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ussex-my.sharepoint.com/personal/egas20_sussex_ac_uk/Documents/Documents/Eddies/Year 3/Semester 1/Climate Change/"/>
    </mc:Choice>
  </mc:AlternateContent>
  <xr:revisionPtr revIDLastSave="2901" documentId="8_{C992960D-4174-4691-99D1-F02A11F807B8}" xr6:coauthVersionLast="47" xr6:coauthVersionMax="47" xr10:uidLastSave="{69201EFE-5030-4C71-91B7-1B5206094134}"/>
  <bookViews>
    <workbookView xWindow="-110" yWindow="-110" windowWidth="19420" windowHeight="10460" tabRatio="599" activeTab="2" xr2:uid="{4F24AADF-0084-4A11-AC19-1A4BAB8D5093}"/>
  </bookViews>
  <sheets>
    <sheet name="Carbon-Cycle" sheetId="1" r:id="rId1"/>
    <sheet name="Climate Model" sheetId="2" r:id="rId2"/>
    <sheet name="Economy" sheetId="3" r:id="rId3"/>
    <sheet name="Ex 1.25" sheetId="4" r:id="rId4"/>
  </sheets>
  <definedNames>
    <definedName name="solver_adj" localSheetId="2" hidden="1">Economy!$BE$89:$BG$89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Economy!$BE$89:$BG$89</definedName>
    <definedName name="solver_lhs2" localSheetId="2" hidden="1">Economy!$BE$89:$BG$89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Economy!$BC$8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0.999</definedName>
    <definedName name="solver_rhs2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90" i="3" l="1"/>
  <c r="BF90" i="3"/>
  <c r="BG90" i="3"/>
  <c r="BE91" i="3"/>
  <c r="BF91" i="3"/>
  <c r="BG91" i="3"/>
  <c r="BE92" i="3"/>
  <c r="BF92" i="3"/>
  <c r="BG92" i="3"/>
  <c r="BE93" i="3"/>
  <c r="BF93" i="3"/>
  <c r="BG93" i="3"/>
  <c r="BE94" i="3"/>
  <c r="BF94" i="3"/>
  <c r="BG94" i="3"/>
  <c r="BE95" i="3"/>
  <c r="BF95" i="3"/>
  <c r="BG95" i="3"/>
  <c r="BE96" i="3"/>
  <c r="BF96" i="3"/>
  <c r="BG96" i="3"/>
  <c r="BE97" i="3"/>
  <c r="BF97" i="3"/>
  <c r="BG97" i="3"/>
  <c r="BE98" i="3"/>
  <c r="BF98" i="3"/>
  <c r="BG98" i="3"/>
  <c r="BE99" i="3"/>
  <c r="BF99" i="3"/>
  <c r="BG99" i="3"/>
  <c r="BE100" i="3"/>
  <c r="BF100" i="3"/>
  <c r="BG100" i="3"/>
  <c r="BE101" i="3"/>
  <c r="BF101" i="3"/>
  <c r="BG101" i="3"/>
  <c r="BE102" i="3"/>
  <c r="BF102" i="3"/>
  <c r="BG102" i="3"/>
  <c r="BE103" i="3"/>
  <c r="BF103" i="3"/>
  <c r="BG103" i="3"/>
  <c r="BE104" i="3"/>
  <c r="BF104" i="3"/>
  <c r="BG104" i="3"/>
  <c r="BE105" i="3"/>
  <c r="BF105" i="3"/>
  <c r="BG105" i="3"/>
  <c r="BE106" i="3"/>
  <c r="BF106" i="3"/>
  <c r="BG106" i="3"/>
  <c r="BE107" i="3"/>
  <c r="BF107" i="3"/>
  <c r="BG107" i="3"/>
  <c r="BE108" i="3"/>
  <c r="BF108" i="3"/>
  <c r="BG108" i="3"/>
  <c r="BE109" i="3"/>
  <c r="BF109" i="3"/>
  <c r="BG109" i="3"/>
  <c r="BE110" i="3"/>
  <c r="BF110" i="3"/>
  <c r="BG110" i="3"/>
  <c r="BE111" i="3"/>
  <c r="BF111" i="3"/>
  <c r="BG111" i="3"/>
  <c r="BE112" i="3"/>
  <c r="BF112" i="3"/>
  <c r="BG112" i="3"/>
  <c r="BE113" i="3"/>
  <c r="BF113" i="3"/>
  <c r="BG113" i="3"/>
  <c r="BE114" i="3"/>
  <c r="BF114" i="3"/>
  <c r="BG114" i="3"/>
  <c r="BE115" i="3"/>
  <c r="BF115" i="3"/>
  <c r="BG115" i="3"/>
  <c r="BE116" i="3"/>
  <c r="BF116" i="3"/>
  <c r="BG116" i="3"/>
  <c r="BE117" i="3"/>
  <c r="BF117" i="3"/>
  <c r="BG117" i="3"/>
  <c r="BE118" i="3"/>
  <c r="BF118" i="3"/>
  <c r="BG118" i="3"/>
  <c r="BE119" i="3"/>
  <c r="BF119" i="3"/>
  <c r="BG119" i="3"/>
  <c r="BE120" i="3"/>
  <c r="BF120" i="3"/>
  <c r="BG120" i="3"/>
  <c r="BE121" i="3"/>
  <c r="BF121" i="3"/>
  <c r="BG121" i="3"/>
  <c r="BE122" i="3"/>
  <c r="BF122" i="3"/>
  <c r="BG122" i="3"/>
  <c r="BE123" i="3"/>
  <c r="BF123" i="3"/>
  <c r="BG123" i="3"/>
  <c r="BE124" i="3"/>
  <c r="BF124" i="3"/>
  <c r="BG124" i="3"/>
  <c r="BE125" i="3"/>
  <c r="BF125" i="3"/>
  <c r="BG125" i="3"/>
  <c r="BE126" i="3"/>
  <c r="BF126" i="3"/>
  <c r="BG126" i="3"/>
  <c r="BE127" i="3"/>
  <c r="BF127" i="3"/>
  <c r="BG127" i="3"/>
  <c r="BE128" i="3"/>
  <c r="BF128" i="3"/>
  <c r="BG128" i="3"/>
  <c r="BE129" i="3"/>
  <c r="BF129" i="3"/>
  <c r="BG129" i="3"/>
  <c r="BE130" i="3"/>
  <c r="BF130" i="3"/>
  <c r="BG130" i="3"/>
  <c r="BE131" i="3"/>
  <c r="BF131" i="3"/>
  <c r="BG131" i="3"/>
  <c r="BE132" i="3"/>
  <c r="BF132" i="3"/>
  <c r="BG132" i="3"/>
  <c r="BE133" i="3"/>
  <c r="BF133" i="3"/>
  <c r="BG133" i="3"/>
  <c r="BE134" i="3"/>
  <c r="BF134" i="3"/>
  <c r="BG134" i="3"/>
  <c r="BE135" i="3"/>
  <c r="BF135" i="3"/>
  <c r="BG135" i="3"/>
  <c r="BE136" i="3"/>
  <c r="BF136" i="3"/>
  <c r="BG136" i="3"/>
  <c r="BE137" i="3"/>
  <c r="BF137" i="3"/>
  <c r="BG137" i="3"/>
  <c r="BE138" i="3"/>
  <c r="BF138" i="3"/>
  <c r="BG138" i="3"/>
  <c r="BE139" i="3"/>
  <c r="BF139" i="3"/>
  <c r="BG139" i="3"/>
  <c r="BE140" i="3"/>
  <c r="BF140" i="3"/>
  <c r="BG140" i="3"/>
  <c r="BE141" i="3"/>
  <c r="BF141" i="3"/>
  <c r="BG141" i="3"/>
  <c r="BE142" i="3"/>
  <c r="BF142" i="3"/>
  <c r="BG142" i="3"/>
  <c r="BE143" i="3"/>
  <c r="BF143" i="3"/>
  <c r="BG143" i="3"/>
  <c r="BE144" i="3"/>
  <c r="BF144" i="3"/>
  <c r="BG144" i="3"/>
  <c r="BE145" i="3"/>
  <c r="BF145" i="3"/>
  <c r="BG145" i="3"/>
  <c r="BE146" i="3"/>
  <c r="BF146" i="3"/>
  <c r="BG146" i="3"/>
  <c r="BE147" i="3"/>
  <c r="BF147" i="3"/>
  <c r="BG147" i="3"/>
  <c r="BE148" i="3"/>
  <c r="BF148" i="3"/>
  <c r="BG148" i="3"/>
  <c r="BE149" i="3"/>
  <c r="BF149" i="3"/>
  <c r="BG149" i="3"/>
  <c r="BE150" i="3"/>
  <c r="BF150" i="3"/>
  <c r="BG150" i="3"/>
  <c r="BE151" i="3"/>
  <c r="BF151" i="3"/>
  <c r="BG151" i="3"/>
  <c r="BE152" i="3"/>
  <c r="BF152" i="3"/>
  <c r="BG152" i="3"/>
  <c r="BE153" i="3"/>
  <c r="BF153" i="3"/>
  <c r="BG153" i="3"/>
  <c r="BE154" i="3"/>
  <c r="BF154" i="3"/>
  <c r="BG154" i="3"/>
  <c r="BE155" i="3"/>
  <c r="BF155" i="3"/>
  <c r="BG155" i="3"/>
  <c r="BE156" i="3"/>
  <c r="BF156" i="3"/>
  <c r="BG156" i="3"/>
  <c r="BE157" i="3"/>
  <c r="BF157" i="3"/>
  <c r="BG157" i="3"/>
  <c r="BE158" i="3"/>
  <c r="BF158" i="3"/>
  <c r="BG158" i="3"/>
  <c r="BE159" i="3"/>
  <c r="BF159" i="3"/>
  <c r="BG159" i="3"/>
  <c r="BE160" i="3"/>
  <c r="BF160" i="3"/>
  <c r="BG160" i="3"/>
  <c r="BE161" i="3"/>
  <c r="BF161" i="3"/>
  <c r="BG161" i="3"/>
  <c r="BE162" i="3"/>
  <c r="BF162" i="3"/>
  <c r="BG162" i="3"/>
  <c r="BE163" i="3"/>
  <c r="BF163" i="3"/>
  <c r="BG163" i="3"/>
  <c r="BE164" i="3"/>
  <c r="BF164" i="3"/>
  <c r="BG164" i="3"/>
  <c r="BE165" i="3"/>
  <c r="BF165" i="3"/>
  <c r="BG165" i="3"/>
  <c r="BE166" i="3"/>
  <c r="BF166" i="3"/>
  <c r="BG166" i="3"/>
  <c r="BE167" i="3"/>
  <c r="BF167" i="3"/>
  <c r="BG167" i="3"/>
  <c r="BE168" i="3"/>
  <c r="BF168" i="3"/>
  <c r="BG168" i="3"/>
  <c r="BE169" i="3"/>
  <c r="BF169" i="3"/>
  <c r="BG169" i="3"/>
  <c r="BE170" i="3"/>
  <c r="BF170" i="3"/>
  <c r="BG170" i="3"/>
  <c r="BE171" i="3"/>
  <c r="BF171" i="3"/>
  <c r="BG171" i="3"/>
  <c r="BE172" i="3"/>
  <c r="BF172" i="3"/>
  <c r="BG172" i="3"/>
  <c r="BE173" i="3"/>
  <c r="BF173" i="3"/>
  <c r="BG173" i="3"/>
  <c r="BE174" i="3"/>
  <c r="BF174" i="3"/>
  <c r="BG174" i="3"/>
  <c r="BE175" i="3"/>
  <c r="BF175" i="3"/>
  <c r="BG175" i="3"/>
  <c r="BE176" i="3"/>
  <c r="BF176" i="3"/>
  <c r="BG176" i="3"/>
  <c r="BE177" i="3"/>
  <c r="BF177" i="3"/>
  <c r="BG177" i="3"/>
  <c r="BE178" i="3"/>
  <c r="BF178" i="3"/>
  <c r="BG178" i="3"/>
  <c r="BE179" i="3"/>
  <c r="BF179" i="3"/>
  <c r="BG179" i="3"/>
  <c r="BE180" i="3"/>
  <c r="BF180" i="3"/>
  <c r="BG180" i="3"/>
  <c r="BE181" i="3"/>
  <c r="BF181" i="3"/>
  <c r="BG181" i="3"/>
  <c r="BE182" i="3"/>
  <c r="BF182" i="3"/>
  <c r="BG182" i="3"/>
  <c r="BE183" i="3"/>
  <c r="BF183" i="3"/>
  <c r="BG183" i="3"/>
  <c r="BE184" i="3"/>
  <c r="BF184" i="3"/>
  <c r="BG184" i="3"/>
  <c r="BE185" i="3"/>
  <c r="BF185" i="3"/>
  <c r="BG185" i="3"/>
  <c r="BE186" i="3"/>
  <c r="BF186" i="3"/>
  <c r="BG186" i="3"/>
  <c r="BE187" i="3"/>
  <c r="BF187" i="3"/>
  <c r="BG187" i="3"/>
  <c r="BE188" i="3"/>
  <c r="BF188" i="3"/>
  <c r="BG188" i="3"/>
  <c r="BE189" i="3"/>
  <c r="BF189" i="3"/>
  <c r="BG189" i="3"/>
  <c r="BE190" i="3"/>
  <c r="BF190" i="3"/>
  <c r="BG190" i="3"/>
  <c r="BE191" i="3"/>
  <c r="BF191" i="3"/>
  <c r="BG191" i="3"/>
  <c r="BE192" i="3"/>
  <c r="BF192" i="3"/>
  <c r="BG192" i="3"/>
  <c r="BE193" i="3"/>
  <c r="BF193" i="3"/>
  <c r="BG193" i="3"/>
  <c r="BE194" i="3"/>
  <c r="BF194" i="3"/>
  <c r="BG194" i="3"/>
  <c r="BE195" i="3"/>
  <c r="BF195" i="3"/>
  <c r="BG195" i="3"/>
  <c r="BE196" i="3"/>
  <c r="BF196" i="3"/>
  <c r="BG196" i="3"/>
  <c r="BE197" i="3"/>
  <c r="BF197" i="3"/>
  <c r="BG197" i="3"/>
  <c r="BE198" i="3"/>
  <c r="BF198" i="3"/>
  <c r="BG198" i="3"/>
  <c r="BE199" i="3"/>
  <c r="BF199" i="3"/>
  <c r="BG199" i="3"/>
  <c r="BE200" i="3"/>
  <c r="BF200" i="3"/>
  <c r="BG200" i="3"/>
  <c r="BE201" i="3"/>
  <c r="BF201" i="3"/>
  <c r="BG201" i="3"/>
  <c r="BE202" i="3"/>
  <c r="BF202" i="3"/>
  <c r="BG202" i="3"/>
  <c r="BE203" i="3"/>
  <c r="BF203" i="3"/>
  <c r="BG203" i="3"/>
  <c r="BE204" i="3"/>
  <c r="BF204" i="3"/>
  <c r="BG204" i="3"/>
  <c r="BE205" i="3"/>
  <c r="BF205" i="3"/>
  <c r="BG205" i="3"/>
  <c r="BE206" i="3"/>
  <c r="BF206" i="3"/>
  <c r="BG206" i="3"/>
  <c r="BE207" i="3"/>
  <c r="BF207" i="3"/>
  <c r="BG207" i="3"/>
  <c r="BE208" i="3"/>
  <c r="BF208" i="3"/>
  <c r="BG208" i="3"/>
  <c r="BE209" i="3"/>
  <c r="BF209" i="3"/>
  <c r="BG209" i="3"/>
  <c r="BE210" i="3"/>
  <c r="BF210" i="3"/>
  <c r="BG210" i="3"/>
  <c r="BE211" i="3"/>
  <c r="BF211" i="3"/>
  <c r="BG211" i="3"/>
  <c r="BE212" i="3"/>
  <c r="BF212" i="3"/>
  <c r="BG212" i="3"/>
  <c r="BE213" i="3"/>
  <c r="BF213" i="3"/>
  <c r="BG213" i="3"/>
  <c r="BE214" i="3"/>
  <c r="BF214" i="3"/>
  <c r="BG214" i="3"/>
  <c r="BE215" i="3"/>
  <c r="BF215" i="3"/>
  <c r="BG215" i="3"/>
  <c r="BE216" i="3"/>
  <c r="BF216" i="3"/>
  <c r="BG216" i="3"/>
  <c r="BE217" i="3"/>
  <c r="BF217" i="3"/>
  <c r="BG217" i="3"/>
  <c r="BE218" i="3"/>
  <c r="BF218" i="3"/>
  <c r="BG218" i="3"/>
  <c r="BE219" i="3"/>
  <c r="BF219" i="3"/>
  <c r="BG219" i="3"/>
  <c r="BE220" i="3"/>
  <c r="BF220" i="3"/>
  <c r="BG220" i="3"/>
  <c r="BE221" i="3"/>
  <c r="BF221" i="3"/>
  <c r="BG221" i="3"/>
  <c r="BE222" i="3"/>
  <c r="BF222" i="3"/>
  <c r="BG222" i="3"/>
  <c r="BE223" i="3"/>
  <c r="BF223" i="3"/>
  <c r="BG223" i="3"/>
  <c r="BE224" i="3"/>
  <c r="BF224" i="3"/>
  <c r="BG224" i="3"/>
  <c r="BE225" i="3"/>
  <c r="BF225" i="3"/>
  <c r="BG225" i="3"/>
  <c r="BE226" i="3"/>
  <c r="BF226" i="3"/>
  <c r="BG226" i="3"/>
  <c r="BE227" i="3"/>
  <c r="BF227" i="3"/>
  <c r="BG227" i="3"/>
  <c r="BE228" i="3"/>
  <c r="BF228" i="3"/>
  <c r="BG228" i="3"/>
  <c r="BE229" i="3"/>
  <c r="BF229" i="3"/>
  <c r="BG229" i="3"/>
  <c r="BE230" i="3"/>
  <c r="BF230" i="3"/>
  <c r="BG230" i="3"/>
  <c r="BE231" i="3"/>
  <c r="BF231" i="3"/>
  <c r="BG231" i="3"/>
  <c r="BE232" i="3"/>
  <c r="BF232" i="3"/>
  <c r="BG232" i="3"/>
  <c r="BE233" i="3"/>
  <c r="BF233" i="3"/>
  <c r="BG233" i="3"/>
  <c r="BE234" i="3"/>
  <c r="BF234" i="3"/>
  <c r="BG234" i="3"/>
  <c r="BE235" i="3"/>
  <c r="BF235" i="3"/>
  <c r="BG235" i="3"/>
  <c r="BE236" i="3"/>
  <c r="BF236" i="3"/>
  <c r="BG236" i="3"/>
  <c r="BE237" i="3"/>
  <c r="BF237" i="3"/>
  <c r="BG237" i="3"/>
  <c r="BE238" i="3"/>
  <c r="BF238" i="3"/>
  <c r="BG238" i="3"/>
  <c r="BE239" i="3"/>
  <c r="BF239" i="3"/>
  <c r="BG239" i="3"/>
  <c r="BE240" i="3"/>
  <c r="BF240" i="3"/>
  <c r="BG240" i="3"/>
  <c r="BE241" i="3"/>
  <c r="BF241" i="3"/>
  <c r="BG241" i="3"/>
  <c r="BE242" i="3"/>
  <c r="BF242" i="3"/>
  <c r="BG242" i="3"/>
  <c r="BE243" i="3"/>
  <c r="BF243" i="3"/>
  <c r="BG243" i="3"/>
  <c r="BE244" i="3"/>
  <c r="BF244" i="3"/>
  <c r="BG244" i="3"/>
  <c r="BE245" i="3"/>
  <c r="BF245" i="3"/>
  <c r="BG245" i="3"/>
  <c r="BE246" i="3"/>
  <c r="BF246" i="3"/>
  <c r="BG246" i="3"/>
  <c r="BE247" i="3"/>
  <c r="BF247" i="3"/>
  <c r="BG247" i="3"/>
  <c r="BE248" i="3"/>
  <c r="BF248" i="3"/>
  <c r="BG248" i="3"/>
  <c r="BE249" i="3"/>
  <c r="BF249" i="3"/>
  <c r="BG249" i="3"/>
  <c r="BE250" i="3"/>
  <c r="BF250" i="3"/>
  <c r="BG250" i="3"/>
  <c r="BE251" i="3"/>
  <c r="BF251" i="3"/>
  <c r="BG251" i="3"/>
  <c r="BE252" i="3"/>
  <c r="BF252" i="3"/>
  <c r="BG252" i="3"/>
  <c r="BE253" i="3"/>
  <c r="BF253" i="3"/>
  <c r="BG253" i="3"/>
  <c r="BE254" i="3"/>
  <c r="BF254" i="3"/>
  <c r="BG254" i="3"/>
  <c r="BE255" i="3"/>
  <c r="BF255" i="3"/>
  <c r="BG255" i="3"/>
  <c r="BE256" i="3"/>
  <c r="BF256" i="3"/>
  <c r="BG256" i="3"/>
  <c r="BE257" i="3"/>
  <c r="BF257" i="3"/>
  <c r="BG257" i="3"/>
  <c r="BE258" i="3"/>
  <c r="BF258" i="3"/>
  <c r="BG258" i="3"/>
  <c r="BE259" i="3"/>
  <c r="BF259" i="3"/>
  <c r="BG259" i="3"/>
  <c r="BE260" i="3"/>
  <c r="BF260" i="3"/>
  <c r="BG260" i="3"/>
  <c r="BE261" i="3"/>
  <c r="BF261" i="3"/>
  <c r="BG261" i="3"/>
  <c r="BE262" i="3"/>
  <c r="BF262" i="3"/>
  <c r="BG262" i="3"/>
  <c r="BE263" i="3"/>
  <c r="BF263" i="3"/>
  <c r="BG263" i="3"/>
  <c r="BE264" i="3"/>
  <c r="BF264" i="3"/>
  <c r="BG264" i="3"/>
  <c r="BE265" i="3"/>
  <c r="BF265" i="3"/>
  <c r="BG265" i="3"/>
  <c r="BE266" i="3"/>
  <c r="BF266" i="3"/>
  <c r="BG266" i="3"/>
  <c r="BE267" i="3"/>
  <c r="BF267" i="3"/>
  <c r="BG267" i="3"/>
  <c r="BE268" i="3"/>
  <c r="BF268" i="3"/>
  <c r="BG268" i="3"/>
  <c r="BE269" i="3"/>
  <c r="BF269" i="3"/>
  <c r="BG269" i="3"/>
  <c r="BE270" i="3"/>
  <c r="BF270" i="3"/>
  <c r="BG270" i="3"/>
  <c r="BE271" i="3"/>
  <c r="BF271" i="3"/>
  <c r="BG271" i="3"/>
  <c r="BE272" i="3"/>
  <c r="BF272" i="3"/>
  <c r="BG272" i="3"/>
  <c r="BE273" i="3"/>
  <c r="BF273" i="3"/>
  <c r="BG273" i="3"/>
  <c r="BE274" i="3"/>
  <c r="BF274" i="3"/>
  <c r="BG274" i="3"/>
  <c r="BE275" i="3"/>
  <c r="BF275" i="3"/>
  <c r="BG275" i="3"/>
  <c r="BE276" i="3"/>
  <c r="BF276" i="3"/>
  <c r="BG276" i="3"/>
  <c r="BE277" i="3"/>
  <c r="BF277" i="3"/>
  <c r="BG277" i="3"/>
  <c r="BE278" i="3"/>
  <c r="BF278" i="3"/>
  <c r="BG278" i="3"/>
  <c r="BE279" i="3"/>
  <c r="BF279" i="3"/>
  <c r="BG279" i="3"/>
  <c r="BE280" i="3"/>
  <c r="BF280" i="3"/>
  <c r="BG280" i="3"/>
  <c r="BE281" i="3"/>
  <c r="BF281" i="3"/>
  <c r="BG281" i="3"/>
  <c r="BE282" i="3"/>
  <c r="BF282" i="3"/>
  <c r="BG282" i="3"/>
  <c r="BE283" i="3"/>
  <c r="BF283" i="3"/>
  <c r="BG283" i="3"/>
  <c r="BE284" i="3"/>
  <c r="BF284" i="3"/>
  <c r="BG284" i="3"/>
  <c r="BE285" i="3"/>
  <c r="BF285" i="3"/>
  <c r="BG285" i="3"/>
  <c r="BE286" i="3"/>
  <c r="BF286" i="3"/>
  <c r="BG286" i="3"/>
  <c r="BE287" i="3"/>
  <c r="BF287" i="3"/>
  <c r="BG287" i="3"/>
  <c r="BE288" i="3"/>
  <c r="BF288" i="3"/>
  <c r="BG288" i="3"/>
  <c r="BE289" i="3"/>
  <c r="BF289" i="3"/>
  <c r="BG289" i="3"/>
  <c r="BE290" i="3"/>
  <c r="BF290" i="3"/>
  <c r="BG290" i="3"/>
  <c r="BE291" i="3"/>
  <c r="BF291" i="3"/>
  <c r="BG291" i="3"/>
  <c r="BE292" i="3"/>
  <c r="BF292" i="3"/>
  <c r="BG292" i="3"/>
  <c r="BE293" i="3"/>
  <c r="BF293" i="3"/>
  <c r="BG293" i="3"/>
  <c r="BE294" i="3"/>
  <c r="BF294" i="3"/>
  <c r="BG294" i="3"/>
  <c r="BE295" i="3"/>
  <c r="BF295" i="3"/>
  <c r="BG295" i="3"/>
  <c r="BE296" i="3"/>
  <c r="BF296" i="3"/>
  <c r="BG296" i="3"/>
  <c r="BE297" i="3"/>
  <c r="BF297" i="3"/>
  <c r="BG297" i="3"/>
  <c r="BE298" i="3"/>
  <c r="BF298" i="3"/>
  <c r="BG298" i="3"/>
  <c r="BE299" i="3"/>
  <c r="BF299" i="3"/>
  <c r="BG299" i="3"/>
  <c r="BE300" i="3"/>
  <c r="BF300" i="3"/>
  <c r="BG300" i="3"/>
  <c r="BE301" i="3"/>
  <c r="BF301" i="3"/>
  <c r="BG301" i="3"/>
  <c r="BE302" i="3"/>
  <c r="BF302" i="3"/>
  <c r="BG302" i="3"/>
  <c r="BE303" i="3"/>
  <c r="BF303" i="3"/>
  <c r="BG303" i="3"/>
  <c r="BE304" i="3"/>
  <c r="BF304" i="3"/>
  <c r="BG304" i="3"/>
  <c r="BE305" i="3"/>
  <c r="BF305" i="3"/>
  <c r="BG305" i="3"/>
  <c r="BE306" i="3"/>
  <c r="BF306" i="3"/>
  <c r="BG306" i="3"/>
  <c r="BE307" i="3"/>
  <c r="BF307" i="3"/>
  <c r="BG307" i="3"/>
  <c r="BE308" i="3"/>
  <c r="BF308" i="3"/>
  <c r="BG308" i="3"/>
  <c r="BE309" i="3"/>
  <c r="BF309" i="3"/>
  <c r="BG309" i="3"/>
  <c r="BE310" i="3"/>
  <c r="BF310" i="3"/>
  <c r="BG310" i="3"/>
  <c r="BE311" i="3"/>
  <c r="BF311" i="3"/>
  <c r="BG311" i="3"/>
  <c r="BE312" i="3"/>
  <c r="BF312" i="3"/>
  <c r="BG312" i="3"/>
  <c r="BE313" i="3"/>
  <c r="BF313" i="3"/>
  <c r="BG313" i="3"/>
  <c r="BE314" i="3"/>
  <c r="BF314" i="3"/>
  <c r="BG314" i="3"/>
  <c r="BE315" i="3"/>
  <c r="BF315" i="3"/>
  <c r="BG315" i="3"/>
  <c r="BE316" i="3"/>
  <c r="BF316" i="3"/>
  <c r="BG316" i="3"/>
  <c r="BE317" i="3"/>
  <c r="BF317" i="3"/>
  <c r="BG317" i="3"/>
  <c r="BE318" i="3"/>
  <c r="BF318" i="3"/>
  <c r="BG318" i="3"/>
  <c r="BE319" i="3"/>
  <c r="BF319" i="3"/>
  <c r="BG319" i="3"/>
  <c r="BE320" i="3"/>
  <c r="BF320" i="3"/>
  <c r="BG320" i="3"/>
  <c r="BE321" i="3"/>
  <c r="BF321" i="3"/>
  <c r="BG321" i="3"/>
  <c r="BE322" i="3"/>
  <c r="BF322" i="3"/>
  <c r="BG322" i="3"/>
  <c r="BE323" i="3"/>
  <c r="BF323" i="3"/>
  <c r="BG323" i="3"/>
  <c r="BE324" i="3"/>
  <c r="BF324" i="3"/>
  <c r="BG324" i="3"/>
  <c r="BE325" i="3"/>
  <c r="BF325" i="3"/>
  <c r="BG325" i="3"/>
  <c r="BE326" i="3"/>
  <c r="BF326" i="3"/>
  <c r="BG326" i="3"/>
  <c r="BE327" i="3"/>
  <c r="BF327" i="3"/>
  <c r="BG327" i="3"/>
  <c r="BE328" i="3"/>
  <c r="BF328" i="3"/>
  <c r="BG328" i="3"/>
  <c r="BE329" i="3"/>
  <c r="BF329" i="3"/>
  <c r="BG329" i="3"/>
  <c r="BE330" i="3"/>
  <c r="BF330" i="3"/>
  <c r="BG330" i="3"/>
  <c r="BE331" i="3"/>
  <c r="BF331" i="3"/>
  <c r="BG331" i="3"/>
  <c r="BE332" i="3"/>
  <c r="BF332" i="3"/>
  <c r="BG332" i="3"/>
  <c r="BE333" i="3"/>
  <c r="BF333" i="3"/>
  <c r="BG333" i="3"/>
  <c r="BE334" i="3"/>
  <c r="BF334" i="3"/>
  <c r="BG334" i="3"/>
  <c r="BE335" i="3"/>
  <c r="BF335" i="3"/>
  <c r="BG335" i="3"/>
  <c r="BE336" i="3"/>
  <c r="BF336" i="3"/>
  <c r="BG336" i="3"/>
  <c r="BE337" i="3"/>
  <c r="BF337" i="3"/>
  <c r="BG337" i="3"/>
  <c r="BE338" i="3"/>
  <c r="BF338" i="3"/>
  <c r="BG338" i="3"/>
  <c r="BE339" i="3"/>
  <c r="BF339" i="3"/>
  <c r="BG339" i="3"/>
  <c r="BE340" i="3"/>
  <c r="BF340" i="3"/>
  <c r="BG340" i="3"/>
  <c r="BE341" i="3"/>
  <c r="BF341" i="3"/>
  <c r="BG341" i="3"/>
  <c r="BE342" i="3"/>
  <c r="BF342" i="3"/>
  <c r="BG342" i="3"/>
  <c r="BE343" i="3"/>
  <c r="BF343" i="3"/>
  <c r="BG343" i="3"/>
  <c r="BE344" i="3"/>
  <c r="BF344" i="3"/>
  <c r="BG344" i="3"/>
  <c r="BE345" i="3"/>
  <c r="BF345" i="3"/>
  <c r="BG345" i="3"/>
  <c r="BE346" i="3"/>
  <c r="BF346" i="3"/>
  <c r="BG346" i="3"/>
  <c r="BE347" i="3"/>
  <c r="BF347" i="3"/>
  <c r="BG347" i="3"/>
  <c r="BE348" i="3"/>
  <c r="BF348" i="3"/>
  <c r="BG348" i="3"/>
  <c r="BE349" i="3"/>
  <c r="BF349" i="3"/>
  <c r="BG349" i="3"/>
  <c r="BE80" i="3"/>
  <c r="BF80" i="3"/>
  <c r="BG80" i="3"/>
  <c r="BE81" i="3"/>
  <c r="BF81" i="3"/>
  <c r="BG81" i="3"/>
  <c r="BE82" i="3"/>
  <c r="BF82" i="3"/>
  <c r="BG82" i="3"/>
  <c r="BE83" i="3"/>
  <c r="BF83" i="3"/>
  <c r="BG83" i="3"/>
  <c r="BE84" i="3"/>
  <c r="BF84" i="3"/>
  <c r="BG84" i="3"/>
  <c r="BE85" i="3"/>
  <c r="BF85" i="3"/>
  <c r="BG85" i="3"/>
  <c r="BE86" i="3"/>
  <c r="BF86" i="3"/>
  <c r="BG86" i="3"/>
  <c r="BE87" i="3"/>
  <c r="BF87" i="3"/>
  <c r="BG87" i="3"/>
  <c r="BE88" i="3"/>
  <c r="BF88" i="3"/>
  <c r="BG88" i="3"/>
  <c r="BE70" i="3"/>
  <c r="BF70" i="3"/>
  <c r="BG70" i="3"/>
  <c r="BE71" i="3"/>
  <c r="BF71" i="3"/>
  <c r="BG71" i="3"/>
  <c r="BE72" i="3"/>
  <c r="BF72" i="3"/>
  <c r="BG72" i="3"/>
  <c r="BE73" i="3"/>
  <c r="BF73" i="3"/>
  <c r="BG73" i="3"/>
  <c r="BE74" i="3"/>
  <c r="BF74" i="3"/>
  <c r="BG74" i="3"/>
  <c r="BE75" i="3"/>
  <c r="BF75" i="3"/>
  <c r="BG75" i="3"/>
  <c r="BE76" i="3"/>
  <c r="BF76" i="3"/>
  <c r="BG76" i="3"/>
  <c r="BE77" i="3"/>
  <c r="BF77" i="3"/>
  <c r="BG77" i="3"/>
  <c r="BE78" i="3"/>
  <c r="BF78" i="3"/>
  <c r="BG78" i="3"/>
  <c r="BG89" i="3"/>
  <c r="BF89" i="3"/>
  <c r="BE89" i="3"/>
  <c r="BG79" i="3"/>
  <c r="BF79" i="3"/>
  <c r="BE79" i="3"/>
  <c r="BG69" i="3"/>
  <c r="BF69" i="3"/>
  <c r="BE69" i="3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12" i="1"/>
  <c r="K11" i="1"/>
  <c r="J3" i="2" l="1"/>
  <c r="I3" i="2"/>
  <c r="BV70" i="3"/>
  <c r="BV71" i="3"/>
  <c r="BV72" i="3"/>
  <c r="BV73" i="3"/>
  <c r="BV74" i="3"/>
  <c r="BV75" i="3"/>
  <c r="BV76" i="3"/>
  <c r="BV77" i="3"/>
  <c r="BV78" i="3"/>
  <c r="BV79" i="3"/>
  <c r="BV80" i="3"/>
  <c r="BV81" i="3"/>
  <c r="BV82" i="3"/>
  <c r="BV83" i="3"/>
  <c r="BV84" i="3"/>
  <c r="BV85" i="3"/>
  <c r="BV86" i="3"/>
  <c r="BV87" i="3"/>
  <c r="BV88" i="3"/>
  <c r="BV89" i="3"/>
  <c r="BV90" i="3"/>
  <c r="BV91" i="3"/>
  <c r="BV92" i="3"/>
  <c r="BV93" i="3"/>
  <c r="BV94" i="3"/>
  <c r="BV95" i="3"/>
  <c r="BV96" i="3"/>
  <c r="BV97" i="3"/>
  <c r="BV98" i="3"/>
  <c r="BV99" i="3"/>
  <c r="BV100" i="3"/>
  <c r="BV101" i="3"/>
  <c r="BV102" i="3"/>
  <c r="BV103" i="3"/>
  <c r="BV104" i="3"/>
  <c r="BV105" i="3"/>
  <c r="BV106" i="3"/>
  <c r="BV107" i="3"/>
  <c r="BV108" i="3"/>
  <c r="BV109" i="3"/>
  <c r="BV110" i="3"/>
  <c r="BV111" i="3"/>
  <c r="BV112" i="3"/>
  <c r="BV113" i="3"/>
  <c r="BV114" i="3"/>
  <c r="BV115" i="3"/>
  <c r="BV116" i="3"/>
  <c r="BV117" i="3"/>
  <c r="BV118" i="3"/>
  <c r="BV119" i="3"/>
  <c r="BV120" i="3"/>
  <c r="BV121" i="3"/>
  <c r="BV122" i="3"/>
  <c r="BV123" i="3"/>
  <c r="BV124" i="3"/>
  <c r="BV125" i="3"/>
  <c r="BV126" i="3"/>
  <c r="BV127" i="3"/>
  <c r="BV128" i="3"/>
  <c r="BV129" i="3"/>
  <c r="BV130" i="3"/>
  <c r="BV131" i="3"/>
  <c r="BV132" i="3"/>
  <c r="BV133" i="3"/>
  <c r="BV134" i="3"/>
  <c r="BV135" i="3"/>
  <c r="BV136" i="3"/>
  <c r="BV137" i="3"/>
  <c r="BV138" i="3"/>
  <c r="BV139" i="3"/>
  <c r="BV140" i="3"/>
  <c r="BV141" i="3"/>
  <c r="BV142" i="3"/>
  <c r="BV143" i="3"/>
  <c r="BV144" i="3"/>
  <c r="BV145" i="3"/>
  <c r="BV146" i="3"/>
  <c r="BV147" i="3"/>
  <c r="BV148" i="3"/>
  <c r="BV149" i="3"/>
  <c r="BV150" i="3"/>
  <c r="BV151" i="3"/>
  <c r="BV152" i="3"/>
  <c r="BV153" i="3"/>
  <c r="BV154" i="3"/>
  <c r="BV155" i="3"/>
  <c r="BV156" i="3"/>
  <c r="BV157" i="3"/>
  <c r="BV158" i="3"/>
  <c r="BV159" i="3"/>
  <c r="BV160" i="3"/>
  <c r="BV161" i="3"/>
  <c r="BV162" i="3"/>
  <c r="BV163" i="3"/>
  <c r="BV164" i="3"/>
  <c r="BV165" i="3"/>
  <c r="BV166" i="3"/>
  <c r="BV167" i="3"/>
  <c r="BV168" i="3"/>
  <c r="BV169" i="3"/>
  <c r="BV170" i="3"/>
  <c r="BV171" i="3"/>
  <c r="BV172" i="3"/>
  <c r="BV173" i="3"/>
  <c r="BV174" i="3"/>
  <c r="BV175" i="3"/>
  <c r="BV176" i="3"/>
  <c r="BV177" i="3"/>
  <c r="BV178" i="3"/>
  <c r="BV179" i="3"/>
  <c r="BV180" i="3"/>
  <c r="BV181" i="3"/>
  <c r="BV182" i="3"/>
  <c r="BV183" i="3"/>
  <c r="BV184" i="3"/>
  <c r="BV185" i="3"/>
  <c r="BV186" i="3"/>
  <c r="BV187" i="3"/>
  <c r="BV188" i="3"/>
  <c r="BV189" i="3"/>
  <c r="BV190" i="3"/>
  <c r="BV191" i="3"/>
  <c r="BV192" i="3"/>
  <c r="BV193" i="3"/>
  <c r="BV194" i="3"/>
  <c r="BV195" i="3"/>
  <c r="BV196" i="3"/>
  <c r="BV197" i="3"/>
  <c r="BV198" i="3"/>
  <c r="BV199" i="3"/>
  <c r="BV200" i="3"/>
  <c r="BV201" i="3"/>
  <c r="BV202" i="3"/>
  <c r="BV203" i="3"/>
  <c r="BV204" i="3"/>
  <c r="BV205" i="3"/>
  <c r="BV206" i="3"/>
  <c r="BV207" i="3"/>
  <c r="BV208" i="3"/>
  <c r="BV209" i="3"/>
  <c r="BV210" i="3"/>
  <c r="BV211" i="3"/>
  <c r="BV212" i="3"/>
  <c r="BV213" i="3"/>
  <c r="BV214" i="3"/>
  <c r="BV215" i="3"/>
  <c r="BV216" i="3"/>
  <c r="BV217" i="3"/>
  <c r="BV218" i="3"/>
  <c r="BV219" i="3"/>
  <c r="BV220" i="3"/>
  <c r="BV221" i="3"/>
  <c r="BV222" i="3"/>
  <c r="BV223" i="3"/>
  <c r="BV224" i="3"/>
  <c r="BV225" i="3"/>
  <c r="BV226" i="3"/>
  <c r="BV227" i="3"/>
  <c r="BV228" i="3"/>
  <c r="BV229" i="3"/>
  <c r="BV230" i="3"/>
  <c r="BV231" i="3"/>
  <c r="BV232" i="3"/>
  <c r="BV233" i="3"/>
  <c r="BV234" i="3"/>
  <c r="BV235" i="3"/>
  <c r="BV236" i="3"/>
  <c r="BV237" i="3"/>
  <c r="BV238" i="3"/>
  <c r="BV239" i="3"/>
  <c r="BV240" i="3"/>
  <c r="BV241" i="3"/>
  <c r="BV242" i="3"/>
  <c r="BV243" i="3"/>
  <c r="BV244" i="3"/>
  <c r="BV245" i="3"/>
  <c r="BV246" i="3"/>
  <c r="BV247" i="3"/>
  <c r="BV248" i="3"/>
  <c r="BV249" i="3"/>
  <c r="BV250" i="3"/>
  <c r="BV251" i="3"/>
  <c r="BV252" i="3"/>
  <c r="BV253" i="3"/>
  <c r="BV254" i="3"/>
  <c r="BV255" i="3"/>
  <c r="BV256" i="3"/>
  <c r="BV257" i="3"/>
  <c r="BV258" i="3"/>
  <c r="BV259" i="3"/>
  <c r="BV260" i="3"/>
  <c r="BV261" i="3"/>
  <c r="BV262" i="3"/>
  <c r="BV263" i="3"/>
  <c r="BV264" i="3"/>
  <c r="BV265" i="3"/>
  <c r="BV266" i="3"/>
  <c r="BV267" i="3"/>
  <c r="BV268" i="3"/>
  <c r="BV269" i="3"/>
  <c r="BV270" i="3"/>
  <c r="BV271" i="3"/>
  <c r="BV272" i="3"/>
  <c r="BV273" i="3"/>
  <c r="BV274" i="3"/>
  <c r="BV275" i="3"/>
  <c r="BV276" i="3"/>
  <c r="BV277" i="3"/>
  <c r="BV278" i="3"/>
  <c r="BV279" i="3"/>
  <c r="BV280" i="3"/>
  <c r="BV281" i="3"/>
  <c r="BV282" i="3"/>
  <c r="BV283" i="3"/>
  <c r="BV284" i="3"/>
  <c r="BV285" i="3"/>
  <c r="BV286" i="3"/>
  <c r="BV287" i="3"/>
  <c r="BV288" i="3"/>
  <c r="BV289" i="3"/>
  <c r="BV290" i="3"/>
  <c r="BV291" i="3"/>
  <c r="BV292" i="3"/>
  <c r="BV293" i="3"/>
  <c r="BV294" i="3"/>
  <c r="BV295" i="3"/>
  <c r="BV296" i="3"/>
  <c r="BV297" i="3"/>
  <c r="BV298" i="3"/>
  <c r="BV299" i="3"/>
  <c r="BV300" i="3"/>
  <c r="BV301" i="3"/>
  <c r="BV302" i="3"/>
  <c r="BV303" i="3"/>
  <c r="BV304" i="3"/>
  <c r="BV305" i="3"/>
  <c r="BV306" i="3"/>
  <c r="BV307" i="3"/>
  <c r="BV308" i="3"/>
  <c r="BV309" i="3"/>
  <c r="BV310" i="3"/>
  <c r="BV311" i="3"/>
  <c r="BV312" i="3"/>
  <c r="BV313" i="3"/>
  <c r="BV314" i="3"/>
  <c r="BV315" i="3"/>
  <c r="BV316" i="3"/>
  <c r="BV317" i="3"/>
  <c r="BV318" i="3"/>
  <c r="BV319" i="3"/>
  <c r="BV320" i="3"/>
  <c r="BV321" i="3"/>
  <c r="BV322" i="3"/>
  <c r="BV323" i="3"/>
  <c r="BV324" i="3"/>
  <c r="BV325" i="3"/>
  <c r="BV326" i="3"/>
  <c r="BV327" i="3"/>
  <c r="BV328" i="3"/>
  <c r="BV329" i="3"/>
  <c r="BV330" i="3"/>
  <c r="BV331" i="3"/>
  <c r="BV332" i="3"/>
  <c r="BV333" i="3"/>
  <c r="BV334" i="3"/>
  <c r="BV335" i="3"/>
  <c r="BV336" i="3"/>
  <c r="BV337" i="3"/>
  <c r="BV338" i="3"/>
  <c r="BV339" i="3"/>
  <c r="BV340" i="3"/>
  <c r="BV341" i="3"/>
  <c r="BV342" i="3"/>
  <c r="BV343" i="3"/>
  <c r="BV344" i="3"/>
  <c r="BV345" i="3"/>
  <c r="BV346" i="3"/>
  <c r="BV347" i="3"/>
  <c r="BV348" i="3"/>
  <c r="BV349" i="3"/>
  <c r="M6" i="2"/>
  <c r="D6" i="2"/>
  <c r="C12" i="1"/>
  <c r="C13" i="1" s="1"/>
  <c r="L12" i="1"/>
  <c r="L13" i="1" l="1"/>
  <c r="L14" i="1" s="1"/>
  <c r="L15" i="1" l="1"/>
  <c r="L16" i="1" l="1"/>
  <c r="L17" i="1" l="1"/>
  <c r="L18" i="1" l="1"/>
  <c r="L19" i="1" l="1"/>
  <c r="L20" i="1" l="1"/>
  <c r="L21" i="1" l="1"/>
  <c r="L22" i="1" l="1"/>
  <c r="L23" i="1" l="1"/>
  <c r="L24" i="1" l="1"/>
  <c r="L25" i="1" l="1"/>
  <c r="L26" i="1" l="1"/>
  <c r="L27" i="1" l="1"/>
  <c r="L28" i="1" l="1"/>
  <c r="L29" i="1" l="1"/>
  <c r="L30" i="1" l="1"/>
  <c r="L31" i="1" l="1"/>
  <c r="L32" i="1" l="1"/>
  <c r="L33" i="1" l="1"/>
  <c r="L34" i="1" l="1"/>
  <c r="L35" i="1" l="1"/>
  <c r="L36" i="1" l="1"/>
  <c r="L37" i="1" l="1"/>
  <c r="L38" i="1" l="1"/>
  <c r="L39" i="1" l="1"/>
  <c r="L40" i="1" l="1"/>
  <c r="L41" i="1" l="1"/>
  <c r="L42" i="1" l="1"/>
  <c r="L43" i="1" l="1"/>
  <c r="L44" i="1" l="1"/>
  <c r="L45" i="1" l="1"/>
  <c r="L46" i="1" l="1"/>
  <c r="L47" i="1" l="1"/>
  <c r="L48" i="1" l="1"/>
  <c r="L49" i="1" l="1"/>
  <c r="L50" i="1" l="1"/>
  <c r="L51" i="1" l="1"/>
  <c r="L52" i="1" l="1"/>
  <c r="L53" i="1" l="1"/>
  <c r="L54" i="1" l="1"/>
  <c r="L55" i="1" l="1"/>
  <c r="L56" i="1" l="1"/>
  <c r="L57" i="1" l="1"/>
  <c r="L58" i="1" l="1"/>
  <c r="L59" i="1" l="1"/>
  <c r="L60" i="1" l="1"/>
  <c r="L61" i="1" l="1"/>
  <c r="L62" i="1" l="1"/>
  <c r="L63" i="1" l="1"/>
  <c r="L64" i="1" l="1"/>
  <c r="L65" i="1" l="1"/>
  <c r="L66" i="1" l="1"/>
  <c r="L67" i="1" l="1"/>
  <c r="L68" i="1" l="1"/>
  <c r="L69" i="1" l="1"/>
  <c r="L70" i="1" l="1"/>
  <c r="L71" i="1" l="1"/>
  <c r="L72" i="1" l="1"/>
  <c r="L73" i="1" l="1"/>
  <c r="L74" i="1" l="1"/>
  <c r="L75" i="1" l="1"/>
  <c r="L76" i="1" l="1"/>
  <c r="L77" i="1" l="1"/>
  <c r="L78" i="1" l="1"/>
  <c r="L79" i="1" l="1"/>
  <c r="L80" i="1" l="1"/>
  <c r="L81" i="1" l="1"/>
  <c r="L82" i="1" l="1"/>
  <c r="L83" i="1" l="1"/>
  <c r="L84" i="1" l="1"/>
  <c r="L85" i="1" l="1"/>
  <c r="L86" i="1" l="1"/>
  <c r="L87" i="1" l="1"/>
  <c r="L88" i="1" l="1"/>
  <c r="L89" i="1" l="1"/>
  <c r="L90" i="1" l="1"/>
  <c r="L91" i="1" l="1"/>
  <c r="L92" i="1" l="1"/>
  <c r="L93" i="1" l="1"/>
  <c r="L94" i="1" l="1"/>
  <c r="L95" i="1" l="1"/>
  <c r="L96" i="1" l="1"/>
  <c r="L97" i="1" l="1"/>
  <c r="L98" i="1" l="1"/>
  <c r="L99" i="1" l="1"/>
  <c r="L100" i="1" l="1"/>
  <c r="L101" i="1" l="1"/>
  <c r="L102" i="1" l="1"/>
  <c r="L103" i="1" l="1"/>
  <c r="L104" i="1" l="1"/>
  <c r="L105" i="1" l="1"/>
  <c r="L106" i="1" l="1"/>
  <c r="L107" i="1" l="1"/>
  <c r="L108" i="1" l="1"/>
  <c r="L109" i="1" l="1"/>
  <c r="L110" i="1" l="1"/>
  <c r="L111" i="1" l="1"/>
  <c r="L112" i="1" l="1"/>
  <c r="L113" i="1" l="1"/>
  <c r="L114" i="1" l="1"/>
  <c r="L115" i="1" l="1"/>
  <c r="L116" i="1" l="1"/>
  <c r="L117" i="1" l="1"/>
  <c r="L118" i="1" l="1"/>
  <c r="L119" i="1" l="1"/>
  <c r="L120" i="1" l="1"/>
  <c r="L121" i="1" l="1"/>
  <c r="L122" i="1" l="1"/>
  <c r="L123" i="1" l="1"/>
  <c r="L124" i="1" l="1"/>
  <c r="L125" i="1" l="1"/>
  <c r="L126" i="1" l="1"/>
  <c r="L127" i="1" l="1"/>
  <c r="L128" i="1" l="1"/>
  <c r="L129" i="1" l="1"/>
  <c r="L130" i="1" l="1"/>
  <c r="L131" i="1" l="1"/>
  <c r="L132" i="1" l="1"/>
  <c r="L133" i="1" l="1"/>
  <c r="L134" i="1" l="1"/>
  <c r="L135" i="1" l="1"/>
  <c r="L136" i="1" l="1"/>
  <c r="L137" i="1" l="1"/>
  <c r="L138" i="1" l="1"/>
  <c r="L139" i="1" l="1"/>
  <c r="L140" i="1" l="1"/>
  <c r="L141" i="1" l="1"/>
  <c r="L142" i="1" l="1"/>
  <c r="L143" i="1" l="1"/>
  <c r="L144" i="1" l="1"/>
  <c r="L145" i="1" l="1"/>
  <c r="L146" i="1" l="1"/>
  <c r="L147" i="1" l="1"/>
  <c r="L148" i="1" l="1"/>
  <c r="L149" i="1" l="1"/>
  <c r="L150" i="1" l="1"/>
  <c r="L151" i="1" l="1"/>
  <c r="L152" i="1" l="1"/>
  <c r="L153" i="1" l="1"/>
  <c r="L154" i="1" l="1"/>
  <c r="L155" i="1" l="1"/>
  <c r="L156" i="1" l="1"/>
  <c r="L157" i="1" l="1"/>
  <c r="L158" i="1" l="1"/>
  <c r="L159" i="1" l="1"/>
  <c r="L160" i="1" l="1"/>
  <c r="L161" i="1" l="1"/>
  <c r="L162" i="1" l="1"/>
  <c r="L163" i="1" l="1"/>
  <c r="L164" i="1" l="1"/>
  <c r="L165" i="1" l="1"/>
  <c r="L166" i="1" l="1"/>
  <c r="L167" i="1" l="1"/>
  <c r="L168" i="1" l="1"/>
  <c r="L169" i="1" l="1"/>
  <c r="L170" i="1" l="1"/>
  <c r="L171" i="1" l="1"/>
  <c r="L172" i="1" l="1"/>
  <c r="L173" i="1" l="1"/>
  <c r="L174" i="1" l="1"/>
  <c r="L175" i="1" l="1"/>
  <c r="L176" i="1" l="1"/>
  <c r="L177" i="1" l="1"/>
  <c r="L178" i="1" l="1"/>
  <c r="L179" i="1" l="1"/>
  <c r="L180" i="1" l="1"/>
  <c r="L181" i="1" l="1"/>
  <c r="L182" i="1" l="1"/>
  <c r="L183" i="1" l="1"/>
  <c r="L184" i="1" l="1"/>
  <c r="L185" i="1" l="1"/>
  <c r="L186" i="1" l="1"/>
  <c r="L187" i="1" l="1"/>
  <c r="L188" i="1" l="1"/>
  <c r="L189" i="1" l="1"/>
  <c r="L190" i="1" l="1"/>
  <c r="L191" i="1" l="1"/>
  <c r="L192" i="1" l="1"/>
  <c r="L193" i="1" l="1"/>
  <c r="L194" i="1" l="1"/>
  <c r="L195" i="1" l="1"/>
  <c r="L196" i="1" l="1"/>
  <c r="L197" i="1" l="1"/>
  <c r="L198" i="1" l="1"/>
  <c r="L199" i="1" l="1"/>
  <c r="L200" i="1" l="1"/>
  <c r="L201" i="1" l="1"/>
  <c r="L202" i="1" l="1"/>
  <c r="L203" i="1" l="1"/>
  <c r="L204" i="1" l="1"/>
  <c r="L205" i="1" l="1"/>
  <c r="L206" i="1" l="1"/>
  <c r="L207" i="1" l="1"/>
  <c r="L208" i="1" l="1"/>
  <c r="L209" i="1" l="1"/>
  <c r="L210" i="1" l="1"/>
  <c r="L211" i="1" l="1"/>
  <c r="L212" i="1" l="1"/>
  <c r="L213" i="1" l="1"/>
  <c r="L214" i="1" l="1"/>
  <c r="L215" i="1" l="1"/>
  <c r="L216" i="1" l="1"/>
  <c r="L217" i="1" l="1"/>
  <c r="L218" i="1" l="1"/>
  <c r="L219" i="1" l="1"/>
  <c r="L220" i="1" l="1"/>
  <c r="L221" i="1" l="1"/>
  <c r="L222" i="1" l="1"/>
  <c r="L223" i="1" l="1"/>
  <c r="L224" i="1" l="1"/>
  <c r="L225" i="1" l="1"/>
  <c r="L226" i="1" l="1"/>
  <c r="L227" i="1" l="1"/>
  <c r="L228" i="1" l="1"/>
  <c r="L229" i="1" l="1"/>
  <c r="L230" i="1" l="1"/>
  <c r="L231" i="1" l="1"/>
  <c r="L232" i="1" l="1"/>
  <c r="L233" i="1" l="1"/>
  <c r="L234" i="1" l="1"/>
  <c r="L235" i="1" l="1"/>
  <c r="L236" i="1" l="1"/>
  <c r="L237" i="1" l="1"/>
  <c r="L238" i="1" l="1"/>
  <c r="L239" i="1" l="1"/>
  <c r="L240" i="1" l="1"/>
  <c r="L241" i="1" l="1"/>
  <c r="L242" i="1" l="1"/>
  <c r="L243" i="1" l="1"/>
  <c r="L244" i="1" l="1"/>
  <c r="L245" i="1" l="1"/>
  <c r="L246" i="1" l="1"/>
  <c r="L247" i="1" l="1"/>
  <c r="L248" i="1" l="1"/>
  <c r="L249" i="1" l="1"/>
  <c r="L250" i="1" l="1"/>
  <c r="L251" i="1" l="1"/>
  <c r="L252" i="1" l="1"/>
  <c r="L253" i="1" l="1"/>
  <c r="L254" i="1" l="1"/>
  <c r="L255" i="1" l="1"/>
  <c r="L256" i="1" l="1"/>
  <c r="L257" i="1" l="1"/>
  <c r="L258" i="1" l="1"/>
  <c r="L259" i="1" l="1"/>
  <c r="L260" i="1" l="1"/>
  <c r="L261" i="1" l="1"/>
  <c r="L262" i="1" l="1"/>
  <c r="L263" i="1" l="1"/>
  <c r="L264" i="1" l="1"/>
  <c r="L265" i="1" l="1"/>
  <c r="L266" i="1" l="1"/>
  <c r="L267" i="1" l="1"/>
  <c r="L268" i="1" l="1"/>
  <c r="BI64" i="3"/>
  <c r="BR11" i="3"/>
  <c r="BR12" i="3"/>
  <c r="BR13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R26" i="3"/>
  <c r="BR27" i="3"/>
  <c r="BR28" i="3"/>
  <c r="BR29" i="3"/>
  <c r="BR30" i="3"/>
  <c r="BR31" i="3"/>
  <c r="BR32" i="3"/>
  <c r="BR33" i="3"/>
  <c r="BR34" i="3"/>
  <c r="BR35" i="3"/>
  <c r="BR36" i="3"/>
  <c r="BR37" i="3"/>
  <c r="BR38" i="3"/>
  <c r="BR39" i="3"/>
  <c r="BR40" i="3"/>
  <c r="BR41" i="3"/>
  <c r="BR42" i="3"/>
  <c r="BR43" i="3"/>
  <c r="BR44" i="3"/>
  <c r="BR45" i="3"/>
  <c r="BR46" i="3"/>
  <c r="BR47" i="3"/>
  <c r="BR48" i="3"/>
  <c r="BR49" i="3"/>
  <c r="BR50" i="3"/>
  <c r="BR51" i="3"/>
  <c r="BR52" i="3"/>
  <c r="BR53" i="3"/>
  <c r="BR54" i="3"/>
  <c r="BR55" i="3"/>
  <c r="BR56" i="3"/>
  <c r="BR57" i="3"/>
  <c r="BR58" i="3"/>
  <c r="BR59" i="3"/>
  <c r="BR60" i="3"/>
  <c r="BR61" i="3"/>
  <c r="BR62" i="3"/>
  <c r="BR63" i="3"/>
  <c r="BR64" i="3"/>
  <c r="BR65" i="3"/>
  <c r="BR66" i="3"/>
  <c r="BR67" i="3"/>
  <c r="BR68" i="3"/>
  <c r="BR69" i="3"/>
  <c r="BR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10" i="3"/>
  <c r="BH9" i="3"/>
  <c r="L269" i="1" l="1"/>
  <c r="BI65" i="3"/>
  <c r="BJ64" i="3"/>
  <c r="BI9" i="3"/>
  <c r="BI10" i="3"/>
  <c r="BJ10" i="3"/>
  <c r="BK10" i="3"/>
  <c r="BI11" i="3"/>
  <c r="BJ11" i="3"/>
  <c r="BK11" i="3"/>
  <c r="BI12" i="3"/>
  <c r="BJ12" i="3"/>
  <c r="BK12" i="3"/>
  <c r="BI13" i="3"/>
  <c r="BJ13" i="3"/>
  <c r="BK13" i="3"/>
  <c r="BI14" i="3"/>
  <c r="BJ14" i="3"/>
  <c r="BK14" i="3"/>
  <c r="BI15" i="3"/>
  <c r="BJ15" i="3"/>
  <c r="BK15" i="3"/>
  <c r="BI16" i="3"/>
  <c r="BJ16" i="3"/>
  <c r="BK16" i="3"/>
  <c r="BI17" i="3"/>
  <c r="BJ17" i="3"/>
  <c r="BK17" i="3"/>
  <c r="BI18" i="3"/>
  <c r="BJ18" i="3"/>
  <c r="BK18" i="3"/>
  <c r="BI19" i="3"/>
  <c r="BJ19" i="3"/>
  <c r="BK19" i="3"/>
  <c r="BI20" i="3"/>
  <c r="BJ20" i="3"/>
  <c r="BK20" i="3"/>
  <c r="BI21" i="3"/>
  <c r="BJ21" i="3"/>
  <c r="BK21" i="3"/>
  <c r="BI22" i="3"/>
  <c r="BJ22" i="3"/>
  <c r="BK22" i="3"/>
  <c r="BI23" i="3"/>
  <c r="BJ23" i="3"/>
  <c r="BK23" i="3"/>
  <c r="BI24" i="3"/>
  <c r="BJ24" i="3"/>
  <c r="BK24" i="3"/>
  <c r="BI25" i="3"/>
  <c r="BJ25" i="3"/>
  <c r="BK25" i="3"/>
  <c r="BI26" i="3"/>
  <c r="BJ26" i="3"/>
  <c r="BK26" i="3"/>
  <c r="BI27" i="3"/>
  <c r="BJ27" i="3"/>
  <c r="BK27" i="3"/>
  <c r="BI28" i="3"/>
  <c r="BJ28" i="3"/>
  <c r="BK28" i="3"/>
  <c r="BI29" i="3"/>
  <c r="BJ29" i="3"/>
  <c r="BK29" i="3"/>
  <c r="BI30" i="3"/>
  <c r="BJ30" i="3"/>
  <c r="BK30" i="3"/>
  <c r="BI31" i="3"/>
  <c r="BJ31" i="3"/>
  <c r="BK31" i="3"/>
  <c r="BI32" i="3"/>
  <c r="BJ32" i="3"/>
  <c r="BK32" i="3"/>
  <c r="BI33" i="3"/>
  <c r="BJ33" i="3"/>
  <c r="BK33" i="3"/>
  <c r="BI34" i="3"/>
  <c r="BJ34" i="3"/>
  <c r="BK34" i="3"/>
  <c r="BI35" i="3"/>
  <c r="BJ35" i="3"/>
  <c r="BK35" i="3"/>
  <c r="BI36" i="3"/>
  <c r="BJ36" i="3"/>
  <c r="BK36" i="3"/>
  <c r="BI37" i="3"/>
  <c r="BJ37" i="3"/>
  <c r="BK37" i="3"/>
  <c r="BI38" i="3"/>
  <c r="BJ38" i="3"/>
  <c r="BK38" i="3"/>
  <c r="BI39" i="3"/>
  <c r="BJ39" i="3"/>
  <c r="BK39" i="3"/>
  <c r="BI40" i="3"/>
  <c r="BJ40" i="3"/>
  <c r="BK40" i="3"/>
  <c r="BI41" i="3"/>
  <c r="BJ41" i="3"/>
  <c r="BK41" i="3"/>
  <c r="BI42" i="3"/>
  <c r="BJ42" i="3"/>
  <c r="BK42" i="3"/>
  <c r="BI43" i="3"/>
  <c r="BJ43" i="3"/>
  <c r="BK43" i="3"/>
  <c r="BI44" i="3"/>
  <c r="BJ44" i="3"/>
  <c r="BK44" i="3"/>
  <c r="BI45" i="3"/>
  <c r="BJ45" i="3"/>
  <c r="BK45" i="3"/>
  <c r="BI46" i="3"/>
  <c r="BJ46" i="3"/>
  <c r="BK46" i="3"/>
  <c r="BI47" i="3"/>
  <c r="BJ47" i="3"/>
  <c r="BK47" i="3"/>
  <c r="BI48" i="3"/>
  <c r="BJ48" i="3"/>
  <c r="BK48" i="3"/>
  <c r="BI49" i="3"/>
  <c r="BJ49" i="3"/>
  <c r="BK49" i="3"/>
  <c r="BI50" i="3"/>
  <c r="BJ50" i="3"/>
  <c r="BK50" i="3"/>
  <c r="BI51" i="3"/>
  <c r="BJ51" i="3"/>
  <c r="BK51" i="3"/>
  <c r="BI52" i="3"/>
  <c r="BJ52" i="3"/>
  <c r="BK52" i="3"/>
  <c r="BI53" i="3"/>
  <c r="BJ53" i="3"/>
  <c r="BK53" i="3"/>
  <c r="BI54" i="3"/>
  <c r="BJ54" i="3"/>
  <c r="BK54" i="3"/>
  <c r="BI55" i="3"/>
  <c r="BJ55" i="3"/>
  <c r="BK55" i="3"/>
  <c r="BI56" i="3"/>
  <c r="BJ56" i="3"/>
  <c r="BK56" i="3"/>
  <c r="BI57" i="3"/>
  <c r="BJ57" i="3"/>
  <c r="BK57" i="3"/>
  <c r="BI58" i="3"/>
  <c r="BJ58" i="3"/>
  <c r="BK58" i="3"/>
  <c r="BI59" i="3"/>
  <c r="BJ59" i="3"/>
  <c r="BK59" i="3"/>
  <c r="BI60" i="3"/>
  <c r="BJ60" i="3"/>
  <c r="BK60" i="3"/>
  <c r="BI61" i="3"/>
  <c r="BJ61" i="3"/>
  <c r="BK61" i="3"/>
  <c r="BI62" i="3"/>
  <c r="BJ62" i="3"/>
  <c r="BK62" i="3"/>
  <c r="BI63" i="3"/>
  <c r="BJ63" i="3"/>
  <c r="BK63" i="3"/>
  <c r="BK9" i="3"/>
  <c r="BJ9" i="3"/>
  <c r="L270" i="1" l="1"/>
  <c r="BI66" i="3"/>
  <c r="BK65" i="3"/>
  <c r="BJ65" i="3"/>
  <c r="BH65" i="3"/>
  <c r="AL10" i="3"/>
  <c r="L271" i="1" l="1"/>
  <c r="BI67" i="3"/>
  <c r="BJ66" i="3"/>
  <c r="BH66" i="3"/>
  <c r="BK66" i="3"/>
  <c r="K69" i="3"/>
  <c r="L272" i="1" l="1"/>
  <c r="BJ67" i="3"/>
  <c r="BI68" i="3"/>
  <c r="BH67" i="3"/>
  <c r="BK67" i="3"/>
  <c r="AI9" i="3"/>
  <c r="L273" i="1" l="1"/>
  <c r="BI69" i="3"/>
  <c r="BK68" i="3"/>
  <c r="BJ68" i="3"/>
  <c r="BH68" i="3"/>
  <c r="T69" i="3"/>
  <c r="AC69" i="3"/>
  <c r="AR9" i="3"/>
  <c r="AK9" i="3"/>
  <c r="AT9" i="3" s="1"/>
  <c r="AJ9" i="3"/>
  <c r="AS9" i="3" s="1"/>
  <c r="AN10" i="3"/>
  <c r="AM10" i="3"/>
  <c r="AP10" i="3" s="1"/>
  <c r="L274" i="1" l="1"/>
  <c r="AW9" i="3"/>
  <c r="AK10" i="3" s="1"/>
  <c r="AT10" i="3" s="1"/>
  <c r="BN9" i="3"/>
  <c r="BQ9" i="3"/>
  <c r="AU9" i="3"/>
  <c r="AI10" i="3" s="1"/>
  <c r="BO9" i="3"/>
  <c r="BL9" i="3"/>
  <c r="AV9" i="3"/>
  <c r="AJ10" i="3" s="1"/>
  <c r="BM9" i="3"/>
  <c r="BP9" i="3"/>
  <c r="AL11" i="3"/>
  <c r="AL12" i="3" s="1"/>
  <c r="AO10" i="3"/>
  <c r="AQ10" i="3"/>
  <c r="AM11" i="3"/>
  <c r="AN11" i="3"/>
  <c r="AZ9" i="3" l="1"/>
  <c r="BC9" i="3" s="1"/>
  <c r="AY9" i="3"/>
  <c r="BB9" i="3" s="1"/>
  <c r="AX9" i="3"/>
  <c r="BA9" i="3" s="1"/>
  <c r="BD9" i="3" s="1"/>
  <c r="L275" i="1"/>
  <c r="AO11" i="3"/>
  <c r="AW10" i="3"/>
  <c r="AK11" i="3" s="1"/>
  <c r="AT11" i="3" s="1"/>
  <c r="BQ10" i="3"/>
  <c r="BN10" i="3"/>
  <c r="AS10" i="3"/>
  <c r="AM12" i="3"/>
  <c r="AP11" i="3"/>
  <c r="AL13" i="3"/>
  <c r="AO12" i="3"/>
  <c r="AN12" i="3"/>
  <c r="AQ11" i="3"/>
  <c r="AR10" i="3"/>
  <c r="AZ10" i="3" l="1"/>
  <c r="BC10" i="3" s="1"/>
  <c r="L276" i="1"/>
  <c r="BQ11" i="3"/>
  <c r="BN11" i="3"/>
  <c r="AU10" i="3"/>
  <c r="AI11" i="3" s="1"/>
  <c r="AR11" i="3" s="1"/>
  <c r="BO10" i="3"/>
  <c r="BL10" i="3"/>
  <c r="BP10" i="3"/>
  <c r="BM10" i="3"/>
  <c r="AV10" i="3"/>
  <c r="AJ11" i="3" s="1"/>
  <c r="AS11" i="3" s="1"/>
  <c r="AW11" i="3"/>
  <c r="AK12" i="3" s="1"/>
  <c r="AT12" i="3" s="1"/>
  <c r="AM13" i="3"/>
  <c r="AP12" i="3"/>
  <c r="AL14" i="3"/>
  <c r="AO13" i="3"/>
  <c r="AQ12" i="3"/>
  <c r="AN13" i="3"/>
  <c r="AY10" i="3" l="1"/>
  <c r="BB10" i="3" s="1"/>
  <c r="AZ11" i="3"/>
  <c r="BC11" i="3" s="1"/>
  <c r="AX10" i="3"/>
  <c r="BA10" i="3" s="1"/>
  <c r="L277" i="1"/>
  <c r="BP11" i="3"/>
  <c r="BM11" i="3"/>
  <c r="AU11" i="3"/>
  <c r="AI12" i="3" s="1"/>
  <c r="AR12" i="3" s="1"/>
  <c r="BO11" i="3"/>
  <c r="BL11" i="3"/>
  <c r="BN12" i="3"/>
  <c r="BQ12" i="3"/>
  <c r="AW12" i="3"/>
  <c r="AK13" i="3" s="1"/>
  <c r="AT13" i="3" s="1"/>
  <c r="AV11" i="3"/>
  <c r="AJ12" i="3" s="1"/>
  <c r="AN14" i="3"/>
  <c r="AQ13" i="3"/>
  <c r="AL15" i="3"/>
  <c r="AO14" i="3"/>
  <c r="AM14" i="3"/>
  <c r="AP13" i="3"/>
  <c r="BD10" i="3" l="1"/>
  <c r="AY11" i="3"/>
  <c r="BB11" i="3" s="1"/>
  <c r="AX11" i="3"/>
  <c r="BA11" i="3" s="1"/>
  <c r="AZ12" i="3"/>
  <c r="BC12" i="3" s="1"/>
  <c r="L278" i="1"/>
  <c r="AU12" i="3"/>
  <c r="AI13" i="3" s="1"/>
  <c r="AR13" i="3" s="1"/>
  <c r="BO12" i="3"/>
  <c r="BL12" i="3"/>
  <c r="BN13" i="3"/>
  <c r="BQ13" i="3"/>
  <c r="AW13" i="3"/>
  <c r="AK14" i="3" s="1"/>
  <c r="AT14" i="3" s="1"/>
  <c r="AS12" i="3"/>
  <c r="AL16" i="3"/>
  <c r="AO15" i="3"/>
  <c r="AM15" i="3"/>
  <c r="AP14" i="3"/>
  <c r="AN15" i="3"/>
  <c r="AQ14" i="3"/>
  <c r="BD11" i="3" l="1"/>
  <c r="AX12" i="3"/>
  <c r="BA12" i="3" s="1"/>
  <c r="BN14" i="3"/>
  <c r="AZ13" i="3"/>
  <c r="BC13" i="3" s="1"/>
  <c r="L279" i="1"/>
  <c r="AV12" i="3"/>
  <c r="AJ13" i="3" s="1"/>
  <c r="AS13" i="3" s="1"/>
  <c r="BP12" i="3"/>
  <c r="BM12" i="3"/>
  <c r="BQ14" i="3"/>
  <c r="AU13" i="3"/>
  <c r="AI14" i="3" s="1"/>
  <c r="AR14" i="3" s="1"/>
  <c r="BO13" i="3"/>
  <c r="BL13" i="3"/>
  <c r="AW14" i="3"/>
  <c r="AK15" i="3" s="1"/>
  <c r="AT15" i="3" s="1"/>
  <c r="AN16" i="3"/>
  <c r="AQ15" i="3"/>
  <c r="AM16" i="3"/>
  <c r="AP15" i="3"/>
  <c r="AL17" i="3"/>
  <c r="AO16" i="3"/>
  <c r="AZ14" i="3" l="1"/>
  <c r="BC14" i="3" s="1"/>
  <c r="AY12" i="3"/>
  <c r="BB12" i="3" s="1"/>
  <c r="BD12" i="3" s="1"/>
  <c r="AX13" i="3"/>
  <c r="BA13" i="3" s="1"/>
  <c r="L280" i="1"/>
  <c r="AU14" i="3"/>
  <c r="AI15" i="3" s="1"/>
  <c r="AR15" i="3" s="1"/>
  <c r="BO14" i="3"/>
  <c r="BL14" i="3"/>
  <c r="BQ15" i="3"/>
  <c r="BN15" i="3"/>
  <c r="AV13" i="3"/>
  <c r="AJ14" i="3" s="1"/>
  <c r="AS14" i="3" s="1"/>
  <c r="BP13" i="3"/>
  <c r="BM13" i="3"/>
  <c r="AW15" i="3"/>
  <c r="AK16" i="3" s="1"/>
  <c r="AT16" i="3" s="1"/>
  <c r="AN17" i="3"/>
  <c r="AQ16" i="3"/>
  <c r="AL18" i="3"/>
  <c r="AO17" i="3"/>
  <c r="AM17" i="3"/>
  <c r="AP16" i="3"/>
  <c r="AZ15" i="3" l="1"/>
  <c r="BC15" i="3" s="1"/>
  <c r="AY13" i="3"/>
  <c r="BB13" i="3" s="1"/>
  <c r="BD13" i="3" s="1"/>
  <c r="AX14" i="3"/>
  <c r="BA14" i="3" s="1"/>
  <c r="L281" i="1"/>
  <c r="BP14" i="3"/>
  <c r="BM14" i="3"/>
  <c r="AV14" i="3"/>
  <c r="AJ15" i="3" s="1"/>
  <c r="AS15" i="3" s="1"/>
  <c r="BN16" i="3"/>
  <c r="BQ16" i="3"/>
  <c r="AU15" i="3"/>
  <c r="AI16" i="3" s="1"/>
  <c r="AR16" i="3" s="1"/>
  <c r="BO15" i="3"/>
  <c r="BL15" i="3"/>
  <c r="AW16" i="3"/>
  <c r="AK17" i="3" s="1"/>
  <c r="AT17" i="3" s="1"/>
  <c r="AN18" i="3"/>
  <c r="AQ17" i="3"/>
  <c r="AP17" i="3"/>
  <c r="AM18" i="3"/>
  <c r="AL19" i="3"/>
  <c r="AO18" i="3"/>
  <c r="AZ16" i="3" l="1"/>
  <c r="BC16" i="3" s="1"/>
  <c r="BQ17" i="3"/>
  <c r="AY14" i="3"/>
  <c r="BB14" i="3" s="1"/>
  <c r="BD14" i="3" s="1"/>
  <c r="AX15" i="3"/>
  <c r="BA15" i="3" s="1"/>
  <c r="L282" i="1"/>
  <c r="AV15" i="3"/>
  <c r="AJ16" i="3" s="1"/>
  <c r="AS16" i="3" s="1"/>
  <c r="BP15" i="3"/>
  <c r="BM15" i="3"/>
  <c r="AU16" i="3"/>
  <c r="AI17" i="3" s="1"/>
  <c r="AR17" i="3" s="1"/>
  <c r="BO16" i="3"/>
  <c r="BL16" i="3"/>
  <c r="BN17" i="3"/>
  <c r="AW17" i="3"/>
  <c r="AK18" i="3" s="1"/>
  <c r="AT18" i="3" s="1"/>
  <c r="AM19" i="3"/>
  <c r="AP18" i="3"/>
  <c r="AN19" i="3"/>
  <c r="AQ18" i="3"/>
  <c r="AL20" i="3"/>
  <c r="AO19" i="3"/>
  <c r="AX16" i="3" l="1"/>
  <c r="BA16" i="3" s="1"/>
  <c r="AZ17" i="3"/>
  <c r="BC17" i="3" s="1"/>
  <c r="BQ18" i="3"/>
  <c r="BO17" i="3"/>
  <c r="AY15" i="3"/>
  <c r="BB15" i="3" s="1"/>
  <c r="BD15" i="3" s="1"/>
  <c r="AU17" i="3"/>
  <c r="AI18" i="3" s="1"/>
  <c r="AR18" i="3" s="1"/>
  <c r="BL17" i="3"/>
  <c r="BN18" i="3"/>
  <c r="AV16" i="3"/>
  <c r="AJ17" i="3" s="1"/>
  <c r="AS17" i="3" s="1"/>
  <c r="BM16" i="3"/>
  <c r="BP16" i="3"/>
  <c r="AW18" i="3"/>
  <c r="AK19" i="3" s="1"/>
  <c r="AT19" i="3" s="1"/>
  <c r="AM20" i="3"/>
  <c r="AP19" i="3"/>
  <c r="AN20" i="3"/>
  <c r="AQ19" i="3"/>
  <c r="AL21" i="3"/>
  <c r="AO20" i="3"/>
  <c r="AX17" i="3" l="1"/>
  <c r="BA17" i="3" s="1"/>
  <c r="AY16" i="3"/>
  <c r="BB16" i="3" s="1"/>
  <c r="BD16" i="3" s="1"/>
  <c r="BQ19" i="3"/>
  <c r="BO18" i="3"/>
  <c r="AZ18" i="3"/>
  <c r="BC18" i="3" s="1"/>
  <c r="BP17" i="3"/>
  <c r="BM17" i="3"/>
  <c r="AV17" i="3"/>
  <c r="AJ18" i="3" s="1"/>
  <c r="AS18" i="3" s="1"/>
  <c r="BN19" i="3"/>
  <c r="AU18" i="3"/>
  <c r="AI19" i="3" s="1"/>
  <c r="AR19" i="3" s="1"/>
  <c r="BL18" i="3"/>
  <c r="AW19" i="3"/>
  <c r="AK20" i="3" s="1"/>
  <c r="AT20" i="3" s="1"/>
  <c r="AL22" i="3"/>
  <c r="AO21" i="3"/>
  <c r="AN21" i="3"/>
  <c r="AQ20" i="3"/>
  <c r="AM21" i="3"/>
  <c r="AP20" i="3"/>
  <c r="AY17" i="3" l="1"/>
  <c r="BB17" i="3" s="1"/>
  <c r="BD17" i="3" s="1"/>
  <c r="BO19" i="3"/>
  <c r="BQ20" i="3"/>
  <c r="BP18" i="3"/>
  <c r="AZ19" i="3"/>
  <c r="BC19" i="3" s="1"/>
  <c r="AX18" i="3"/>
  <c r="BA18" i="3" s="1"/>
  <c r="BM18" i="3"/>
  <c r="AV18" i="3"/>
  <c r="AJ19" i="3" s="1"/>
  <c r="AS19" i="3" s="1"/>
  <c r="AU19" i="3"/>
  <c r="AI20" i="3" s="1"/>
  <c r="AR20" i="3" s="1"/>
  <c r="BL19" i="3"/>
  <c r="BN20" i="3"/>
  <c r="AW20" i="3"/>
  <c r="AK21" i="3" s="1"/>
  <c r="AT21" i="3" s="1"/>
  <c r="AN22" i="3"/>
  <c r="AQ21" i="3"/>
  <c r="AM22" i="3"/>
  <c r="AP21" i="3"/>
  <c r="AL23" i="3"/>
  <c r="AO22" i="3"/>
  <c r="AZ20" i="3" l="1"/>
  <c r="BC20" i="3" s="1"/>
  <c r="BQ21" i="3"/>
  <c r="AY18" i="3"/>
  <c r="BB18" i="3" s="1"/>
  <c r="BD18" i="3" s="1"/>
  <c r="AX19" i="3"/>
  <c r="BA19" i="3" s="1"/>
  <c r="BO20" i="3"/>
  <c r="BP19" i="3"/>
  <c r="BM19" i="3"/>
  <c r="AV19" i="3"/>
  <c r="AJ20" i="3" s="1"/>
  <c r="AS20" i="3" s="1"/>
  <c r="AU20" i="3"/>
  <c r="AI21" i="3" s="1"/>
  <c r="AR21" i="3" s="1"/>
  <c r="BL20" i="3"/>
  <c r="BN21" i="3"/>
  <c r="AW21" i="3"/>
  <c r="AK22" i="3" s="1"/>
  <c r="AT22" i="3" s="1"/>
  <c r="AM23" i="3"/>
  <c r="AP22" i="3"/>
  <c r="AL24" i="3"/>
  <c r="AO23" i="3"/>
  <c r="AN23" i="3"/>
  <c r="AQ22" i="3"/>
  <c r="AY19" i="3" l="1"/>
  <c r="BB19" i="3" s="1"/>
  <c r="BD19" i="3"/>
  <c r="BP20" i="3"/>
  <c r="AX20" i="3"/>
  <c r="BA20" i="3" s="1"/>
  <c r="BO21" i="3"/>
  <c r="BQ22" i="3"/>
  <c r="AZ21" i="3"/>
  <c r="BC21" i="3" s="1"/>
  <c r="BM20" i="3"/>
  <c r="AV20" i="3"/>
  <c r="AJ21" i="3" s="1"/>
  <c r="AS21" i="3" s="1"/>
  <c r="AU21" i="3"/>
  <c r="AI22" i="3" s="1"/>
  <c r="AR22" i="3" s="1"/>
  <c r="BL21" i="3"/>
  <c r="BN22" i="3"/>
  <c r="AW22" i="3"/>
  <c r="AK23" i="3" s="1"/>
  <c r="AT23" i="3" s="1"/>
  <c r="AL25" i="3"/>
  <c r="AO24" i="3"/>
  <c r="AN24" i="3"/>
  <c r="AQ23" i="3"/>
  <c r="AM24" i="3"/>
  <c r="AP23" i="3"/>
  <c r="AZ22" i="3" l="1"/>
  <c r="BC22" i="3" s="1"/>
  <c r="BO22" i="3"/>
  <c r="BP21" i="3"/>
  <c r="BQ23" i="3"/>
  <c r="AY20" i="3"/>
  <c r="BB20" i="3" s="1"/>
  <c r="BD20" i="3" s="1"/>
  <c r="AX21" i="3"/>
  <c r="BA21" i="3" s="1"/>
  <c r="BM21" i="3"/>
  <c r="AV21" i="3"/>
  <c r="AJ22" i="3" s="1"/>
  <c r="AS22" i="3" s="1"/>
  <c r="AU22" i="3"/>
  <c r="AI23" i="3" s="1"/>
  <c r="AR23" i="3" s="1"/>
  <c r="BL22" i="3"/>
  <c r="BN23" i="3"/>
  <c r="AW23" i="3"/>
  <c r="AK24" i="3" s="1"/>
  <c r="AT24" i="3" s="1"/>
  <c r="AN25" i="3"/>
  <c r="AQ24" i="3"/>
  <c r="AM25" i="3"/>
  <c r="AP24" i="3"/>
  <c r="AL26" i="3"/>
  <c r="AO25" i="3"/>
  <c r="BP22" i="3" l="1"/>
  <c r="AX22" i="3"/>
  <c r="BA22" i="3" s="1"/>
  <c r="BO23" i="3"/>
  <c r="BQ24" i="3"/>
  <c r="AZ23" i="3"/>
  <c r="BC23" i="3" s="1"/>
  <c r="AY21" i="3"/>
  <c r="BB21" i="3" s="1"/>
  <c r="BD21" i="3" s="1"/>
  <c r="AU23" i="3"/>
  <c r="AI24" i="3" s="1"/>
  <c r="AR24" i="3" s="1"/>
  <c r="BL23" i="3"/>
  <c r="BM22" i="3"/>
  <c r="AV22" i="3"/>
  <c r="AJ23" i="3" s="1"/>
  <c r="AS23" i="3" s="1"/>
  <c r="BN24" i="3"/>
  <c r="AW24" i="3"/>
  <c r="AK25" i="3" s="1"/>
  <c r="AT25" i="3" s="1"/>
  <c r="AN26" i="3"/>
  <c r="AQ25" i="3"/>
  <c r="AM26" i="3"/>
  <c r="AP25" i="3"/>
  <c r="AL27" i="3"/>
  <c r="AO26" i="3"/>
  <c r="BQ25" i="3" l="1"/>
  <c r="BP23" i="3"/>
  <c r="AY22" i="3"/>
  <c r="BB22" i="3" s="1"/>
  <c r="BD22" i="3" s="1"/>
  <c r="BO24" i="3"/>
  <c r="AZ24" i="3"/>
  <c r="BC24" i="3" s="1"/>
  <c r="AX23" i="3"/>
  <c r="BA23" i="3" s="1"/>
  <c r="BM23" i="3"/>
  <c r="AV23" i="3"/>
  <c r="AJ24" i="3" s="1"/>
  <c r="AS24" i="3" s="1"/>
  <c r="BN25" i="3"/>
  <c r="AU24" i="3"/>
  <c r="AI25" i="3" s="1"/>
  <c r="AR25" i="3" s="1"/>
  <c r="BL24" i="3"/>
  <c r="AW25" i="3"/>
  <c r="AK26" i="3" s="1"/>
  <c r="AT26" i="3" s="1"/>
  <c r="AN27" i="3"/>
  <c r="AQ26" i="3"/>
  <c r="AM27" i="3"/>
  <c r="AP26" i="3"/>
  <c r="AL28" i="3"/>
  <c r="AO27" i="3"/>
  <c r="AX24" i="3" l="1"/>
  <c r="BA24" i="3" s="1"/>
  <c r="BQ26" i="3"/>
  <c r="BP24" i="3"/>
  <c r="AZ25" i="3"/>
  <c r="BC25" i="3" s="1"/>
  <c r="BO25" i="3"/>
  <c r="AY23" i="3"/>
  <c r="BB23" i="3" s="1"/>
  <c r="BD23" i="3" s="1"/>
  <c r="BM24" i="3"/>
  <c r="AV24" i="3"/>
  <c r="AJ25" i="3" s="1"/>
  <c r="AS25" i="3" s="1"/>
  <c r="AU25" i="3"/>
  <c r="AI26" i="3" s="1"/>
  <c r="AR26" i="3" s="1"/>
  <c r="BL25" i="3"/>
  <c r="BN26" i="3"/>
  <c r="AW26" i="3"/>
  <c r="AK27" i="3" s="1"/>
  <c r="AT27" i="3" s="1"/>
  <c r="AN28" i="3"/>
  <c r="AQ27" i="3"/>
  <c r="AM28" i="3"/>
  <c r="AP27" i="3"/>
  <c r="AL29" i="3"/>
  <c r="AO28" i="3"/>
  <c r="AX25" i="3" l="1"/>
  <c r="BA25" i="3" s="1"/>
  <c r="BQ27" i="3"/>
  <c r="AZ26" i="3"/>
  <c r="BC26" i="3" s="1"/>
  <c r="BP25" i="3"/>
  <c r="AY24" i="3"/>
  <c r="BB24" i="3" s="1"/>
  <c r="BD24" i="3" s="1"/>
  <c r="BO26" i="3"/>
  <c r="AU26" i="3"/>
  <c r="AI27" i="3" s="1"/>
  <c r="AR27" i="3" s="1"/>
  <c r="BL26" i="3"/>
  <c r="BM25" i="3"/>
  <c r="AV25" i="3"/>
  <c r="AJ26" i="3" s="1"/>
  <c r="AS26" i="3" s="1"/>
  <c r="BN27" i="3"/>
  <c r="AW27" i="3"/>
  <c r="AK28" i="3" s="1"/>
  <c r="AT28" i="3" s="1"/>
  <c r="AN29" i="3"/>
  <c r="AQ28" i="3"/>
  <c r="AM29" i="3"/>
  <c r="AP28" i="3"/>
  <c r="AL30" i="3"/>
  <c r="AO29" i="3"/>
  <c r="AY25" i="3" l="1"/>
  <c r="BB25" i="3" s="1"/>
  <c r="BD25" i="3" s="1"/>
  <c r="BQ28" i="3"/>
  <c r="AZ27" i="3"/>
  <c r="BC27" i="3" s="1"/>
  <c r="BO27" i="3"/>
  <c r="BP26" i="3"/>
  <c r="AY26" i="3"/>
  <c r="BB26" i="3" s="1"/>
  <c r="AX26" i="3"/>
  <c r="BA26" i="3" s="1"/>
  <c r="BD26" i="3" s="1"/>
  <c r="BM26" i="3"/>
  <c r="AV26" i="3"/>
  <c r="AJ27" i="3" s="1"/>
  <c r="AS27" i="3" s="1"/>
  <c r="BN28" i="3"/>
  <c r="AU27" i="3"/>
  <c r="AI28" i="3" s="1"/>
  <c r="AR28" i="3" s="1"/>
  <c r="BL27" i="3"/>
  <c r="AW28" i="3"/>
  <c r="AK29" i="3" s="1"/>
  <c r="AT29" i="3" s="1"/>
  <c r="AN30" i="3"/>
  <c r="AQ29" i="3"/>
  <c r="AM30" i="3"/>
  <c r="AP29" i="3"/>
  <c r="AL31" i="3"/>
  <c r="AO30" i="3"/>
  <c r="BP27" i="3" l="1"/>
  <c r="AZ28" i="3"/>
  <c r="BC28" i="3" s="1"/>
  <c r="BO28" i="3"/>
  <c r="BQ29" i="3"/>
  <c r="AX27" i="3"/>
  <c r="BA27" i="3" s="1"/>
  <c r="BM27" i="3"/>
  <c r="AV27" i="3"/>
  <c r="AJ28" i="3" s="1"/>
  <c r="AS28" i="3" s="1"/>
  <c r="AU28" i="3"/>
  <c r="AI29" i="3" s="1"/>
  <c r="AR29" i="3" s="1"/>
  <c r="BL28" i="3"/>
  <c r="BN29" i="3"/>
  <c r="AW29" i="3"/>
  <c r="AK30" i="3" s="1"/>
  <c r="AT30" i="3" s="1"/>
  <c r="AN31" i="3"/>
  <c r="AQ30" i="3"/>
  <c r="AM31" i="3"/>
  <c r="AP30" i="3"/>
  <c r="AL32" i="3"/>
  <c r="AO31" i="3"/>
  <c r="BO29" i="3" l="1"/>
  <c r="AZ29" i="3"/>
  <c r="BC29" i="3" s="1"/>
  <c r="BQ30" i="3"/>
  <c r="BP28" i="3"/>
  <c r="AY27" i="3"/>
  <c r="BB27" i="3" s="1"/>
  <c r="BD27" i="3" s="1"/>
  <c r="AX28" i="3"/>
  <c r="BA28" i="3" s="1"/>
  <c r="AU29" i="3"/>
  <c r="AI30" i="3" s="1"/>
  <c r="AR30" i="3" s="1"/>
  <c r="BL29" i="3"/>
  <c r="BM28" i="3"/>
  <c r="AV28" i="3"/>
  <c r="AJ29" i="3" s="1"/>
  <c r="AS29" i="3" s="1"/>
  <c r="BN30" i="3"/>
  <c r="AW30" i="3"/>
  <c r="AK31" i="3" s="1"/>
  <c r="AT31" i="3" s="1"/>
  <c r="AM32" i="3"/>
  <c r="AP31" i="3"/>
  <c r="AL33" i="3"/>
  <c r="AO32" i="3"/>
  <c r="AN32" i="3"/>
  <c r="AQ31" i="3"/>
  <c r="AY28" i="3" l="1"/>
  <c r="BB28" i="3" s="1"/>
  <c r="BO30" i="3"/>
  <c r="AX29" i="3"/>
  <c r="BA29" i="3" s="1"/>
  <c r="BQ31" i="3"/>
  <c r="BP29" i="3"/>
  <c r="BD28" i="3"/>
  <c r="AZ30" i="3"/>
  <c r="BC30" i="3" s="1"/>
  <c r="BM29" i="3"/>
  <c r="AV29" i="3"/>
  <c r="AJ30" i="3" s="1"/>
  <c r="AS30" i="3" s="1"/>
  <c r="BN31" i="3"/>
  <c r="AU30" i="3"/>
  <c r="AI31" i="3" s="1"/>
  <c r="AR31" i="3" s="1"/>
  <c r="BL30" i="3"/>
  <c r="AW31" i="3"/>
  <c r="AK32" i="3" s="1"/>
  <c r="AT32" i="3" s="1"/>
  <c r="AL34" i="3"/>
  <c r="AO33" i="3"/>
  <c r="AN33" i="3"/>
  <c r="AQ32" i="3"/>
  <c r="AM33" i="3"/>
  <c r="AP32" i="3"/>
  <c r="BQ32" i="3" l="1"/>
  <c r="BP30" i="3"/>
  <c r="AY29" i="3"/>
  <c r="BB29" i="3" s="1"/>
  <c r="BD29" i="3" s="1"/>
  <c r="AX30" i="3"/>
  <c r="BA30" i="3" s="1"/>
  <c r="BO31" i="3"/>
  <c r="AZ31" i="3"/>
  <c r="BC31" i="3" s="1"/>
  <c r="BN32" i="3"/>
  <c r="BM30" i="3"/>
  <c r="AV30" i="3"/>
  <c r="AJ31" i="3" s="1"/>
  <c r="AS31" i="3" s="1"/>
  <c r="AU31" i="3"/>
  <c r="AI32" i="3" s="1"/>
  <c r="AR32" i="3" s="1"/>
  <c r="BL31" i="3"/>
  <c r="AW32" i="3"/>
  <c r="AK33" i="3" s="1"/>
  <c r="AT33" i="3" s="1"/>
  <c r="AN34" i="3"/>
  <c r="AQ33" i="3"/>
  <c r="AM34" i="3"/>
  <c r="AP33" i="3"/>
  <c r="AL35" i="3"/>
  <c r="AO34" i="3"/>
  <c r="BQ33" i="3" l="1"/>
  <c r="AY30" i="3"/>
  <c r="BB30" i="3" s="1"/>
  <c r="BD30" i="3" s="1"/>
  <c r="BO32" i="3"/>
  <c r="AZ32" i="3"/>
  <c r="BC32" i="3" s="1"/>
  <c r="BP31" i="3"/>
  <c r="AX31" i="3"/>
  <c r="BA31" i="3" s="1"/>
  <c r="AU32" i="3"/>
  <c r="AI33" i="3" s="1"/>
  <c r="AR33" i="3" s="1"/>
  <c r="BL32" i="3"/>
  <c r="BN33" i="3"/>
  <c r="BM31" i="3"/>
  <c r="AV31" i="3"/>
  <c r="AJ32" i="3" s="1"/>
  <c r="AS32" i="3" s="1"/>
  <c r="AW33" i="3"/>
  <c r="AK34" i="3" s="1"/>
  <c r="AT34" i="3" s="1"/>
  <c r="AM35" i="3"/>
  <c r="AP34" i="3"/>
  <c r="AL36" i="3"/>
  <c r="AO35" i="3"/>
  <c r="AN35" i="3"/>
  <c r="AQ34" i="3"/>
  <c r="BQ34" i="3" l="1"/>
  <c r="BO33" i="3"/>
  <c r="BP32" i="3"/>
  <c r="AX32" i="3"/>
  <c r="BA32" i="3" s="1"/>
  <c r="AZ33" i="3"/>
  <c r="BC33" i="3" s="1"/>
  <c r="AY31" i="3"/>
  <c r="BB31" i="3" s="1"/>
  <c r="BD31" i="3" s="1"/>
  <c r="BN34" i="3"/>
  <c r="BM32" i="3"/>
  <c r="AV32" i="3"/>
  <c r="AJ33" i="3" s="1"/>
  <c r="AS33" i="3" s="1"/>
  <c r="AU33" i="3"/>
  <c r="AI34" i="3" s="1"/>
  <c r="AR34" i="3" s="1"/>
  <c r="BL33" i="3"/>
  <c r="AW34" i="3"/>
  <c r="AK35" i="3" s="1"/>
  <c r="AT35" i="3" s="1"/>
  <c r="AL37" i="3"/>
  <c r="AO36" i="3"/>
  <c r="AN36" i="3"/>
  <c r="AQ35" i="3"/>
  <c r="AM36" i="3"/>
  <c r="AP35" i="3"/>
  <c r="AY32" i="3" l="1"/>
  <c r="BB32" i="3" s="1"/>
  <c r="BQ35" i="3"/>
  <c r="BD32" i="3"/>
  <c r="AX33" i="3"/>
  <c r="BA33" i="3" s="1"/>
  <c r="BO34" i="3"/>
  <c r="AZ34" i="3"/>
  <c r="BC34" i="3" s="1"/>
  <c r="BP33" i="3"/>
  <c r="BN35" i="3"/>
  <c r="AU34" i="3"/>
  <c r="AI35" i="3" s="1"/>
  <c r="AR35" i="3" s="1"/>
  <c r="BL34" i="3"/>
  <c r="BM33" i="3"/>
  <c r="AV33" i="3"/>
  <c r="AJ34" i="3" s="1"/>
  <c r="AS34" i="3" s="1"/>
  <c r="AW35" i="3"/>
  <c r="AK36" i="3" s="1"/>
  <c r="AT36" i="3" s="1"/>
  <c r="AN37" i="3"/>
  <c r="AQ36" i="3"/>
  <c r="AM37" i="3"/>
  <c r="AP36" i="3"/>
  <c r="AL38" i="3"/>
  <c r="AO37" i="3"/>
  <c r="BQ36" i="3" l="1"/>
  <c r="BP34" i="3"/>
  <c r="AX34" i="3"/>
  <c r="BA34" i="3" s="1"/>
  <c r="AZ35" i="3"/>
  <c r="BC35" i="3" s="1"/>
  <c r="BO35" i="3"/>
  <c r="AY33" i="3"/>
  <c r="BB33" i="3" s="1"/>
  <c r="BD33" i="3" s="1"/>
  <c r="BM34" i="3"/>
  <c r="AV34" i="3"/>
  <c r="AJ35" i="3" s="1"/>
  <c r="AS35" i="3" s="1"/>
  <c r="AU35" i="3"/>
  <c r="AI36" i="3" s="1"/>
  <c r="AR36" i="3" s="1"/>
  <c r="BL35" i="3"/>
  <c r="BN36" i="3"/>
  <c r="AW36" i="3"/>
  <c r="AK37" i="3" s="1"/>
  <c r="AT37" i="3" s="1"/>
  <c r="AM38" i="3"/>
  <c r="AP37" i="3"/>
  <c r="AL39" i="3"/>
  <c r="AO38" i="3"/>
  <c r="AN38" i="3"/>
  <c r="AQ37" i="3"/>
  <c r="BP35" i="3" l="1"/>
  <c r="BQ37" i="3"/>
  <c r="AZ36" i="3"/>
  <c r="BC36" i="3" s="1"/>
  <c r="BO36" i="3"/>
  <c r="AX35" i="3"/>
  <c r="BA35" i="3" s="1"/>
  <c r="AY34" i="3"/>
  <c r="BB34" i="3" s="1"/>
  <c r="BD34" i="3" s="1"/>
  <c r="AU36" i="3"/>
  <c r="AI37" i="3" s="1"/>
  <c r="AR37" i="3" s="1"/>
  <c r="BL36" i="3"/>
  <c r="BM35" i="3"/>
  <c r="AV35" i="3"/>
  <c r="AJ36" i="3" s="1"/>
  <c r="AS36" i="3" s="1"/>
  <c r="BN37" i="3"/>
  <c r="AW37" i="3"/>
  <c r="AK38" i="3" s="1"/>
  <c r="AT38" i="3" s="1"/>
  <c r="AL40" i="3"/>
  <c r="AO39" i="3"/>
  <c r="AN39" i="3"/>
  <c r="AQ38" i="3"/>
  <c r="AM39" i="3"/>
  <c r="AP38" i="3"/>
  <c r="BQ38" i="3" l="1"/>
  <c r="AX36" i="3"/>
  <c r="BA36" i="3" s="1"/>
  <c r="AZ37" i="3"/>
  <c r="BC37" i="3" s="1"/>
  <c r="BO37" i="3"/>
  <c r="BP36" i="3"/>
  <c r="AY35" i="3"/>
  <c r="BB35" i="3" s="1"/>
  <c r="BD35" i="3" s="1"/>
  <c r="BM36" i="3"/>
  <c r="AV36" i="3"/>
  <c r="AJ37" i="3" s="1"/>
  <c r="AS37" i="3" s="1"/>
  <c r="BN38" i="3"/>
  <c r="AU37" i="3"/>
  <c r="AI38" i="3" s="1"/>
  <c r="AR38" i="3" s="1"/>
  <c r="BL37" i="3"/>
  <c r="AW38" i="3"/>
  <c r="AK39" i="3" s="1"/>
  <c r="AT39" i="3" s="1"/>
  <c r="AN40" i="3"/>
  <c r="AQ39" i="3"/>
  <c r="AM40" i="3"/>
  <c r="AP39" i="3"/>
  <c r="AL41" i="3"/>
  <c r="AO40" i="3"/>
  <c r="BP37" i="3" l="1"/>
  <c r="BQ39" i="3"/>
  <c r="AX37" i="3"/>
  <c r="BA37" i="3" s="1"/>
  <c r="AZ38" i="3"/>
  <c r="BC38" i="3" s="1"/>
  <c r="BO38" i="3"/>
  <c r="AY36" i="3"/>
  <c r="BB36" i="3" s="1"/>
  <c r="BD36" i="3" s="1"/>
  <c r="BM37" i="3"/>
  <c r="AV37" i="3"/>
  <c r="AJ38" i="3" s="1"/>
  <c r="AS38" i="3" s="1"/>
  <c r="AU38" i="3"/>
  <c r="AI39" i="3" s="1"/>
  <c r="AR39" i="3" s="1"/>
  <c r="BL38" i="3"/>
  <c r="BN39" i="3"/>
  <c r="AW39" i="3"/>
  <c r="AK40" i="3" s="1"/>
  <c r="AT40" i="3" s="1"/>
  <c r="AM41" i="3"/>
  <c r="AP40" i="3"/>
  <c r="AL42" i="3"/>
  <c r="AO41" i="3"/>
  <c r="AN41" i="3"/>
  <c r="AQ40" i="3"/>
  <c r="BP38" i="3" l="1"/>
  <c r="AZ39" i="3"/>
  <c r="BC39" i="3" s="1"/>
  <c r="BQ40" i="3"/>
  <c r="AY37" i="3"/>
  <c r="BB37" i="3" s="1"/>
  <c r="BD37" i="3" s="1"/>
  <c r="BO39" i="3"/>
  <c r="AX38" i="3"/>
  <c r="BA38" i="3" s="1"/>
  <c r="AU39" i="3"/>
  <c r="AI40" i="3" s="1"/>
  <c r="AR40" i="3" s="1"/>
  <c r="BL39" i="3"/>
  <c r="BM38" i="3"/>
  <c r="AV38" i="3"/>
  <c r="AJ39" i="3" s="1"/>
  <c r="AS39" i="3" s="1"/>
  <c r="BN40" i="3"/>
  <c r="AW40" i="3"/>
  <c r="AK41" i="3" s="1"/>
  <c r="AT41" i="3" s="1"/>
  <c r="AL43" i="3"/>
  <c r="AO42" i="3"/>
  <c r="AN42" i="3"/>
  <c r="AQ41" i="3"/>
  <c r="AM42" i="3"/>
  <c r="AP41" i="3"/>
  <c r="BQ41" i="3" l="1"/>
  <c r="AX39" i="3"/>
  <c r="BA39" i="3" s="1"/>
  <c r="BO40" i="3"/>
  <c r="BP39" i="3"/>
  <c r="AY38" i="3"/>
  <c r="BB38" i="3" s="1"/>
  <c r="BD38" i="3" s="1"/>
  <c r="AZ40" i="3"/>
  <c r="BC40" i="3" s="1"/>
  <c r="BM39" i="3"/>
  <c r="AV39" i="3"/>
  <c r="AJ40" i="3" s="1"/>
  <c r="AS40" i="3" s="1"/>
  <c r="BN41" i="3"/>
  <c r="AU40" i="3"/>
  <c r="AI41" i="3" s="1"/>
  <c r="AR41" i="3" s="1"/>
  <c r="BL40" i="3"/>
  <c r="AW41" i="3"/>
  <c r="AK42" i="3" s="1"/>
  <c r="AT42" i="3" s="1"/>
  <c r="AN43" i="3"/>
  <c r="AQ42" i="3"/>
  <c r="AM43" i="3"/>
  <c r="AP42" i="3"/>
  <c r="AL44" i="3"/>
  <c r="AO43" i="3"/>
  <c r="BP40" i="3" l="1"/>
  <c r="BQ42" i="3"/>
  <c r="AY39" i="3"/>
  <c r="BB39" i="3" s="1"/>
  <c r="BD39" i="3" s="1"/>
  <c r="AZ41" i="3"/>
  <c r="BC41" i="3" s="1"/>
  <c r="BO41" i="3"/>
  <c r="AX40" i="3"/>
  <c r="BA40" i="3" s="1"/>
  <c r="BM40" i="3"/>
  <c r="AV40" i="3"/>
  <c r="AJ41" i="3" s="1"/>
  <c r="AS41" i="3" s="1"/>
  <c r="AU41" i="3"/>
  <c r="AI42" i="3" s="1"/>
  <c r="AR42" i="3" s="1"/>
  <c r="BL41" i="3"/>
  <c r="BN42" i="3"/>
  <c r="AW42" i="3"/>
  <c r="AK43" i="3" s="1"/>
  <c r="AT43" i="3" s="1"/>
  <c r="AM44" i="3"/>
  <c r="AP43" i="3"/>
  <c r="AL45" i="3"/>
  <c r="AO44" i="3"/>
  <c r="AN44" i="3"/>
  <c r="AQ43" i="3"/>
  <c r="BP41" i="3" l="1"/>
  <c r="AZ42" i="3"/>
  <c r="BC42" i="3" s="1"/>
  <c r="BQ43" i="3"/>
  <c r="AY40" i="3"/>
  <c r="BB40" i="3" s="1"/>
  <c r="BD40" i="3" s="1"/>
  <c r="BO42" i="3"/>
  <c r="AX41" i="3"/>
  <c r="BA41" i="3" s="1"/>
  <c r="AU42" i="3"/>
  <c r="AI43" i="3" s="1"/>
  <c r="AR43" i="3" s="1"/>
  <c r="BL42" i="3"/>
  <c r="BM41" i="3"/>
  <c r="AV41" i="3"/>
  <c r="AJ42" i="3" s="1"/>
  <c r="AS42" i="3" s="1"/>
  <c r="BN43" i="3"/>
  <c r="AW43" i="3"/>
  <c r="AK44" i="3" s="1"/>
  <c r="AT44" i="3" s="1"/>
  <c r="AL46" i="3"/>
  <c r="AO45" i="3"/>
  <c r="AN45" i="3"/>
  <c r="AQ44" i="3"/>
  <c r="AM45" i="3"/>
  <c r="AP44" i="3"/>
  <c r="BQ44" i="3" l="1"/>
  <c r="BO43" i="3"/>
  <c r="AY41" i="3"/>
  <c r="BB41" i="3" s="1"/>
  <c r="BD41" i="3" s="1"/>
  <c r="BP42" i="3"/>
  <c r="AX42" i="3"/>
  <c r="BA42" i="3" s="1"/>
  <c r="AZ43" i="3"/>
  <c r="BC43" i="3" s="1"/>
  <c r="BM42" i="3"/>
  <c r="AV42" i="3"/>
  <c r="AJ43" i="3" s="1"/>
  <c r="AS43" i="3" s="1"/>
  <c r="BN44" i="3"/>
  <c r="AU43" i="3"/>
  <c r="AI44" i="3" s="1"/>
  <c r="AR44" i="3" s="1"/>
  <c r="BL43" i="3"/>
  <c r="AW44" i="3"/>
  <c r="AK45" i="3" s="1"/>
  <c r="AT45" i="3" s="1"/>
  <c r="AN46" i="3"/>
  <c r="AQ45" i="3"/>
  <c r="AM46" i="3"/>
  <c r="AP45" i="3"/>
  <c r="AL47" i="3"/>
  <c r="AO46" i="3"/>
  <c r="BP43" i="3" l="1"/>
  <c r="AY42" i="3"/>
  <c r="BB42" i="3" s="1"/>
  <c r="BD42" i="3" s="1"/>
  <c r="AX43" i="3"/>
  <c r="BA43" i="3" s="1"/>
  <c r="BQ45" i="3"/>
  <c r="AZ44" i="3"/>
  <c r="BC44" i="3" s="1"/>
  <c r="BO44" i="3"/>
  <c r="BM43" i="3"/>
  <c r="AV43" i="3"/>
  <c r="AJ44" i="3" s="1"/>
  <c r="AS44" i="3" s="1"/>
  <c r="AU44" i="3"/>
  <c r="AI45" i="3" s="1"/>
  <c r="AR45" i="3" s="1"/>
  <c r="BL44" i="3"/>
  <c r="BN45" i="3"/>
  <c r="AW45" i="3"/>
  <c r="AK46" i="3" s="1"/>
  <c r="AT46" i="3" s="1"/>
  <c r="AM47" i="3"/>
  <c r="AP46" i="3"/>
  <c r="AL48" i="3"/>
  <c r="AO47" i="3"/>
  <c r="AN47" i="3"/>
  <c r="AQ46" i="3"/>
  <c r="BQ46" i="3" l="1"/>
  <c r="BP44" i="3"/>
  <c r="AZ45" i="3"/>
  <c r="BC45" i="3" s="1"/>
  <c r="AY43" i="3"/>
  <c r="BB43" i="3" s="1"/>
  <c r="BD43" i="3" s="1"/>
  <c r="BO45" i="3"/>
  <c r="AX44" i="3"/>
  <c r="BA44" i="3" s="1"/>
  <c r="AU45" i="3"/>
  <c r="AI46" i="3" s="1"/>
  <c r="AR46" i="3" s="1"/>
  <c r="BL45" i="3"/>
  <c r="BM44" i="3"/>
  <c r="AV44" i="3"/>
  <c r="AJ45" i="3" s="1"/>
  <c r="AS45" i="3" s="1"/>
  <c r="BN46" i="3"/>
  <c r="AW46" i="3"/>
  <c r="AK47" i="3" s="1"/>
  <c r="AT47" i="3" s="1"/>
  <c r="AL49" i="3"/>
  <c r="AO48" i="3"/>
  <c r="AN48" i="3"/>
  <c r="AQ47" i="3"/>
  <c r="AM48" i="3"/>
  <c r="AP47" i="3"/>
  <c r="BQ47" i="3" l="1"/>
  <c r="BO46" i="3"/>
  <c r="AZ46" i="3"/>
  <c r="BC46" i="3" s="1"/>
  <c r="BP45" i="3"/>
  <c r="AX45" i="3"/>
  <c r="BA45" i="3" s="1"/>
  <c r="AY44" i="3"/>
  <c r="BB44" i="3" s="1"/>
  <c r="BD44" i="3" s="1"/>
  <c r="BM45" i="3"/>
  <c r="AV45" i="3"/>
  <c r="AJ46" i="3" s="1"/>
  <c r="AS46" i="3" s="1"/>
  <c r="BN47" i="3"/>
  <c r="AU46" i="3"/>
  <c r="AI47" i="3" s="1"/>
  <c r="AR47" i="3" s="1"/>
  <c r="BL46" i="3"/>
  <c r="AW47" i="3"/>
  <c r="AK48" i="3" s="1"/>
  <c r="AT48" i="3" s="1"/>
  <c r="AN49" i="3"/>
  <c r="AQ48" i="3"/>
  <c r="AM49" i="3"/>
  <c r="AP48" i="3"/>
  <c r="AL50" i="3"/>
  <c r="AO49" i="3"/>
  <c r="BP46" i="3" l="1"/>
  <c r="AY45" i="3"/>
  <c r="BB45" i="3" s="1"/>
  <c r="BD45" i="3" s="1"/>
  <c r="AX46" i="3"/>
  <c r="BA46" i="3" s="1"/>
  <c r="BQ48" i="3"/>
  <c r="BO47" i="3"/>
  <c r="AZ47" i="3"/>
  <c r="BC47" i="3" s="1"/>
  <c r="BM46" i="3"/>
  <c r="AV46" i="3"/>
  <c r="AJ47" i="3" s="1"/>
  <c r="AS47" i="3" s="1"/>
  <c r="AU47" i="3"/>
  <c r="AI48" i="3" s="1"/>
  <c r="AR48" i="3" s="1"/>
  <c r="BL47" i="3"/>
  <c r="BN48" i="3"/>
  <c r="AW48" i="3"/>
  <c r="AK49" i="3" s="1"/>
  <c r="AT49" i="3" s="1"/>
  <c r="AM50" i="3"/>
  <c r="AP49" i="3"/>
  <c r="AL51" i="3"/>
  <c r="AO50" i="3"/>
  <c r="AN50" i="3"/>
  <c r="AQ49" i="3"/>
  <c r="AX47" i="3" l="1"/>
  <c r="BA47" i="3" s="1"/>
  <c r="BQ49" i="3"/>
  <c r="BP47" i="3"/>
  <c r="AZ48" i="3"/>
  <c r="BC48" i="3" s="1"/>
  <c r="AY46" i="3"/>
  <c r="BB46" i="3" s="1"/>
  <c r="BD46" i="3" s="1"/>
  <c r="BO48" i="3"/>
  <c r="AU48" i="3"/>
  <c r="AI49" i="3" s="1"/>
  <c r="AR49" i="3" s="1"/>
  <c r="BL48" i="3"/>
  <c r="BM47" i="3"/>
  <c r="AV47" i="3"/>
  <c r="AJ48" i="3" s="1"/>
  <c r="AS48" i="3" s="1"/>
  <c r="BN49" i="3"/>
  <c r="AW49" i="3"/>
  <c r="AK50" i="3" s="1"/>
  <c r="AT50" i="3" s="1"/>
  <c r="AL52" i="3"/>
  <c r="AO51" i="3"/>
  <c r="AN51" i="3"/>
  <c r="AQ50" i="3"/>
  <c r="AM51" i="3"/>
  <c r="AP50" i="3"/>
  <c r="BQ50" i="3" l="1"/>
  <c r="BO49" i="3"/>
  <c r="BP48" i="3"/>
  <c r="AX48" i="3"/>
  <c r="BA48" i="3" s="1"/>
  <c r="AY47" i="3"/>
  <c r="BB47" i="3" s="1"/>
  <c r="BD47" i="3" s="1"/>
  <c r="AZ49" i="3"/>
  <c r="BC49" i="3" s="1"/>
  <c r="BM48" i="3"/>
  <c r="AV48" i="3"/>
  <c r="AJ49" i="3" s="1"/>
  <c r="AS49" i="3" s="1"/>
  <c r="BN50" i="3"/>
  <c r="AU49" i="3"/>
  <c r="AI50" i="3" s="1"/>
  <c r="AR50" i="3" s="1"/>
  <c r="BL49" i="3"/>
  <c r="AW50" i="3"/>
  <c r="AK51" i="3" s="1"/>
  <c r="AT51" i="3" s="1"/>
  <c r="AN52" i="3"/>
  <c r="AQ51" i="3"/>
  <c r="AM52" i="3"/>
  <c r="AP51" i="3"/>
  <c r="AL53" i="3"/>
  <c r="AO52" i="3"/>
  <c r="AX49" i="3" l="1"/>
  <c r="BA49" i="3" s="1"/>
  <c r="BQ51" i="3"/>
  <c r="BP49" i="3"/>
  <c r="AY48" i="3"/>
  <c r="BB48" i="3" s="1"/>
  <c r="BD48" i="3" s="1"/>
  <c r="AZ50" i="3"/>
  <c r="BC50" i="3" s="1"/>
  <c r="BO50" i="3"/>
  <c r="BM49" i="3"/>
  <c r="AV49" i="3"/>
  <c r="AJ50" i="3" s="1"/>
  <c r="AS50" i="3" s="1"/>
  <c r="AU50" i="3"/>
  <c r="AI51" i="3" s="1"/>
  <c r="AR51" i="3" s="1"/>
  <c r="BL50" i="3"/>
  <c r="BN51" i="3"/>
  <c r="AW51" i="3"/>
  <c r="AK52" i="3" s="1"/>
  <c r="AT52" i="3" s="1"/>
  <c r="AM53" i="3"/>
  <c r="AP52" i="3"/>
  <c r="AL54" i="3"/>
  <c r="AO53" i="3"/>
  <c r="AN53" i="3"/>
  <c r="AQ52" i="3"/>
  <c r="BQ52" i="3" l="1"/>
  <c r="AZ51" i="3"/>
  <c r="BC51" i="3" s="1"/>
  <c r="BP50" i="3"/>
  <c r="AX50" i="3"/>
  <c r="BA50" i="3" s="1"/>
  <c r="AY49" i="3"/>
  <c r="BB49" i="3" s="1"/>
  <c r="BD49" i="3" s="1"/>
  <c r="BO51" i="3"/>
  <c r="AU51" i="3"/>
  <c r="AI52" i="3" s="1"/>
  <c r="AR52" i="3" s="1"/>
  <c r="BL51" i="3"/>
  <c r="BM50" i="3"/>
  <c r="AV50" i="3"/>
  <c r="AJ51" i="3" s="1"/>
  <c r="AS51" i="3" s="1"/>
  <c r="BN52" i="3"/>
  <c r="AW52" i="3"/>
  <c r="AK53" i="3" s="1"/>
  <c r="AT53" i="3" s="1"/>
  <c r="AN54" i="3"/>
  <c r="AQ53" i="3"/>
  <c r="AL55" i="3"/>
  <c r="AO54" i="3"/>
  <c r="AM54" i="3"/>
  <c r="AP53" i="3"/>
  <c r="BQ53" i="3" l="1"/>
  <c r="BO52" i="3"/>
  <c r="AZ52" i="3"/>
  <c r="BC52" i="3" s="1"/>
  <c r="BP51" i="3"/>
  <c r="AX51" i="3"/>
  <c r="BA51" i="3" s="1"/>
  <c r="AY50" i="3"/>
  <c r="BB50" i="3" s="1"/>
  <c r="BD50" i="3" s="1"/>
  <c r="BM51" i="3"/>
  <c r="AV51" i="3"/>
  <c r="AJ52" i="3" s="1"/>
  <c r="AS52" i="3" s="1"/>
  <c r="BN53" i="3"/>
  <c r="AU52" i="3"/>
  <c r="AI53" i="3" s="1"/>
  <c r="AR53" i="3" s="1"/>
  <c r="BL52" i="3"/>
  <c r="AW53" i="3"/>
  <c r="AK54" i="3" s="1"/>
  <c r="AT54" i="3" s="1"/>
  <c r="AL56" i="3"/>
  <c r="AO55" i="3"/>
  <c r="AM55" i="3"/>
  <c r="AP54" i="3"/>
  <c r="AN55" i="3"/>
  <c r="AQ54" i="3"/>
  <c r="BP52" i="3" l="1"/>
  <c r="AY51" i="3"/>
  <c r="BB51" i="3" s="1"/>
  <c r="BD51" i="3" s="1"/>
  <c r="AX52" i="3"/>
  <c r="BA52" i="3" s="1"/>
  <c r="BQ54" i="3"/>
  <c r="BO53" i="3"/>
  <c r="AZ53" i="3"/>
  <c r="BC53" i="3" s="1"/>
  <c r="BM52" i="3"/>
  <c r="AV52" i="3"/>
  <c r="AJ53" i="3" s="1"/>
  <c r="AS53" i="3" s="1"/>
  <c r="AU53" i="3"/>
  <c r="AI54" i="3" s="1"/>
  <c r="AR54" i="3" s="1"/>
  <c r="BL53" i="3"/>
  <c r="BN54" i="3"/>
  <c r="AW54" i="3"/>
  <c r="AK55" i="3" s="1"/>
  <c r="AT55" i="3" s="1"/>
  <c r="AN56" i="3"/>
  <c r="AQ55" i="3"/>
  <c r="AM56" i="3"/>
  <c r="AP55" i="3"/>
  <c r="AL57" i="3"/>
  <c r="AO56" i="3"/>
  <c r="AX53" i="3" l="1"/>
  <c r="BA53" i="3" s="1"/>
  <c r="BQ55" i="3"/>
  <c r="BP53" i="3"/>
  <c r="AZ54" i="3"/>
  <c r="BC54" i="3" s="1"/>
  <c r="AY52" i="3"/>
  <c r="BB52" i="3" s="1"/>
  <c r="BD52" i="3" s="1"/>
  <c r="BO54" i="3"/>
  <c r="AU54" i="3"/>
  <c r="AI55" i="3" s="1"/>
  <c r="AR55" i="3" s="1"/>
  <c r="BL54" i="3"/>
  <c r="BM53" i="3"/>
  <c r="AV53" i="3"/>
  <c r="AJ54" i="3" s="1"/>
  <c r="AS54" i="3" s="1"/>
  <c r="BN55" i="3"/>
  <c r="AW55" i="3"/>
  <c r="AK56" i="3" s="1"/>
  <c r="AT56" i="3" s="1"/>
  <c r="AM57" i="3"/>
  <c r="AP56" i="3"/>
  <c r="AL58" i="3"/>
  <c r="AO57" i="3"/>
  <c r="AN57" i="3"/>
  <c r="AQ56" i="3"/>
  <c r="BO55" i="3" l="1"/>
  <c r="BQ56" i="3"/>
  <c r="BP54" i="3"/>
  <c r="AX54" i="3"/>
  <c r="BA54" i="3" s="1"/>
  <c r="AZ55" i="3"/>
  <c r="BC55" i="3" s="1"/>
  <c r="AY53" i="3"/>
  <c r="BB53" i="3" s="1"/>
  <c r="BD53" i="3" s="1"/>
  <c r="BM54" i="3"/>
  <c r="AV54" i="3"/>
  <c r="AJ55" i="3" s="1"/>
  <c r="AS55" i="3" s="1"/>
  <c r="BN56" i="3"/>
  <c r="AU55" i="3"/>
  <c r="AI56" i="3" s="1"/>
  <c r="AR56" i="3" s="1"/>
  <c r="BL55" i="3"/>
  <c r="AW56" i="3"/>
  <c r="AK57" i="3" s="1"/>
  <c r="AT57" i="3" s="1"/>
  <c r="AL59" i="3"/>
  <c r="AO58" i="3"/>
  <c r="AN58" i="3"/>
  <c r="AQ57" i="3"/>
  <c r="AM58" i="3"/>
  <c r="AP57" i="3"/>
  <c r="AZ56" i="3" l="1"/>
  <c r="BC56" i="3" s="1"/>
  <c r="BP55" i="3"/>
  <c r="BQ57" i="3"/>
  <c r="AY54" i="3"/>
  <c r="BB54" i="3" s="1"/>
  <c r="BD54" i="3" s="1"/>
  <c r="AX55" i="3"/>
  <c r="BA55" i="3" s="1"/>
  <c r="BO56" i="3"/>
  <c r="BM55" i="3"/>
  <c r="AV55" i="3"/>
  <c r="AJ56" i="3" s="1"/>
  <c r="AS56" i="3" s="1"/>
  <c r="AU56" i="3"/>
  <c r="AI57" i="3" s="1"/>
  <c r="AR57" i="3" s="1"/>
  <c r="BL56" i="3"/>
  <c r="BN57" i="3"/>
  <c r="AW57" i="3"/>
  <c r="AK58" i="3" s="1"/>
  <c r="AT58" i="3" s="1"/>
  <c r="AM59" i="3"/>
  <c r="AP58" i="3"/>
  <c r="AN59" i="3"/>
  <c r="AQ58" i="3"/>
  <c r="AL60" i="3"/>
  <c r="AO59" i="3"/>
  <c r="BP56" i="3" l="1"/>
  <c r="AY55" i="3"/>
  <c r="BB55" i="3" s="1"/>
  <c r="BD55" i="3" s="1"/>
  <c r="BQ58" i="3"/>
  <c r="AX56" i="3"/>
  <c r="BA56" i="3" s="1"/>
  <c r="AZ57" i="3"/>
  <c r="BC57" i="3" s="1"/>
  <c r="BO57" i="3"/>
  <c r="AU57" i="3"/>
  <c r="AI58" i="3" s="1"/>
  <c r="AR58" i="3" s="1"/>
  <c r="BL57" i="3"/>
  <c r="BM56" i="3"/>
  <c r="AV56" i="3"/>
  <c r="AJ57" i="3" s="1"/>
  <c r="AS57" i="3" s="1"/>
  <c r="BN58" i="3"/>
  <c r="AW58" i="3"/>
  <c r="AK59" i="3" s="1"/>
  <c r="AT59" i="3" s="1"/>
  <c r="AN60" i="3"/>
  <c r="AQ59" i="3"/>
  <c r="AL61" i="3"/>
  <c r="AO60" i="3"/>
  <c r="AM60" i="3"/>
  <c r="AP59" i="3"/>
  <c r="BQ59" i="3" l="1"/>
  <c r="BO58" i="3"/>
  <c r="BP57" i="3"/>
  <c r="AX57" i="3"/>
  <c r="BA57" i="3" s="1"/>
  <c r="AZ58" i="3"/>
  <c r="BC58" i="3" s="1"/>
  <c r="AY56" i="3"/>
  <c r="BB56" i="3" s="1"/>
  <c r="BD56" i="3" s="1"/>
  <c r="BM57" i="3"/>
  <c r="AV57" i="3"/>
  <c r="AJ58" i="3" s="1"/>
  <c r="AS58" i="3" s="1"/>
  <c r="BN59" i="3"/>
  <c r="AU58" i="3"/>
  <c r="AI59" i="3" s="1"/>
  <c r="AR59" i="3" s="1"/>
  <c r="BL58" i="3"/>
  <c r="AW59" i="3"/>
  <c r="AK60" i="3" s="1"/>
  <c r="AT60" i="3" s="1"/>
  <c r="AL62" i="3"/>
  <c r="AO61" i="3"/>
  <c r="AM61" i="3"/>
  <c r="AP60" i="3"/>
  <c r="AN61" i="3"/>
  <c r="AQ60" i="3"/>
  <c r="BQ60" i="3" l="1"/>
  <c r="AX58" i="3"/>
  <c r="BA58" i="3" s="1"/>
  <c r="BP58" i="3"/>
  <c r="AY57" i="3"/>
  <c r="BB57" i="3" s="1"/>
  <c r="BD57" i="3" s="1"/>
  <c r="AZ59" i="3"/>
  <c r="BC59" i="3" s="1"/>
  <c r="BO59" i="3"/>
  <c r="BM58" i="3"/>
  <c r="AV58" i="3"/>
  <c r="AJ59" i="3" s="1"/>
  <c r="AS59" i="3" s="1"/>
  <c r="AU59" i="3"/>
  <c r="AI60" i="3" s="1"/>
  <c r="AR60" i="3" s="1"/>
  <c r="BL59" i="3"/>
  <c r="BN60" i="3"/>
  <c r="AW60" i="3"/>
  <c r="AK61" i="3" s="1"/>
  <c r="AT61" i="3" s="1"/>
  <c r="AM62" i="3"/>
  <c r="AP61" i="3"/>
  <c r="AN62" i="3"/>
  <c r="AQ61" i="3"/>
  <c r="AL63" i="3"/>
  <c r="AO62" i="3"/>
  <c r="AX59" i="3" l="1"/>
  <c r="BA59" i="3" s="1"/>
  <c r="BP59" i="3"/>
  <c r="BQ61" i="3"/>
  <c r="AY58" i="3"/>
  <c r="BB58" i="3" s="1"/>
  <c r="BD58" i="3" s="1"/>
  <c r="AZ60" i="3"/>
  <c r="BC60" i="3" s="1"/>
  <c r="BO60" i="3"/>
  <c r="AU60" i="3"/>
  <c r="AI61" i="3" s="1"/>
  <c r="AR61" i="3" s="1"/>
  <c r="BL60" i="3"/>
  <c r="BM59" i="3"/>
  <c r="AV59" i="3"/>
  <c r="AJ60" i="3" s="1"/>
  <c r="AS60" i="3" s="1"/>
  <c r="BN61" i="3"/>
  <c r="AW61" i="3"/>
  <c r="AK62" i="3" s="1"/>
  <c r="AT62" i="3" s="1"/>
  <c r="AN63" i="3"/>
  <c r="AQ62" i="3"/>
  <c r="AL64" i="3"/>
  <c r="AO63" i="3"/>
  <c r="AM63" i="3"/>
  <c r="AP62" i="3"/>
  <c r="BQ62" i="3" l="1"/>
  <c r="BO61" i="3"/>
  <c r="BP60" i="3"/>
  <c r="AX60" i="3"/>
  <c r="BA60" i="3" s="1"/>
  <c r="AY59" i="3"/>
  <c r="BB59" i="3" s="1"/>
  <c r="BD59" i="3" s="1"/>
  <c r="AZ61" i="3"/>
  <c r="BC61" i="3" s="1"/>
  <c r="BM60" i="3"/>
  <c r="AV60" i="3"/>
  <c r="AJ61" i="3" s="1"/>
  <c r="AS61" i="3" s="1"/>
  <c r="BN62" i="3"/>
  <c r="AU61" i="3"/>
  <c r="AI62" i="3" s="1"/>
  <c r="AR62" i="3" s="1"/>
  <c r="BL61" i="3"/>
  <c r="AW62" i="3"/>
  <c r="AK63" i="3" s="1"/>
  <c r="AT63" i="3" s="1"/>
  <c r="AL65" i="3"/>
  <c r="AO64" i="3"/>
  <c r="AM64" i="3"/>
  <c r="AP63" i="3"/>
  <c r="AN64" i="3"/>
  <c r="AQ63" i="3"/>
  <c r="AX61" i="3" l="1"/>
  <c r="BA61" i="3" s="1"/>
  <c r="BQ63" i="3"/>
  <c r="BP61" i="3"/>
  <c r="AY60" i="3"/>
  <c r="BB60" i="3" s="1"/>
  <c r="BD60" i="3" s="1"/>
  <c r="AZ62" i="3"/>
  <c r="BC62" i="3" s="1"/>
  <c r="BO62" i="3"/>
  <c r="BN63" i="3"/>
  <c r="BM61" i="3"/>
  <c r="AV61" i="3"/>
  <c r="AJ62" i="3" s="1"/>
  <c r="AS62" i="3" s="1"/>
  <c r="AU62" i="3"/>
  <c r="AI63" i="3" s="1"/>
  <c r="AR63" i="3" s="1"/>
  <c r="BL62" i="3"/>
  <c r="AW63" i="3"/>
  <c r="AK64" i="3" s="1"/>
  <c r="AT64" i="3" s="1"/>
  <c r="AM65" i="3"/>
  <c r="AP64" i="3"/>
  <c r="AN65" i="3"/>
  <c r="AQ64" i="3"/>
  <c r="AL66" i="3"/>
  <c r="AO65" i="3"/>
  <c r="AZ63" i="3" l="1"/>
  <c r="BC63" i="3" s="1"/>
  <c r="BO63" i="3"/>
  <c r="AX62" i="3"/>
  <c r="BA62" i="3" s="1"/>
  <c r="AY61" i="3"/>
  <c r="BB61" i="3" s="1"/>
  <c r="BD61" i="3" s="1"/>
  <c r="BP62" i="3"/>
  <c r="AU63" i="3"/>
  <c r="AI64" i="3" s="1"/>
  <c r="AR64" i="3" s="1"/>
  <c r="BL63" i="3"/>
  <c r="BM62" i="3"/>
  <c r="AV62" i="3"/>
  <c r="AJ63" i="3" s="1"/>
  <c r="AS63" i="3" s="1"/>
  <c r="AW64" i="3"/>
  <c r="AK65" i="3" s="1"/>
  <c r="AT65" i="3" s="1"/>
  <c r="AN66" i="3"/>
  <c r="AQ65" i="3"/>
  <c r="AL67" i="3"/>
  <c r="AO66" i="3"/>
  <c r="AM66" i="3"/>
  <c r="AP65" i="3"/>
  <c r="AY62" i="3" l="1"/>
  <c r="BB62" i="3" s="1"/>
  <c r="AX63" i="3"/>
  <c r="BA63" i="3" s="1"/>
  <c r="BQ65" i="3"/>
  <c r="BO64" i="3"/>
  <c r="BP63" i="3"/>
  <c r="BD62" i="3"/>
  <c r="AZ64" i="3"/>
  <c r="BC64" i="3" s="1"/>
  <c r="BN65" i="3"/>
  <c r="BL64" i="3"/>
  <c r="BM63" i="3"/>
  <c r="AV63" i="3"/>
  <c r="AJ64" i="3" s="1"/>
  <c r="AS64" i="3" s="1"/>
  <c r="AU64" i="3"/>
  <c r="AI65" i="3" s="1"/>
  <c r="AR65" i="3" s="1"/>
  <c r="AW65" i="3"/>
  <c r="AK66" i="3" s="1"/>
  <c r="AT66" i="3" s="1"/>
  <c r="AL68" i="3"/>
  <c r="AO67" i="3"/>
  <c r="AM67" i="3"/>
  <c r="AP66" i="3"/>
  <c r="AN67" i="3"/>
  <c r="AQ66" i="3"/>
  <c r="BQ66" i="3" l="1"/>
  <c r="AY63" i="3"/>
  <c r="BB63" i="3" s="1"/>
  <c r="AZ65" i="3"/>
  <c r="BC65" i="3" s="1"/>
  <c r="BP64" i="3"/>
  <c r="AX64" i="3"/>
  <c r="BA64" i="3" s="1"/>
  <c r="BD63" i="3"/>
  <c r="BL65" i="3"/>
  <c r="BO65" i="3"/>
  <c r="BG64" i="3"/>
  <c r="BQ64" i="3" s="1"/>
  <c r="BN66" i="3"/>
  <c r="BM64" i="3"/>
  <c r="AV64" i="3"/>
  <c r="AJ65" i="3" s="1"/>
  <c r="AS65" i="3" s="1"/>
  <c r="AU65" i="3"/>
  <c r="AI66" i="3" s="1"/>
  <c r="AR66" i="3" s="1"/>
  <c r="AW66" i="3"/>
  <c r="AK67" i="3" s="1"/>
  <c r="AT67" i="3" s="1"/>
  <c r="AM68" i="3"/>
  <c r="AP67" i="3"/>
  <c r="AN68" i="3"/>
  <c r="AQ67" i="3"/>
  <c r="AL69" i="3"/>
  <c r="AO68" i="3"/>
  <c r="AY64" i="3" l="1"/>
  <c r="BB64" i="3" s="1"/>
  <c r="BD64" i="3" s="1"/>
  <c r="BQ67" i="3"/>
  <c r="BP65" i="3"/>
  <c r="AZ66" i="3"/>
  <c r="BC66" i="3" s="1"/>
  <c r="AX65" i="3"/>
  <c r="BA65" i="3" s="1"/>
  <c r="BL66" i="3"/>
  <c r="BO66" i="3"/>
  <c r="BK64" i="3"/>
  <c r="BN64" i="3" s="1"/>
  <c r="BH64" i="3"/>
  <c r="BN67" i="3"/>
  <c r="BM65" i="3"/>
  <c r="AV65" i="3"/>
  <c r="AJ66" i="3" s="1"/>
  <c r="AS66" i="3" s="1"/>
  <c r="AU66" i="3"/>
  <c r="AI67" i="3" s="1"/>
  <c r="AR67" i="3" s="1"/>
  <c r="AW67" i="3"/>
  <c r="AK68" i="3" s="1"/>
  <c r="AT68" i="3" s="1"/>
  <c r="AN69" i="3"/>
  <c r="AQ68" i="3"/>
  <c r="AO69" i="3"/>
  <c r="AO70" i="3" s="1"/>
  <c r="AM69" i="3"/>
  <c r="AP68" i="3"/>
  <c r="AY65" i="3" l="1"/>
  <c r="BB65" i="3" s="1"/>
  <c r="BP66" i="3"/>
  <c r="BQ68" i="3"/>
  <c r="AX66" i="3"/>
  <c r="BA66" i="3" s="1"/>
  <c r="BD65" i="3"/>
  <c r="AZ67" i="3"/>
  <c r="BC67" i="3" s="1"/>
  <c r="BL67" i="3"/>
  <c r="BO67" i="3"/>
  <c r="BM66" i="3"/>
  <c r="BN68" i="3"/>
  <c r="AV66" i="3"/>
  <c r="AJ67" i="3" s="1"/>
  <c r="AS67" i="3" s="1"/>
  <c r="AU67" i="3"/>
  <c r="AI68" i="3" s="1"/>
  <c r="AR68" i="3" s="1"/>
  <c r="AO71" i="3"/>
  <c r="AO72" i="3" s="1"/>
  <c r="AO73" i="3" s="1"/>
  <c r="AO74" i="3" s="1"/>
  <c r="AO75" i="3" s="1"/>
  <c r="AO76" i="3" s="1"/>
  <c r="AO77" i="3" s="1"/>
  <c r="AO78" i="3" s="1"/>
  <c r="AO79" i="3" s="1"/>
  <c r="AO80" i="3" s="1"/>
  <c r="AO81" i="3" s="1"/>
  <c r="AO82" i="3" s="1"/>
  <c r="AO83" i="3" s="1"/>
  <c r="AO84" i="3" s="1"/>
  <c r="AO85" i="3" s="1"/>
  <c r="AO86" i="3" s="1"/>
  <c r="AO87" i="3" s="1"/>
  <c r="AO88" i="3" s="1"/>
  <c r="AO89" i="3" s="1"/>
  <c r="AO90" i="3" s="1"/>
  <c r="AO91" i="3" s="1"/>
  <c r="AO92" i="3" s="1"/>
  <c r="AO93" i="3" s="1"/>
  <c r="AO94" i="3" s="1"/>
  <c r="AO95" i="3" s="1"/>
  <c r="AO96" i="3" s="1"/>
  <c r="AO97" i="3" s="1"/>
  <c r="AO98" i="3" s="1"/>
  <c r="AO99" i="3" s="1"/>
  <c r="AO100" i="3" s="1"/>
  <c r="AO101" i="3" s="1"/>
  <c r="AO102" i="3" s="1"/>
  <c r="AO103" i="3" s="1"/>
  <c r="AO104" i="3" s="1"/>
  <c r="AO105" i="3" s="1"/>
  <c r="AO106" i="3" s="1"/>
  <c r="AO107" i="3" s="1"/>
  <c r="AO108" i="3" s="1"/>
  <c r="AO109" i="3" s="1"/>
  <c r="AO110" i="3" s="1"/>
  <c r="AO111" i="3" s="1"/>
  <c r="AO112" i="3" s="1"/>
  <c r="AO113" i="3" s="1"/>
  <c r="AO114" i="3" s="1"/>
  <c r="AO115" i="3" s="1"/>
  <c r="AO116" i="3" s="1"/>
  <c r="AO117" i="3" s="1"/>
  <c r="AO118" i="3" s="1"/>
  <c r="AO119" i="3" s="1"/>
  <c r="AO120" i="3" s="1"/>
  <c r="AO121" i="3" s="1"/>
  <c r="AO122" i="3" s="1"/>
  <c r="AO123" i="3" s="1"/>
  <c r="AO124" i="3" s="1"/>
  <c r="AO125" i="3" s="1"/>
  <c r="AO126" i="3" s="1"/>
  <c r="AO127" i="3" s="1"/>
  <c r="AO128" i="3" s="1"/>
  <c r="AO129" i="3" s="1"/>
  <c r="AO130" i="3" s="1"/>
  <c r="AO131" i="3" s="1"/>
  <c r="AO132" i="3" s="1"/>
  <c r="AO133" i="3" s="1"/>
  <c r="AO134" i="3" s="1"/>
  <c r="AO135" i="3" s="1"/>
  <c r="AO136" i="3" s="1"/>
  <c r="AO137" i="3" s="1"/>
  <c r="AO138" i="3" s="1"/>
  <c r="AO139" i="3" s="1"/>
  <c r="AO140" i="3" s="1"/>
  <c r="AO141" i="3" s="1"/>
  <c r="AO142" i="3" s="1"/>
  <c r="AO143" i="3" s="1"/>
  <c r="AO144" i="3" s="1"/>
  <c r="AO145" i="3" s="1"/>
  <c r="AO146" i="3" s="1"/>
  <c r="AO147" i="3" s="1"/>
  <c r="AO148" i="3" s="1"/>
  <c r="AO149" i="3" s="1"/>
  <c r="AO150" i="3" s="1"/>
  <c r="AO151" i="3" s="1"/>
  <c r="AO152" i="3" s="1"/>
  <c r="AO153" i="3" s="1"/>
  <c r="AO154" i="3" s="1"/>
  <c r="AO155" i="3" s="1"/>
  <c r="AO156" i="3" s="1"/>
  <c r="AO157" i="3" s="1"/>
  <c r="AO158" i="3" s="1"/>
  <c r="AO159" i="3" s="1"/>
  <c r="AO160" i="3" s="1"/>
  <c r="AO161" i="3" s="1"/>
  <c r="AO162" i="3" s="1"/>
  <c r="AO163" i="3" s="1"/>
  <c r="AO164" i="3" s="1"/>
  <c r="AO165" i="3" s="1"/>
  <c r="AO166" i="3" s="1"/>
  <c r="AO167" i="3" s="1"/>
  <c r="AO168" i="3" s="1"/>
  <c r="AO169" i="3" s="1"/>
  <c r="AO170" i="3" s="1"/>
  <c r="AO171" i="3" s="1"/>
  <c r="AO172" i="3" s="1"/>
  <c r="AO173" i="3" s="1"/>
  <c r="AO174" i="3" s="1"/>
  <c r="AO175" i="3" s="1"/>
  <c r="AO176" i="3" s="1"/>
  <c r="AO177" i="3" s="1"/>
  <c r="AO178" i="3" s="1"/>
  <c r="AO179" i="3" s="1"/>
  <c r="AO180" i="3" s="1"/>
  <c r="AO181" i="3" s="1"/>
  <c r="AO182" i="3" s="1"/>
  <c r="AO183" i="3" s="1"/>
  <c r="AO184" i="3" s="1"/>
  <c r="AO185" i="3" s="1"/>
  <c r="AO186" i="3" s="1"/>
  <c r="AO187" i="3" s="1"/>
  <c r="AO188" i="3" s="1"/>
  <c r="AO189" i="3" s="1"/>
  <c r="AO190" i="3" s="1"/>
  <c r="AO191" i="3" s="1"/>
  <c r="AO192" i="3" s="1"/>
  <c r="AO193" i="3" s="1"/>
  <c r="AO194" i="3" s="1"/>
  <c r="AO195" i="3" s="1"/>
  <c r="AO196" i="3" s="1"/>
  <c r="AO197" i="3" s="1"/>
  <c r="AO198" i="3" s="1"/>
  <c r="AO199" i="3" s="1"/>
  <c r="AO200" i="3" s="1"/>
  <c r="AO201" i="3" s="1"/>
  <c r="AO202" i="3" s="1"/>
  <c r="AO203" i="3" s="1"/>
  <c r="AO204" i="3" s="1"/>
  <c r="AO205" i="3" s="1"/>
  <c r="AO206" i="3" s="1"/>
  <c r="AO207" i="3" s="1"/>
  <c r="AO208" i="3" s="1"/>
  <c r="AO209" i="3" s="1"/>
  <c r="AO210" i="3" s="1"/>
  <c r="AO211" i="3" s="1"/>
  <c r="AO212" i="3" s="1"/>
  <c r="AO213" i="3" s="1"/>
  <c r="AO214" i="3" s="1"/>
  <c r="AO215" i="3" s="1"/>
  <c r="AO216" i="3" s="1"/>
  <c r="AO217" i="3" s="1"/>
  <c r="AO218" i="3" s="1"/>
  <c r="AO219" i="3" s="1"/>
  <c r="AO220" i="3" s="1"/>
  <c r="AO221" i="3" s="1"/>
  <c r="AO222" i="3" s="1"/>
  <c r="AO223" i="3" s="1"/>
  <c r="AO224" i="3" s="1"/>
  <c r="AO225" i="3" s="1"/>
  <c r="AO226" i="3" s="1"/>
  <c r="AO227" i="3" s="1"/>
  <c r="AO228" i="3" s="1"/>
  <c r="AO229" i="3" s="1"/>
  <c r="AO230" i="3" s="1"/>
  <c r="AO231" i="3" s="1"/>
  <c r="AO232" i="3" s="1"/>
  <c r="AO233" i="3" s="1"/>
  <c r="AO234" i="3" s="1"/>
  <c r="AO235" i="3" s="1"/>
  <c r="AO236" i="3" s="1"/>
  <c r="AO237" i="3" s="1"/>
  <c r="AO238" i="3" s="1"/>
  <c r="AO239" i="3" s="1"/>
  <c r="AO240" i="3" s="1"/>
  <c r="AO241" i="3" s="1"/>
  <c r="AO242" i="3" s="1"/>
  <c r="AO243" i="3" s="1"/>
  <c r="AO244" i="3" s="1"/>
  <c r="AO245" i="3" s="1"/>
  <c r="AO246" i="3" s="1"/>
  <c r="AO247" i="3" s="1"/>
  <c r="AO248" i="3" s="1"/>
  <c r="AO249" i="3" s="1"/>
  <c r="AO250" i="3" s="1"/>
  <c r="AO251" i="3" s="1"/>
  <c r="AO252" i="3" s="1"/>
  <c r="AO253" i="3" s="1"/>
  <c r="AO254" i="3" s="1"/>
  <c r="AO255" i="3" s="1"/>
  <c r="AO256" i="3" s="1"/>
  <c r="AO257" i="3" s="1"/>
  <c r="AO258" i="3" s="1"/>
  <c r="AO259" i="3" s="1"/>
  <c r="AO260" i="3" s="1"/>
  <c r="AO261" i="3" s="1"/>
  <c r="AO262" i="3" s="1"/>
  <c r="AO263" i="3" s="1"/>
  <c r="AO264" i="3" s="1"/>
  <c r="AO265" i="3" s="1"/>
  <c r="AO266" i="3" s="1"/>
  <c r="AO267" i="3" s="1"/>
  <c r="AO268" i="3" s="1"/>
  <c r="AO269" i="3" s="1"/>
  <c r="AO270" i="3" s="1"/>
  <c r="AO271" i="3" s="1"/>
  <c r="AO272" i="3" s="1"/>
  <c r="AO273" i="3" s="1"/>
  <c r="AO274" i="3" s="1"/>
  <c r="AO275" i="3" s="1"/>
  <c r="AO276" i="3" s="1"/>
  <c r="AO277" i="3" s="1"/>
  <c r="AO278" i="3" s="1"/>
  <c r="AO279" i="3" s="1"/>
  <c r="AO280" i="3" s="1"/>
  <c r="AO281" i="3" s="1"/>
  <c r="AO282" i="3" s="1"/>
  <c r="AO283" i="3" s="1"/>
  <c r="AO284" i="3" s="1"/>
  <c r="AO285" i="3" s="1"/>
  <c r="AO286" i="3" s="1"/>
  <c r="AO287" i="3" s="1"/>
  <c r="AO288" i="3" s="1"/>
  <c r="AO289" i="3" s="1"/>
  <c r="AO290" i="3" s="1"/>
  <c r="AO291" i="3" s="1"/>
  <c r="AO292" i="3" s="1"/>
  <c r="AO293" i="3" s="1"/>
  <c r="AO294" i="3" s="1"/>
  <c r="AO295" i="3" s="1"/>
  <c r="AO296" i="3" s="1"/>
  <c r="AO297" i="3" s="1"/>
  <c r="AO298" i="3" s="1"/>
  <c r="AO299" i="3" s="1"/>
  <c r="AO300" i="3" s="1"/>
  <c r="AO301" i="3" s="1"/>
  <c r="AO302" i="3" s="1"/>
  <c r="AO303" i="3" s="1"/>
  <c r="AO304" i="3" s="1"/>
  <c r="AO305" i="3" s="1"/>
  <c r="AO306" i="3" s="1"/>
  <c r="AO307" i="3" s="1"/>
  <c r="AO308" i="3" s="1"/>
  <c r="AO309" i="3" s="1"/>
  <c r="AO310" i="3" s="1"/>
  <c r="AO311" i="3" s="1"/>
  <c r="AO312" i="3" s="1"/>
  <c r="AO313" i="3" s="1"/>
  <c r="AO314" i="3" s="1"/>
  <c r="AO315" i="3" s="1"/>
  <c r="AO316" i="3" s="1"/>
  <c r="AO317" i="3" s="1"/>
  <c r="AO318" i="3" s="1"/>
  <c r="AO319" i="3" s="1"/>
  <c r="AO320" i="3" s="1"/>
  <c r="AO321" i="3" s="1"/>
  <c r="AO322" i="3" s="1"/>
  <c r="AO323" i="3" s="1"/>
  <c r="AO324" i="3" s="1"/>
  <c r="AO325" i="3" s="1"/>
  <c r="AO326" i="3" s="1"/>
  <c r="AO327" i="3" s="1"/>
  <c r="AO328" i="3" s="1"/>
  <c r="AO329" i="3" s="1"/>
  <c r="AO330" i="3" s="1"/>
  <c r="AO331" i="3" s="1"/>
  <c r="AO332" i="3" s="1"/>
  <c r="AO333" i="3" s="1"/>
  <c r="AO334" i="3" s="1"/>
  <c r="AO335" i="3" s="1"/>
  <c r="AO336" i="3" s="1"/>
  <c r="AO337" i="3" s="1"/>
  <c r="AO338" i="3" s="1"/>
  <c r="AO339" i="3" s="1"/>
  <c r="AO340" i="3" s="1"/>
  <c r="AO341" i="3" s="1"/>
  <c r="AO342" i="3" s="1"/>
  <c r="AO343" i="3" s="1"/>
  <c r="AO344" i="3" s="1"/>
  <c r="AO345" i="3" s="1"/>
  <c r="AO346" i="3" s="1"/>
  <c r="AO347" i="3" s="1"/>
  <c r="AO348" i="3" s="1"/>
  <c r="AO349" i="3" s="1"/>
  <c r="AO350" i="3" s="1"/>
  <c r="AL70" i="3"/>
  <c r="AW68" i="3"/>
  <c r="AK69" i="3" s="1"/>
  <c r="AP69" i="3"/>
  <c r="AP70" i="3" s="1"/>
  <c r="AP71" i="3" s="1"/>
  <c r="AP72" i="3" s="1"/>
  <c r="AP73" i="3" s="1"/>
  <c r="AP74" i="3" s="1"/>
  <c r="AP75" i="3" s="1"/>
  <c r="AP76" i="3" s="1"/>
  <c r="AP77" i="3" s="1"/>
  <c r="AP78" i="3" s="1"/>
  <c r="AP79" i="3" s="1"/>
  <c r="AP80" i="3" s="1"/>
  <c r="AP81" i="3" s="1"/>
  <c r="AP82" i="3" s="1"/>
  <c r="AP83" i="3" s="1"/>
  <c r="AP84" i="3" s="1"/>
  <c r="AP85" i="3" s="1"/>
  <c r="AP86" i="3" s="1"/>
  <c r="AP87" i="3" s="1"/>
  <c r="AP88" i="3" s="1"/>
  <c r="AP89" i="3" s="1"/>
  <c r="AP90" i="3" s="1"/>
  <c r="AP91" i="3" s="1"/>
  <c r="AP92" i="3" s="1"/>
  <c r="AP93" i="3" s="1"/>
  <c r="AP94" i="3" s="1"/>
  <c r="AP95" i="3" s="1"/>
  <c r="AP96" i="3" s="1"/>
  <c r="AP97" i="3" s="1"/>
  <c r="AP98" i="3" s="1"/>
  <c r="AP99" i="3" s="1"/>
  <c r="AP100" i="3" s="1"/>
  <c r="AP101" i="3" s="1"/>
  <c r="AP102" i="3" s="1"/>
  <c r="AP103" i="3" s="1"/>
  <c r="AP104" i="3" s="1"/>
  <c r="AP105" i="3" s="1"/>
  <c r="AP106" i="3" s="1"/>
  <c r="AP107" i="3" s="1"/>
  <c r="AP108" i="3" s="1"/>
  <c r="AP109" i="3" s="1"/>
  <c r="AP110" i="3" s="1"/>
  <c r="AP111" i="3" s="1"/>
  <c r="AP112" i="3" s="1"/>
  <c r="AP113" i="3" s="1"/>
  <c r="AP114" i="3" s="1"/>
  <c r="AP115" i="3" s="1"/>
  <c r="AP116" i="3" s="1"/>
  <c r="AP117" i="3" s="1"/>
  <c r="AP118" i="3" s="1"/>
  <c r="AP119" i="3" s="1"/>
  <c r="AP120" i="3" s="1"/>
  <c r="AP121" i="3" s="1"/>
  <c r="AP122" i="3" s="1"/>
  <c r="AP123" i="3" s="1"/>
  <c r="AP124" i="3" s="1"/>
  <c r="AP125" i="3" s="1"/>
  <c r="AP126" i="3" s="1"/>
  <c r="AP127" i="3" s="1"/>
  <c r="AP128" i="3" s="1"/>
  <c r="AP129" i="3" s="1"/>
  <c r="AP130" i="3" s="1"/>
  <c r="AP131" i="3" s="1"/>
  <c r="AP132" i="3" s="1"/>
  <c r="AP133" i="3" s="1"/>
  <c r="AP134" i="3" s="1"/>
  <c r="AP135" i="3" s="1"/>
  <c r="AP136" i="3" s="1"/>
  <c r="AP137" i="3" s="1"/>
  <c r="AP138" i="3" s="1"/>
  <c r="AP139" i="3" s="1"/>
  <c r="AP140" i="3" s="1"/>
  <c r="AP141" i="3" s="1"/>
  <c r="AP142" i="3" s="1"/>
  <c r="AP143" i="3" s="1"/>
  <c r="AP144" i="3" s="1"/>
  <c r="AP145" i="3" s="1"/>
  <c r="AP146" i="3" s="1"/>
  <c r="AP147" i="3" s="1"/>
  <c r="AP148" i="3" s="1"/>
  <c r="AP149" i="3" s="1"/>
  <c r="AP150" i="3" s="1"/>
  <c r="AP151" i="3" s="1"/>
  <c r="AP152" i="3" s="1"/>
  <c r="AP153" i="3" s="1"/>
  <c r="AP154" i="3" s="1"/>
  <c r="AP155" i="3" s="1"/>
  <c r="AP156" i="3" s="1"/>
  <c r="AP157" i="3" s="1"/>
  <c r="AP158" i="3" s="1"/>
  <c r="AP159" i="3" s="1"/>
  <c r="AP160" i="3" s="1"/>
  <c r="AP161" i="3" s="1"/>
  <c r="AP162" i="3" s="1"/>
  <c r="AP163" i="3" s="1"/>
  <c r="AP164" i="3" s="1"/>
  <c r="AP165" i="3" s="1"/>
  <c r="AP166" i="3" s="1"/>
  <c r="AP167" i="3" s="1"/>
  <c r="AP168" i="3" s="1"/>
  <c r="AP169" i="3" s="1"/>
  <c r="AP170" i="3" s="1"/>
  <c r="AP171" i="3" s="1"/>
  <c r="AP172" i="3" s="1"/>
  <c r="AP173" i="3" s="1"/>
  <c r="AP174" i="3" s="1"/>
  <c r="AP175" i="3" s="1"/>
  <c r="AP176" i="3" s="1"/>
  <c r="AP177" i="3" s="1"/>
  <c r="AP178" i="3" s="1"/>
  <c r="AP179" i="3" s="1"/>
  <c r="AP180" i="3" s="1"/>
  <c r="AP181" i="3" s="1"/>
  <c r="AP182" i="3" s="1"/>
  <c r="AP183" i="3" s="1"/>
  <c r="AP184" i="3" s="1"/>
  <c r="AP185" i="3" s="1"/>
  <c r="AP186" i="3" s="1"/>
  <c r="AP187" i="3" s="1"/>
  <c r="AP188" i="3" s="1"/>
  <c r="AP189" i="3" s="1"/>
  <c r="AP190" i="3" s="1"/>
  <c r="AP191" i="3" s="1"/>
  <c r="AP192" i="3" s="1"/>
  <c r="AP193" i="3" s="1"/>
  <c r="AP194" i="3" s="1"/>
  <c r="AP195" i="3" s="1"/>
  <c r="AP196" i="3" s="1"/>
  <c r="AP197" i="3" s="1"/>
  <c r="AP198" i="3" s="1"/>
  <c r="AP199" i="3" s="1"/>
  <c r="AP200" i="3" s="1"/>
  <c r="AP201" i="3" s="1"/>
  <c r="AP202" i="3" s="1"/>
  <c r="AP203" i="3" s="1"/>
  <c r="AP204" i="3" s="1"/>
  <c r="AP205" i="3" s="1"/>
  <c r="AP206" i="3" s="1"/>
  <c r="AP207" i="3" s="1"/>
  <c r="AP208" i="3" s="1"/>
  <c r="AP209" i="3" s="1"/>
  <c r="AP210" i="3" s="1"/>
  <c r="AP211" i="3" s="1"/>
  <c r="AP212" i="3" s="1"/>
  <c r="AP213" i="3" s="1"/>
  <c r="AP214" i="3" s="1"/>
  <c r="AP215" i="3" s="1"/>
  <c r="AP216" i="3" s="1"/>
  <c r="AP217" i="3" s="1"/>
  <c r="AP218" i="3" s="1"/>
  <c r="AP219" i="3" s="1"/>
  <c r="AP220" i="3" s="1"/>
  <c r="AP221" i="3" s="1"/>
  <c r="AP222" i="3" s="1"/>
  <c r="AP223" i="3" s="1"/>
  <c r="AP224" i="3" s="1"/>
  <c r="AP225" i="3" s="1"/>
  <c r="AP226" i="3" s="1"/>
  <c r="AP227" i="3" s="1"/>
  <c r="AP228" i="3" s="1"/>
  <c r="AP229" i="3" s="1"/>
  <c r="AP230" i="3" s="1"/>
  <c r="AP231" i="3" s="1"/>
  <c r="AP232" i="3" s="1"/>
  <c r="AP233" i="3" s="1"/>
  <c r="AP234" i="3" s="1"/>
  <c r="AP235" i="3" s="1"/>
  <c r="AP236" i="3" s="1"/>
  <c r="AP237" i="3" s="1"/>
  <c r="AP238" i="3" s="1"/>
  <c r="AP239" i="3" s="1"/>
  <c r="AP240" i="3" s="1"/>
  <c r="AP241" i="3" s="1"/>
  <c r="AP242" i="3" s="1"/>
  <c r="AP243" i="3" s="1"/>
  <c r="AP244" i="3" s="1"/>
  <c r="AP245" i="3" s="1"/>
  <c r="AP246" i="3" s="1"/>
  <c r="AP247" i="3" s="1"/>
  <c r="AP248" i="3" s="1"/>
  <c r="AP249" i="3" s="1"/>
  <c r="AP250" i="3" s="1"/>
  <c r="AP251" i="3" s="1"/>
  <c r="AP252" i="3" s="1"/>
  <c r="AP253" i="3" s="1"/>
  <c r="AP254" i="3" s="1"/>
  <c r="AP255" i="3" s="1"/>
  <c r="AP256" i="3" s="1"/>
  <c r="AP257" i="3" s="1"/>
  <c r="AP258" i="3" s="1"/>
  <c r="AP259" i="3" s="1"/>
  <c r="AP260" i="3" s="1"/>
  <c r="AP261" i="3" s="1"/>
  <c r="AP262" i="3" s="1"/>
  <c r="AP263" i="3" s="1"/>
  <c r="AP264" i="3" s="1"/>
  <c r="AP265" i="3" s="1"/>
  <c r="AP266" i="3" s="1"/>
  <c r="AP267" i="3" s="1"/>
  <c r="AP268" i="3" s="1"/>
  <c r="AP269" i="3" s="1"/>
  <c r="AP270" i="3" s="1"/>
  <c r="AP271" i="3" s="1"/>
  <c r="AP272" i="3" s="1"/>
  <c r="AP273" i="3" s="1"/>
  <c r="AP274" i="3" s="1"/>
  <c r="AP275" i="3" s="1"/>
  <c r="AP276" i="3" s="1"/>
  <c r="AP277" i="3" s="1"/>
  <c r="AP278" i="3" s="1"/>
  <c r="AP279" i="3" s="1"/>
  <c r="AP280" i="3" s="1"/>
  <c r="AP281" i="3" s="1"/>
  <c r="AP282" i="3" s="1"/>
  <c r="AP283" i="3" s="1"/>
  <c r="AP284" i="3" s="1"/>
  <c r="AP285" i="3" s="1"/>
  <c r="AP286" i="3" s="1"/>
  <c r="AP287" i="3" s="1"/>
  <c r="AP288" i="3" s="1"/>
  <c r="AP289" i="3" s="1"/>
  <c r="AP290" i="3" s="1"/>
  <c r="AP291" i="3" s="1"/>
  <c r="AP292" i="3" s="1"/>
  <c r="AP293" i="3" s="1"/>
  <c r="AP294" i="3" s="1"/>
  <c r="AP295" i="3" s="1"/>
  <c r="AP296" i="3" s="1"/>
  <c r="AP297" i="3" s="1"/>
  <c r="AP298" i="3" s="1"/>
  <c r="AP299" i="3" s="1"/>
  <c r="AP300" i="3" s="1"/>
  <c r="AP301" i="3" s="1"/>
  <c r="AP302" i="3" s="1"/>
  <c r="AP303" i="3" s="1"/>
  <c r="AP304" i="3" s="1"/>
  <c r="AP305" i="3" s="1"/>
  <c r="AP306" i="3" s="1"/>
  <c r="AP307" i="3" s="1"/>
  <c r="AP308" i="3" s="1"/>
  <c r="AP309" i="3" s="1"/>
  <c r="AP310" i="3" s="1"/>
  <c r="AP311" i="3" s="1"/>
  <c r="AP312" i="3" s="1"/>
  <c r="AP313" i="3" s="1"/>
  <c r="AP314" i="3" s="1"/>
  <c r="AP315" i="3" s="1"/>
  <c r="AP316" i="3" s="1"/>
  <c r="AP317" i="3" s="1"/>
  <c r="AP318" i="3" s="1"/>
  <c r="AP319" i="3" s="1"/>
  <c r="AP320" i="3" s="1"/>
  <c r="AP321" i="3" s="1"/>
  <c r="AP322" i="3" s="1"/>
  <c r="AP323" i="3" s="1"/>
  <c r="AP324" i="3" s="1"/>
  <c r="AP325" i="3" s="1"/>
  <c r="AP326" i="3" s="1"/>
  <c r="AP327" i="3" s="1"/>
  <c r="AP328" i="3" s="1"/>
  <c r="AP329" i="3" s="1"/>
  <c r="AP330" i="3" s="1"/>
  <c r="AP331" i="3" s="1"/>
  <c r="AP332" i="3" s="1"/>
  <c r="AP333" i="3" s="1"/>
  <c r="AP334" i="3" s="1"/>
  <c r="AP335" i="3" s="1"/>
  <c r="AP336" i="3" s="1"/>
  <c r="AP337" i="3" s="1"/>
  <c r="AP338" i="3" s="1"/>
  <c r="AP339" i="3" s="1"/>
  <c r="AP340" i="3" s="1"/>
  <c r="AP341" i="3" s="1"/>
  <c r="AP342" i="3" s="1"/>
  <c r="AP343" i="3" s="1"/>
  <c r="AP344" i="3" s="1"/>
  <c r="AP345" i="3" s="1"/>
  <c r="AP346" i="3" s="1"/>
  <c r="AP347" i="3" s="1"/>
  <c r="AP348" i="3" s="1"/>
  <c r="AP349" i="3" s="1"/>
  <c r="AP350" i="3" s="1"/>
  <c r="AP351" i="3" s="1"/>
  <c r="AQ69" i="3"/>
  <c r="AQ70" i="3" s="1"/>
  <c r="AQ71" i="3" s="1"/>
  <c r="AQ72" i="3" s="1"/>
  <c r="AQ73" i="3" s="1"/>
  <c r="AQ74" i="3" s="1"/>
  <c r="AQ75" i="3" s="1"/>
  <c r="AQ76" i="3" s="1"/>
  <c r="AQ77" i="3" s="1"/>
  <c r="AQ78" i="3" s="1"/>
  <c r="AQ79" i="3" s="1"/>
  <c r="AQ80" i="3" s="1"/>
  <c r="AQ81" i="3" s="1"/>
  <c r="AQ82" i="3" s="1"/>
  <c r="AQ83" i="3" s="1"/>
  <c r="AQ84" i="3" s="1"/>
  <c r="AQ85" i="3" s="1"/>
  <c r="AQ86" i="3" s="1"/>
  <c r="AQ87" i="3" s="1"/>
  <c r="AQ88" i="3" s="1"/>
  <c r="AQ89" i="3" s="1"/>
  <c r="AQ90" i="3" s="1"/>
  <c r="AQ91" i="3" s="1"/>
  <c r="AQ92" i="3" s="1"/>
  <c r="AQ93" i="3" s="1"/>
  <c r="AQ94" i="3" s="1"/>
  <c r="AQ95" i="3" s="1"/>
  <c r="AQ96" i="3" s="1"/>
  <c r="AQ97" i="3" s="1"/>
  <c r="AQ98" i="3" s="1"/>
  <c r="AQ99" i="3" s="1"/>
  <c r="AQ100" i="3" s="1"/>
  <c r="AQ101" i="3" s="1"/>
  <c r="AQ102" i="3" s="1"/>
  <c r="AQ103" i="3" s="1"/>
  <c r="AQ104" i="3" s="1"/>
  <c r="AQ105" i="3" s="1"/>
  <c r="AQ106" i="3" s="1"/>
  <c r="AQ107" i="3" s="1"/>
  <c r="AQ108" i="3" s="1"/>
  <c r="AQ109" i="3" s="1"/>
  <c r="AQ110" i="3" s="1"/>
  <c r="AQ111" i="3" s="1"/>
  <c r="AQ112" i="3" s="1"/>
  <c r="AQ113" i="3" s="1"/>
  <c r="AQ114" i="3" s="1"/>
  <c r="AQ115" i="3" s="1"/>
  <c r="AQ116" i="3" s="1"/>
  <c r="AQ117" i="3" s="1"/>
  <c r="AQ118" i="3" s="1"/>
  <c r="AQ119" i="3" s="1"/>
  <c r="AQ120" i="3" s="1"/>
  <c r="AQ121" i="3" s="1"/>
  <c r="AQ122" i="3" s="1"/>
  <c r="AQ123" i="3" s="1"/>
  <c r="AQ124" i="3" s="1"/>
  <c r="AQ125" i="3" s="1"/>
  <c r="AQ126" i="3" s="1"/>
  <c r="AQ127" i="3" s="1"/>
  <c r="AQ128" i="3" s="1"/>
  <c r="AQ129" i="3" s="1"/>
  <c r="AQ130" i="3" s="1"/>
  <c r="AQ131" i="3" s="1"/>
  <c r="AQ132" i="3" s="1"/>
  <c r="AQ133" i="3" s="1"/>
  <c r="AQ134" i="3" s="1"/>
  <c r="AQ135" i="3" s="1"/>
  <c r="AQ136" i="3" s="1"/>
  <c r="AQ137" i="3" s="1"/>
  <c r="AQ138" i="3" s="1"/>
  <c r="AQ139" i="3" s="1"/>
  <c r="AQ140" i="3" s="1"/>
  <c r="AQ141" i="3" s="1"/>
  <c r="AQ142" i="3" s="1"/>
  <c r="AQ143" i="3" s="1"/>
  <c r="AQ144" i="3" s="1"/>
  <c r="AQ145" i="3" s="1"/>
  <c r="AQ146" i="3" s="1"/>
  <c r="AQ147" i="3" s="1"/>
  <c r="AQ148" i="3" s="1"/>
  <c r="AQ149" i="3" s="1"/>
  <c r="AQ150" i="3" s="1"/>
  <c r="AQ151" i="3" s="1"/>
  <c r="AQ152" i="3" s="1"/>
  <c r="AQ153" i="3" s="1"/>
  <c r="AQ154" i="3" s="1"/>
  <c r="AQ155" i="3" s="1"/>
  <c r="AQ156" i="3" s="1"/>
  <c r="AQ157" i="3" s="1"/>
  <c r="AQ158" i="3" s="1"/>
  <c r="AQ159" i="3" s="1"/>
  <c r="AQ160" i="3" s="1"/>
  <c r="AQ161" i="3" s="1"/>
  <c r="AQ162" i="3" s="1"/>
  <c r="AQ163" i="3" s="1"/>
  <c r="AQ164" i="3" s="1"/>
  <c r="AQ165" i="3" s="1"/>
  <c r="AQ166" i="3" s="1"/>
  <c r="AQ167" i="3" s="1"/>
  <c r="AQ168" i="3" s="1"/>
  <c r="AQ169" i="3" s="1"/>
  <c r="AQ170" i="3" s="1"/>
  <c r="AQ171" i="3" s="1"/>
  <c r="AQ172" i="3" s="1"/>
  <c r="AQ173" i="3" s="1"/>
  <c r="AQ174" i="3" s="1"/>
  <c r="AQ175" i="3" s="1"/>
  <c r="AQ176" i="3" s="1"/>
  <c r="AQ177" i="3" s="1"/>
  <c r="AQ178" i="3" s="1"/>
  <c r="AQ179" i="3" s="1"/>
  <c r="AQ180" i="3" s="1"/>
  <c r="AQ181" i="3" s="1"/>
  <c r="AQ182" i="3" s="1"/>
  <c r="AQ183" i="3" s="1"/>
  <c r="AQ184" i="3" s="1"/>
  <c r="AQ185" i="3" s="1"/>
  <c r="AQ186" i="3" s="1"/>
  <c r="AQ187" i="3" s="1"/>
  <c r="AQ188" i="3" s="1"/>
  <c r="AQ189" i="3" s="1"/>
  <c r="AQ190" i="3" s="1"/>
  <c r="AQ191" i="3" s="1"/>
  <c r="AQ192" i="3" s="1"/>
  <c r="AQ193" i="3" s="1"/>
  <c r="AQ194" i="3" s="1"/>
  <c r="AQ195" i="3" s="1"/>
  <c r="AQ196" i="3" s="1"/>
  <c r="AQ197" i="3" s="1"/>
  <c r="AQ198" i="3" s="1"/>
  <c r="AQ199" i="3" s="1"/>
  <c r="AQ200" i="3" s="1"/>
  <c r="AQ201" i="3" s="1"/>
  <c r="AQ202" i="3" s="1"/>
  <c r="AQ203" i="3" s="1"/>
  <c r="AQ204" i="3" s="1"/>
  <c r="AQ205" i="3" s="1"/>
  <c r="AQ206" i="3" s="1"/>
  <c r="AQ207" i="3" s="1"/>
  <c r="AQ208" i="3" s="1"/>
  <c r="AQ209" i="3" s="1"/>
  <c r="AQ210" i="3" s="1"/>
  <c r="AQ211" i="3" s="1"/>
  <c r="AQ212" i="3" s="1"/>
  <c r="AQ213" i="3" s="1"/>
  <c r="AQ214" i="3" s="1"/>
  <c r="AQ215" i="3" s="1"/>
  <c r="AQ216" i="3" s="1"/>
  <c r="AQ217" i="3" s="1"/>
  <c r="AQ218" i="3" s="1"/>
  <c r="AQ219" i="3" s="1"/>
  <c r="AQ220" i="3" s="1"/>
  <c r="AQ221" i="3" s="1"/>
  <c r="AQ222" i="3" s="1"/>
  <c r="AQ223" i="3" s="1"/>
  <c r="AQ224" i="3" s="1"/>
  <c r="AQ225" i="3" s="1"/>
  <c r="AQ226" i="3" s="1"/>
  <c r="AQ227" i="3" s="1"/>
  <c r="AQ228" i="3" s="1"/>
  <c r="AQ229" i="3" s="1"/>
  <c r="AQ230" i="3" s="1"/>
  <c r="AQ231" i="3" s="1"/>
  <c r="AQ232" i="3" s="1"/>
  <c r="AQ233" i="3" s="1"/>
  <c r="AQ234" i="3" s="1"/>
  <c r="AQ235" i="3" s="1"/>
  <c r="AQ236" i="3" s="1"/>
  <c r="AQ237" i="3" s="1"/>
  <c r="AQ238" i="3" s="1"/>
  <c r="AQ239" i="3" s="1"/>
  <c r="AQ240" i="3" s="1"/>
  <c r="AQ241" i="3" s="1"/>
  <c r="AQ242" i="3" s="1"/>
  <c r="AQ243" i="3" s="1"/>
  <c r="AQ244" i="3" s="1"/>
  <c r="AQ245" i="3" s="1"/>
  <c r="AQ246" i="3" s="1"/>
  <c r="AQ247" i="3" s="1"/>
  <c r="AQ248" i="3" s="1"/>
  <c r="AQ249" i="3" s="1"/>
  <c r="AQ250" i="3" s="1"/>
  <c r="AQ251" i="3" s="1"/>
  <c r="AQ252" i="3" s="1"/>
  <c r="AQ253" i="3" s="1"/>
  <c r="AQ254" i="3" s="1"/>
  <c r="AQ255" i="3" s="1"/>
  <c r="AQ256" i="3" s="1"/>
  <c r="AQ257" i="3" s="1"/>
  <c r="AQ258" i="3" s="1"/>
  <c r="AQ259" i="3" s="1"/>
  <c r="AQ260" i="3" s="1"/>
  <c r="AQ261" i="3" s="1"/>
  <c r="AQ262" i="3" s="1"/>
  <c r="AQ263" i="3" s="1"/>
  <c r="AQ264" i="3" s="1"/>
  <c r="AQ265" i="3" s="1"/>
  <c r="AQ266" i="3" s="1"/>
  <c r="AQ267" i="3" s="1"/>
  <c r="AQ268" i="3" s="1"/>
  <c r="AQ269" i="3" s="1"/>
  <c r="AQ270" i="3" s="1"/>
  <c r="AQ271" i="3" s="1"/>
  <c r="AQ272" i="3" s="1"/>
  <c r="AQ273" i="3" s="1"/>
  <c r="AQ274" i="3" s="1"/>
  <c r="AQ275" i="3" s="1"/>
  <c r="AQ276" i="3" s="1"/>
  <c r="AQ277" i="3" s="1"/>
  <c r="AQ278" i="3" s="1"/>
  <c r="AQ279" i="3" s="1"/>
  <c r="AQ280" i="3" s="1"/>
  <c r="AQ281" i="3" s="1"/>
  <c r="AQ282" i="3" s="1"/>
  <c r="AQ283" i="3" s="1"/>
  <c r="AQ284" i="3" s="1"/>
  <c r="AQ285" i="3" s="1"/>
  <c r="AQ286" i="3" s="1"/>
  <c r="AQ287" i="3" s="1"/>
  <c r="AQ288" i="3" s="1"/>
  <c r="AQ289" i="3" s="1"/>
  <c r="AQ290" i="3" s="1"/>
  <c r="AQ291" i="3" s="1"/>
  <c r="AQ292" i="3" s="1"/>
  <c r="AQ293" i="3" s="1"/>
  <c r="AQ294" i="3" s="1"/>
  <c r="AQ295" i="3" s="1"/>
  <c r="AQ296" i="3" s="1"/>
  <c r="AQ297" i="3" s="1"/>
  <c r="AQ298" i="3" s="1"/>
  <c r="AQ299" i="3" s="1"/>
  <c r="AQ300" i="3" s="1"/>
  <c r="AQ301" i="3" s="1"/>
  <c r="AQ302" i="3" s="1"/>
  <c r="AQ303" i="3" s="1"/>
  <c r="AQ304" i="3" s="1"/>
  <c r="AQ305" i="3" s="1"/>
  <c r="AQ306" i="3" s="1"/>
  <c r="AQ307" i="3" s="1"/>
  <c r="AQ308" i="3" s="1"/>
  <c r="AQ309" i="3" s="1"/>
  <c r="AQ310" i="3" s="1"/>
  <c r="AQ311" i="3" s="1"/>
  <c r="AQ312" i="3" s="1"/>
  <c r="AQ313" i="3" s="1"/>
  <c r="AQ314" i="3" s="1"/>
  <c r="AQ315" i="3" s="1"/>
  <c r="AQ316" i="3" s="1"/>
  <c r="AQ317" i="3" s="1"/>
  <c r="AQ318" i="3" s="1"/>
  <c r="AQ319" i="3" s="1"/>
  <c r="AQ320" i="3" s="1"/>
  <c r="AQ321" i="3" s="1"/>
  <c r="AQ322" i="3" s="1"/>
  <c r="AQ323" i="3" s="1"/>
  <c r="AQ324" i="3" s="1"/>
  <c r="AQ325" i="3" s="1"/>
  <c r="AQ326" i="3" s="1"/>
  <c r="AQ327" i="3" s="1"/>
  <c r="AQ328" i="3" s="1"/>
  <c r="AQ329" i="3" s="1"/>
  <c r="AQ330" i="3" s="1"/>
  <c r="AQ331" i="3" s="1"/>
  <c r="AQ332" i="3" s="1"/>
  <c r="AQ333" i="3" s="1"/>
  <c r="AQ334" i="3" s="1"/>
  <c r="AQ335" i="3" s="1"/>
  <c r="AQ336" i="3" s="1"/>
  <c r="AQ337" i="3" s="1"/>
  <c r="AQ338" i="3" s="1"/>
  <c r="AQ339" i="3" s="1"/>
  <c r="AQ340" i="3" s="1"/>
  <c r="AQ341" i="3" s="1"/>
  <c r="AQ342" i="3" s="1"/>
  <c r="AQ343" i="3" s="1"/>
  <c r="AQ344" i="3" s="1"/>
  <c r="AQ345" i="3" s="1"/>
  <c r="AQ346" i="3" s="1"/>
  <c r="AQ347" i="3" s="1"/>
  <c r="AQ348" i="3" s="1"/>
  <c r="AQ349" i="3" s="1"/>
  <c r="AQ350" i="3" s="1"/>
  <c r="AQ351" i="3" s="1"/>
  <c r="AX67" i="3" l="1"/>
  <c r="BA67" i="3" s="1"/>
  <c r="AY66" i="3"/>
  <c r="BB66" i="3" s="1"/>
  <c r="BD66" i="3" s="1"/>
  <c r="BP67" i="3"/>
  <c r="AZ68" i="3"/>
  <c r="BC68" i="3" s="1"/>
  <c r="AL71" i="3"/>
  <c r="BL68" i="3"/>
  <c r="BO68" i="3"/>
  <c r="BM67" i="3"/>
  <c r="AV67" i="3"/>
  <c r="AJ68" i="3" s="1"/>
  <c r="AS68" i="3" s="1"/>
  <c r="AU68" i="3"/>
  <c r="AI69" i="3" s="1"/>
  <c r="AO351" i="3"/>
  <c r="AN70" i="3"/>
  <c r="AL72" i="3"/>
  <c r="AM70" i="3"/>
  <c r="BP68" i="3" l="1"/>
  <c r="AY67" i="3"/>
  <c r="BB67" i="3" s="1"/>
  <c r="BD67" i="3" s="1"/>
  <c r="AX68" i="3"/>
  <c r="BA68" i="3" s="1"/>
  <c r="BM68" i="3"/>
  <c r="AV68" i="3"/>
  <c r="AJ69" i="3" s="1"/>
  <c r="AL73" i="3"/>
  <c r="AM71" i="3"/>
  <c r="AN71" i="3"/>
  <c r="AY68" i="3" l="1"/>
  <c r="BB68" i="3" s="1"/>
  <c r="BD68" i="3" s="1"/>
  <c r="AM72" i="3"/>
  <c r="AN72" i="3"/>
  <c r="AL74" i="3"/>
  <c r="AN73" i="3" l="1"/>
  <c r="AL75" i="3"/>
  <c r="AM73" i="3"/>
  <c r="AL76" i="3" l="1"/>
  <c r="AM74" i="3"/>
  <c r="AN74" i="3"/>
  <c r="AM75" i="3" l="1"/>
  <c r="AN75" i="3"/>
  <c r="AL77" i="3"/>
  <c r="AN76" i="3" l="1"/>
  <c r="AL78" i="3"/>
  <c r="AM76" i="3"/>
  <c r="AL79" i="3" l="1"/>
  <c r="AM77" i="3"/>
  <c r="AN77" i="3"/>
  <c r="AM78" i="3" l="1"/>
  <c r="AN78" i="3"/>
  <c r="AL80" i="3"/>
  <c r="AN79" i="3" l="1"/>
  <c r="AL81" i="3"/>
  <c r="AM79" i="3"/>
  <c r="AL82" i="3" l="1"/>
  <c r="AM80" i="3"/>
  <c r="AN80" i="3"/>
  <c r="AM81" i="3" l="1"/>
  <c r="AN81" i="3"/>
  <c r="AL83" i="3"/>
  <c r="AN82" i="3" l="1"/>
  <c r="AL84" i="3"/>
  <c r="AM82" i="3"/>
  <c r="AL85" i="3" l="1"/>
  <c r="AM83" i="3"/>
  <c r="AN83" i="3"/>
  <c r="AM84" i="3" l="1"/>
  <c r="AN84" i="3"/>
  <c r="AL86" i="3"/>
  <c r="AN85" i="3" l="1"/>
  <c r="AL87" i="3"/>
  <c r="AM85" i="3"/>
  <c r="AL88" i="3" l="1"/>
  <c r="AM86" i="3"/>
  <c r="AN86" i="3"/>
  <c r="AM87" i="3" l="1"/>
  <c r="AN87" i="3"/>
  <c r="AL89" i="3"/>
  <c r="AN88" i="3" l="1"/>
  <c r="AL90" i="3"/>
  <c r="AM88" i="3"/>
  <c r="AL91" i="3" l="1"/>
  <c r="AM89" i="3"/>
  <c r="AN89" i="3"/>
  <c r="AM90" i="3" l="1"/>
  <c r="AN90" i="3"/>
  <c r="AL92" i="3"/>
  <c r="AN91" i="3" l="1"/>
  <c r="AL93" i="3"/>
  <c r="AM91" i="3"/>
  <c r="AL94" i="3" l="1"/>
  <c r="AM92" i="3"/>
  <c r="AN92" i="3"/>
  <c r="AM93" i="3" l="1"/>
  <c r="AN93" i="3"/>
  <c r="AL95" i="3"/>
  <c r="AN94" i="3" l="1"/>
  <c r="AL96" i="3"/>
  <c r="AM94" i="3"/>
  <c r="AL97" i="3" l="1"/>
  <c r="AM95" i="3"/>
  <c r="AN95" i="3"/>
  <c r="AM96" i="3" l="1"/>
  <c r="AN96" i="3"/>
  <c r="AL98" i="3"/>
  <c r="AN97" i="3" l="1"/>
  <c r="AL99" i="3"/>
  <c r="AM97" i="3"/>
  <c r="AL100" i="3" l="1"/>
  <c r="AM98" i="3"/>
  <c r="AN98" i="3"/>
  <c r="AM99" i="3" l="1"/>
  <c r="AN99" i="3"/>
  <c r="AL101" i="3"/>
  <c r="AN100" i="3" l="1"/>
  <c r="AL102" i="3"/>
  <c r="AM100" i="3"/>
  <c r="AL103" i="3" l="1"/>
  <c r="AM101" i="3"/>
  <c r="AN101" i="3"/>
  <c r="AM102" i="3" l="1"/>
  <c r="AN102" i="3"/>
  <c r="AL104" i="3"/>
  <c r="AN103" i="3" l="1"/>
  <c r="AL105" i="3"/>
  <c r="AM103" i="3"/>
  <c r="AL106" i="3" l="1"/>
  <c r="AM104" i="3"/>
  <c r="AN104" i="3"/>
  <c r="AM105" i="3" l="1"/>
  <c r="AN105" i="3"/>
  <c r="AL107" i="3"/>
  <c r="AN106" i="3" l="1"/>
  <c r="AL108" i="3"/>
  <c r="AM106" i="3"/>
  <c r="AL109" i="3" l="1"/>
  <c r="AM107" i="3"/>
  <c r="AN107" i="3"/>
  <c r="AM108" i="3" l="1"/>
  <c r="AN108" i="3"/>
  <c r="AL110" i="3"/>
  <c r="AN109" i="3" l="1"/>
  <c r="AL111" i="3"/>
  <c r="AM109" i="3"/>
  <c r="AL112" i="3" l="1"/>
  <c r="AM110" i="3"/>
  <c r="AN110" i="3"/>
  <c r="AM111" i="3" l="1"/>
  <c r="AN111" i="3"/>
  <c r="AL113" i="3"/>
  <c r="AN112" i="3" l="1"/>
  <c r="AL114" i="3"/>
  <c r="AM112" i="3"/>
  <c r="AL115" i="3" l="1"/>
  <c r="AM113" i="3"/>
  <c r="AN113" i="3"/>
  <c r="AM114" i="3" l="1"/>
  <c r="AN114" i="3"/>
  <c r="AL116" i="3"/>
  <c r="AN115" i="3" l="1"/>
  <c r="AL117" i="3"/>
  <c r="AM115" i="3"/>
  <c r="AL118" i="3" l="1"/>
  <c r="AM116" i="3"/>
  <c r="AN116" i="3"/>
  <c r="AM117" i="3" l="1"/>
  <c r="AN117" i="3"/>
  <c r="AL119" i="3"/>
  <c r="AN118" i="3" l="1"/>
  <c r="AL120" i="3"/>
  <c r="AM118" i="3"/>
  <c r="AL121" i="3" l="1"/>
  <c r="AM119" i="3"/>
  <c r="AN119" i="3"/>
  <c r="AM120" i="3" l="1"/>
  <c r="AN120" i="3"/>
  <c r="AL122" i="3"/>
  <c r="AN121" i="3" l="1"/>
  <c r="AL123" i="3"/>
  <c r="AM121" i="3"/>
  <c r="AL124" i="3" l="1"/>
  <c r="AM122" i="3"/>
  <c r="AN122" i="3"/>
  <c r="AM123" i="3" l="1"/>
  <c r="AN123" i="3"/>
  <c r="AL125" i="3"/>
  <c r="AN124" i="3" l="1"/>
  <c r="AL126" i="3"/>
  <c r="AM124" i="3"/>
  <c r="AL127" i="3" l="1"/>
  <c r="AM125" i="3"/>
  <c r="AN125" i="3"/>
  <c r="AM126" i="3" l="1"/>
  <c r="AN126" i="3"/>
  <c r="AL128" i="3"/>
  <c r="AN127" i="3" l="1"/>
  <c r="AL129" i="3"/>
  <c r="AM127" i="3"/>
  <c r="AL130" i="3" l="1"/>
  <c r="AM128" i="3"/>
  <c r="AN128" i="3"/>
  <c r="AM129" i="3" l="1"/>
  <c r="AN129" i="3"/>
  <c r="AL131" i="3"/>
  <c r="AN130" i="3" l="1"/>
  <c r="AL132" i="3"/>
  <c r="AM130" i="3"/>
  <c r="AL133" i="3" l="1"/>
  <c r="AM131" i="3"/>
  <c r="AN131" i="3"/>
  <c r="AM132" i="3" l="1"/>
  <c r="AN132" i="3"/>
  <c r="AL134" i="3"/>
  <c r="AN133" i="3" l="1"/>
  <c r="AL135" i="3"/>
  <c r="AM133" i="3"/>
  <c r="AL136" i="3" l="1"/>
  <c r="AM134" i="3"/>
  <c r="AN134" i="3"/>
  <c r="AM135" i="3" l="1"/>
  <c r="AN135" i="3"/>
  <c r="AL137" i="3"/>
  <c r="AN136" i="3" l="1"/>
  <c r="AL138" i="3"/>
  <c r="AM136" i="3"/>
  <c r="AL139" i="3" l="1"/>
  <c r="AM137" i="3"/>
  <c r="AN137" i="3"/>
  <c r="AM138" i="3" l="1"/>
  <c r="AN138" i="3"/>
  <c r="AL140" i="3"/>
  <c r="AN139" i="3" l="1"/>
  <c r="AL141" i="3"/>
  <c r="AM139" i="3"/>
  <c r="AL142" i="3" l="1"/>
  <c r="AM140" i="3"/>
  <c r="AN140" i="3"/>
  <c r="AM141" i="3" l="1"/>
  <c r="AN141" i="3"/>
  <c r="AL143" i="3"/>
  <c r="AN142" i="3" l="1"/>
  <c r="AL144" i="3"/>
  <c r="AM142" i="3"/>
  <c r="AL145" i="3" l="1"/>
  <c r="AM143" i="3"/>
  <c r="AN143" i="3"/>
  <c r="AM144" i="3" l="1"/>
  <c r="AN144" i="3"/>
  <c r="AL146" i="3"/>
  <c r="AN145" i="3" l="1"/>
  <c r="AL147" i="3"/>
  <c r="AM145" i="3"/>
  <c r="AL148" i="3" l="1"/>
  <c r="AM146" i="3"/>
  <c r="AN146" i="3"/>
  <c r="AM147" i="3" l="1"/>
  <c r="AN147" i="3"/>
  <c r="AL149" i="3"/>
  <c r="AN148" i="3" l="1"/>
  <c r="AL150" i="3"/>
  <c r="AM148" i="3"/>
  <c r="AL151" i="3" l="1"/>
  <c r="AM149" i="3"/>
  <c r="AN149" i="3"/>
  <c r="AM150" i="3" l="1"/>
  <c r="AN150" i="3"/>
  <c r="AL152" i="3"/>
  <c r="AN151" i="3" l="1"/>
  <c r="AL153" i="3"/>
  <c r="AM151" i="3"/>
  <c r="AL154" i="3" l="1"/>
  <c r="AM152" i="3"/>
  <c r="AN152" i="3"/>
  <c r="AM153" i="3" l="1"/>
  <c r="AN153" i="3"/>
  <c r="AL155" i="3"/>
  <c r="AN154" i="3" l="1"/>
  <c r="AL156" i="3"/>
  <c r="AM154" i="3"/>
  <c r="AL157" i="3" l="1"/>
  <c r="AM155" i="3"/>
  <c r="AN155" i="3"/>
  <c r="AM156" i="3" l="1"/>
  <c r="AN156" i="3"/>
  <c r="AL158" i="3"/>
  <c r="AN157" i="3" l="1"/>
  <c r="AL159" i="3"/>
  <c r="AM157" i="3"/>
  <c r="AL160" i="3" l="1"/>
  <c r="AM158" i="3"/>
  <c r="AN158" i="3"/>
  <c r="AM159" i="3" l="1"/>
  <c r="AN159" i="3"/>
  <c r="AL161" i="3"/>
  <c r="AN160" i="3" l="1"/>
  <c r="AL162" i="3"/>
  <c r="AM160" i="3"/>
  <c r="AL163" i="3" l="1"/>
  <c r="AM161" i="3"/>
  <c r="AN161" i="3"/>
  <c r="AM162" i="3" l="1"/>
  <c r="AN162" i="3"/>
  <c r="AL164" i="3"/>
  <c r="AN163" i="3" l="1"/>
  <c r="AL165" i="3"/>
  <c r="AM163" i="3"/>
  <c r="AL166" i="3" l="1"/>
  <c r="AM164" i="3"/>
  <c r="AN164" i="3"/>
  <c r="AM165" i="3" l="1"/>
  <c r="AN165" i="3"/>
  <c r="AL167" i="3"/>
  <c r="AN166" i="3" l="1"/>
  <c r="AL168" i="3"/>
  <c r="AM166" i="3"/>
  <c r="AL169" i="3" l="1"/>
  <c r="AM167" i="3"/>
  <c r="AN167" i="3"/>
  <c r="AM168" i="3" l="1"/>
  <c r="AN168" i="3"/>
  <c r="AL170" i="3"/>
  <c r="AN169" i="3" l="1"/>
  <c r="AL171" i="3"/>
  <c r="AM169" i="3"/>
  <c r="AL172" i="3" l="1"/>
  <c r="AM170" i="3"/>
  <c r="AN170" i="3"/>
  <c r="AM171" i="3" l="1"/>
  <c r="AN171" i="3"/>
  <c r="AL173" i="3"/>
  <c r="AN172" i="3" l="1"/>
  <c r="AL174" i="3"/>
  <c r="AM172" i="3"/>
  <c r="AL175" i="3" l="1"/>
  <c r="AM173" i="3"/>
  <c r="AN173" i="3"/>
  <c r="AM174" i="3" l="1"/>
  <c r="AN174" i="3"/>
  <c r="AL176" i="3"/>
  <c r="AN175" i="3" l="1"/>
  <c r="AL177" i="3"/>
  <c r="AM175" i="3"/>
  <c r="AL178" i="3" l="1"/>
  <c r="AM176" i="3"/>
  <c r="AN176" i="3"/>
  <c r="AM177" i="3" l="1"/>
  <c r="AN177" i="3"/>
  <c r="AL179" i="3"/>
  <c r="AN178" i="3" l="1"/>
  <c r="AL180" i="3"/>
  <c r="AM178" i="3"/>
  <c r="AL181" i="3" l="1"/>
  <c r="AM179" i="3"/>
  <c r="AN179" i="3"/>
  <c r="AM180" i="3" l="1"/>
  <c r="AN180" i="3"/>
  <c r="AL182" i="3"/>
  <c r="AN181" i="3" l="1"/>
  <c r="AL183" i="3"/>
  <c r="AM181" i="3"/>
  <c r="AL184" i="3" l="1"/>
  <c r="AM182" i="3"/>
  <c r="AN182" i="3"/>
  <c r="AM183" i="3" l="1"/>
  <c r="AN183" i="3"/>
  <c r="AL185" i="3"/>
  <c r="AN184" i="3" l="1"/>
  <c r="AL186" i="3"/>
  <c r="AM184" i="3"/>
  <c r="AL187" i="3" l="1"/>
  <c r="AM185" i="3"/>
  <c r="AN185" i="3"/>
  <c r="AM186" i="3" l="1"/>
  <c r="AN186" i="3"/>
  <c r="AL188" i="3"/>
  <c r="AN187" i="3" l="1"/>
  <c r="AL189" i="3"/>
  <c r="AM187" i="3"/>
  <c r="AL190" i="3" l="1"/>
  <c r="AM188" i="3"/>
  <c r="AN188" i="3"/>
  <c r="AM189" i="3" l="1"/>
  <c r="AN189" i="3"/>
  <c r="AL191" i="3"/>
  <c r="AN190" i="3" l="1"/>
  <c r="AL192" i="3"/>
  <c r="AM190" i="3"/>
  <c r="AL193" i="3" l="1"/>
  <c r="AM191" i="3"/>
  <c r="AN191" i="3"/>
  <c r="AM192" i="3" l="1"/>
  <c r="AN192" i="3"/>
  <c r="AL194" i="3"/>
  <c r="AN193" i="3" l="1"/>
  <c r="AL195" i="3"/>
  <c r="AM193" i="3"/>
  <c r="AL196" i="3" l="1"/>
  <c r="AM194" i="3"/>
  <c r="AN194" i="3"/>
  <c r="AM195" i="3" l="1"/>
  <c r="AN195" i="3"/>
  <c r="AL197" i="3"/>
  <c r="AN196" i="3" l="1"/>
  <c r="AL198" i="3"/>
  <c r="AM196" i="3"/>
  <c r="AL199" i="3" l="1"/>
  <c r="AM197" i="3"/>
  <c r="AN197" i="3"/>
  <c r="AM198" i="3" l="1"/>
  <c r="AN198" i="3"/>
  <c r="AL200" i="3"/>
  <c r="AN199" i="3" l="1"/>
  <c r="AL201" i="3"/>
  <c r="AM199" i="3"/>
  <c r="AL202" i="3" l="1"/>
  <c r="AM200" i="3"/>
  <c r="AN200" i="3"/>
  <c r="AM201" i="3" l="1"/>
  <c r="AN201" i="3"/>
  <c r="AL203" i="3"/>
  <c r="AN202" i="3" l="1"/>
  <c r="AL204" i="3"/>
  <c r="AM202" i="3"/>
  <c r="AL205" i="3" l="1"/>
  <c r="AM203" i="3"/>
  <c r="AN203" i="3"/>
  <c r="AM204" i="3" l="1"/>
  <c r="AN204" i="3"/>
  <c r="AL206" i="3"/>
  <c r="AN205" i="3" l="1"/>
  <c r="AL207" i="3"/>
  <c r="AM205" i="3"/>
  <c r="AL208" i="3" l="1"/>
  <c r="AM206" i="3"/>
  <c r="AN206" i="3"/>
  <c r="AM207" i="3" l="1"/>
  <c r="AN207" i="3"/>
  <c r="AL209" i="3"/>
  <c r="AN208" i="3" l="1"/>
  <c r="AL210" i="3"/>
  <c r="AM208" i="3"/>
  <c r="AL211" i="3" l="1"/>
  <c r="AM209" i="3"/>
  <c r="AN209" i="3"/>
  <c r="AM210" i="3" l="1"/>
  <c r="AN210" i="3"/>
  <c r="AL212" i="3"/>
  <c r="AN211" i="3" l="1"/>
  <c r="AL213" i="3"/>
  <c r="AM211" i="3"/>
  <c r="AL214" i="3" l="1"/>
  <c r="AM212" i="3"/>
  <c r="AN212" i="3"/>
  <c r="AM213" i="3" l="1"/>
  <c r="AN213" i="3"/>
  <c r="AL215" i="3"/>
  <c r="AN214" i="3" l="1"/>
  <c r="AL216" i="3"/>
  <c r="AM214" i="3"/>
  <c r="AL217" i="3" l="1"/>
  <c r="AM215" i="3"/>
  <c r="AN215" i="3"/>
  <c r="AM216" i="3" l="1"/>
  <c r="AN216" i="3"/>
  <c r="AL218" i="3"/>
  <c r="AN217" i="3" l="1"/>
  <c r="AL219" i="3"/>
  <c r="AM217" i="3"/>
  <c r="AL220" i="3" l="1"/>
  <c r="AM218" i="3"/>
  <c r="AN218" i="3"/>
  <c r="AM219" i="3" l="1"/>
  <c r="AN219" i="3"/>
  <c r="AL221" i="3"/>
  <c r="AN220" i="3" l="1"/>
  <c r="AL222" i="3"/>
  <c r="AM220" i="3"/>
  <c r="AL223" i="3" l="1"/>
  <c r="AM221" i="3"/>
  <c r="AN221" i="3"/>
  <c r="AM222" i="3" l="1"/>
  <c r="AN222" i="3"/>
  <c r="AL224" i="3"/>
  <c r="AN223" i="3" l="1"/>
  <c r="AL225" i="3"/>
  <c r="AM223" i="3"/>
  <c r="AL226" i="3" l="1"/>
  <c r="AM224" i="3"/>
  <c r="AN224" i="3"/>
  <c r="AM225" i="3" l="1"/>
  <c r="AN225" i="3"/>
  <c r="AL227" i="3"/>
  <c r="AN226" i="3" l="1"/>
  <c r="AL228" i="3"/>
  <c r="AM226" i="3"/>
  <c r="AL229" i="3" l="1"/>
  <c r="AM227" i="3"/>
  <c r="AN227" i="3"/>
  <c r="AM228" i="3" l="1"/>
  <c r="AN228" i="3"/>
  <c r="AL230" i="3"/>
  <c r="AN229" i="3" l="1"/>
  <c r="AL231" i="3"/>
  <c r="AM229" i="3"/>
  <c r="AL232" i="3" l="1"/>
  <c r="AM230" i="3"/>
  <c r="AN230" i="3"/>
  <c r="AM231" i="3" l="1"/>
  <c r="AN231" i="3"/>
  <c r="AL233" i="3"/>
  <c r="AN232" i="3" l="1"/>
  <c r="AL234" i="3"/>
  <c r="AM232" i="3"/>
  <c r="AL235" i="3" l="1"/>
  <c r="AM233" i="3"/>
  <c r="AN233" i="3"/>
  <c r="AM234" i="3" l="1"/>
  <c r="AN234" i="3"/>
  <c r="AL236" i="3"/>
  <c r="AN235" i="3" l="1"/>
  <c r="AL237" i="3"/>
  <c r="AM235" i="3"/>
  <c r="AL238" i="3" l="1"/>
  <c r="AM236" i="3"/>
  <c r="AN236" i="3"/>
  <c r="AM237" i="3" l="1"/>
  <c r="AN237" i="3"/>
  <c r="AL239" i="3"/>
  <c r="AN238" i="3" l="1"/>
  <c r="AL240" i="3"/>
  <c r="AM238" i="3"/>
  <c r="AL241" i="3" l="1"/>
  <c r="AM239" i="3"/>
  <c r="AN239" i="3"/>
  <c r="AM240" i="3" l="1"/>
  <c r="AN240" i="3"/>
  <c r="AL242" i="3"/>
  <c r="AN241" i="3" l="1"/>
  <c r="AL243" i="3"/>
  <c r="AM241" i="3"/>
  <c r="AL244" i="3" l="1"/>
  <c r="AM242" i="3"/>
  <c r="AN242" i="3"/>
  <c r="AM243" i="3" l="1"/>
  <c r="AN243" i="3"/>
  <c r="AL245" i="3"/>
  <c r="AN244" i="3" l="1"/>
  <c r="AL246" i="3"/>
  <c r="AM244" i="3"/>
  <c r="AL247" i="3" l="1"/>
  <c r="AM245" i="3"/>
  <c r="AN245" i="3"/>
  <c r="AM246" i="3" l="1"/>
  <c r="AN246" i="3"/>
  <c r="AL248" i="3"/>
  <c r="AN247" i="3" l="1"/>
  <c r="AL249" i="3"/>
  <c r="AM247" i="3"/>
  <c r="AL250" i="3" l="1"/>
  <c r="AM248" i="3"/>
  <c r="AN248" i="3"/>
  <c r="AM249" i="3" l="1"/>
  <c r="AN249" i="3"/>
  <c r="AL251" i="3"/>
  <c r="AN250" i="3" l="1"/>
  <c r="AL252" i="3"/>
  <c r="AM250" i="3"/>
  <c r="AL253" i="3" l="1"/>
  <c r="AM251" i="3"/>
  <c r="AN251" i="3"/>
  <c r="AM252" i="3" l="1"/>
  <c r="AN252" i="3"/>
  <c r="AL254" i="3"/>
  <c r="AN253" i="3" l="1"/>
  <c r="AL255" i="3"/>
  <c r="AM253" i="3"/>
  <c r="AL256" i="3" l="1"/>
  <c r="AM254" i="3"/>
  <c r="AN254" i="3"/>
  <c r="AM255" i="3" l="1"/>
  <c r="AN255" i="3"/>
  <c r="AL257" i="3"/>
  <c r="AN256" i="3" l="1"/>
  <c r="AL258" i="3"/>
  <c r="AM256" i="3"/>
  <c r="AL259" i="3" l="1"/>
  <c r="AM257" i="3"/>
  <c r="AN257" i="3"/>
  <c r="AM258" i="3" l="1"/>
  <c r="AN258" i="3"/>
  <c r="AL260" i="3"/>
  <c r="AN259" i="3" l="1"/>
  <c r="AL261" i="3"/>
  <c r="AM259" i="3"/>
  <c r="AL262" i="3" l="1"/>
  <c r="AM260" i="3"/>
  <c r="AN260" i="3"/>
  <c r="AM261" i="3" l="1"/>
  <c r="AN261" i="3"/>
  <c r="AL263" i="3"/>
  <c r="AN262" i="3" l="1"/>
  <c r="AL264" i="3"/>
  <c r="AM262" i="3"/>
  <c r="AL265" i="3" l="1"/>
  <c r="AM263" i="3"/>
  <c r="AN263" i="3"/>
  <c r="AM264" i="3" l="1"/>
  <c r="AN264" i="3"/>
  <c r="AL266" i="3"/>
  <c r="AN265" i="3" l="1"/>
  <c r="AL267" i="3"/>
  <c r="AM265" i="3"/>
  <c r="AL268" i="3" l="1"/>
  <c r="AM266" i="3"/>
  <c r="AN266" i="3"/>
  <c r="AM267" i="3" l="1"/>
  <c r="AN267" i="3"/>
  <c r="AL269" i="3"/>
  <c r="AN268" i="3" l="1"/>
  <c r="AL270" i="3"/>
  <c r="AM268" i="3"/>
  <c r="AL271" i="3" l="1"/>
  <c r="AM269" i="3"/>
  <c r="AN269" i="3"/>
  <c r="AM270" i="3" l="1"/>
  <c r="AN270" i="3"/>
  <c r="AL272" i="3"/>
  <c r="AN271" i="3" l="1"/>
  <c r="AL273" i="3"/>
  <c r="AM271" i="3"/>
  <c r="AL274" i="3" l="1"/>
  <c r="AM272" i="3"/>
  <c r="AN272" i="3"/>
  <c r="AM273" i="3" l="1"/>
  <c r="AN273" i="3"/>
  <c r="AL275" i="3"/>
  <c r="AN274" i="3" l="1"/>
  <c r="AL276" i="3"/>
  <c r="AM274" i="3"/>
  <c r="AL277" i="3" l="1"/>
  <c r="AM275" i="3"/>
  <c r="AN275" i="3"/>
  <c r="AM276" i="3" l="1"/>
  <c r="AN276" i="3"/>
  <c r="AL278" i="3"/>
  <c r="AN277" i="3" l="1"/>
  <c r="AL279" i="3"/>
  <c r="AM277" i="3"/>
  <c r="AL280" i="3" l="1"/>
  <c r="AM278" i="3"/>
  <c r="AN278" i="3"/>
  <c r="AM279" i="3" l="1"/>
  <c r="AN279" i="3"/>
  <c r="AL281" i="3"/>
  <c r="AN280" i="3" l="1"/>
  <c r="AL282" i="3"/>
  <c r="AM280" i="3"/>
  <c r="AL283" i="3" l="1"/>
  <c r="AM281" i="3"/>
  <c r="AN281" i="3"/>
  <c r="AM282" i="3" l="1"/>
  <c r="AN282" i="3"/>
  <c r="AL284" i="3"/>
  <c r="AN283" i="3" l="1"/>
  <c r="AL285" i="3"/>
  <c r="AM283" i="3"/>
  <c r="AL286" i="3" l="1"/>
  <c r="AM284" i="3"/>
  <c r="AN284" i="3"/>
  <c r="AL287" i="3" l="1"/>
  <c r="AM285" i="3"/>
  <c r="AN285" i="3"/>
  <c r="AM286" i="3" l="1"/>
  <c r="AN286" i="3"/>
  <c r="AL288" i="3"/>
  <c r="AN287" i="3" l="1"/>
  <c r="AL289" i="3"/>
  <c r="AM287" i="3"/>
  <c r="AL290" i="3" l="1"/>
  <c r="AM288" i="3"/>
  <c r="AN288" i="3"/>
  <c r="AM289" i="3" l="1"/>
  <c r="AN289" i="3"/>
  <c r="AL291" i="3"/>
  <c r="AN290" i="3" l="1"/>
  <c r="AL292" i="3"/>
  <c r="AM290" i="3"/>
  <c r="AL293" i="3" l="1"/>
  <c r="AM291" i="3"/>
  <c r="AN291" i="3"/>
  <c r="AM292" i="3" l="1"/>
  <c r="AN292" i="3"/>
  <c r="AL294" i="3"/>
  <c r="AN293" i="3" l="1"/>
  <c r="AL295" i="3"/>
  <c r="AM293" i="3"/>
  <c r="AL296" i="3" l="1"/>
  <c r="AM294" i="3"/>
  <c r="AN294" i="3"/>
  <c r="AM295" i="3" l="1"/>
  <c r="AN295" i="3"/>
  <c r="AL297" i="3"/>
  <c r="AL298" i="3" l="1"/>
  <c r="AN296" i="3"/>
  <c r="AM296" i="3"/>
  <c r="AN297" i="3" l="1"/>
  <c r="AM297" i="3"/>
  <c r="AL299" i="3"/>
  <c r="AM298" i="3" l="1"/>
  <c r="AL300" i="3"/>
  <c r="AN298" i="3"/>
  <c r="AL301" i="3" l="1"/>
  <c r="AN299" i="3"/>
  <c r="AM299" i="3"/>
  <c r="AN300" i="3" l="1"/>
  <c r="AM300" i="3"/>
  <c r="AL302" i="3"/>
  <c r="AL303" i="3" l="1"/>
  <c r="AN301" i="3"/>
  <c r="AM301" i="3"/>
  <c r="AN302" i="3" l="1"/>
  <c r="AM302" i="3"/>
  <c r="AL304" i="3"/>
  <c r="AM303" i="3" l="1"/>
  <c r="AL305" i="3"/>
  <c r="AN303" i="3"/>
  <c r="AL306" i="3" l="1"/>
  <c r="AN304" i="3"/>
  <c r="AM304" i="3"/>
  <c r="AN305" i="3" l="1"/>
  <c r="AM305" i="3"/>
  <c r="AL307" i="3"/>
  <c r="AM306" i="3" l="1"/>
  <c r="AL308" i="3"/>
  <c r="AN306" i="3"/>
  <c r="AL309" i="3" l="1"/>
  <c r="AN307" i="3"/>
  <c r="AM307" i="3"/>
  <c r="AN308" i="3" l="1"/>
  <c r="AM308" i="3"/>
  <c r="AL310" i="3"/>
  <c r="AM309" i="3" l="1"/>
  <c r="AL311" i="3"/>
  <c r="AN309" i="3"/>
  <c r="AL312" i="3" l="1"/>
  <c r="AN310" i="3"/>
  <c r="AM310" i="3"/>
  <c r="AN311" i="3" l="1"/>
  <c r="AM311" i="3"/>
  <c r="AL313" i="3"/>
  <c r="AM312" i="3" l="1"/>
  <c r="AL314" i="3"/>
  <c r="AN312" i="3"/>
  <c r="AL315" i="3" l="1"/>
  <c r="AN313" i="3"/>
  <c r="AM313" i="3"/>
  <c r="AN314" i="3" l="1"/>
  <c r="AM314" i="3"/>
  <c r="AL316" i="3"/>
  <c r="AM315" i="3" l="1"/>
  <c r="AL317" i="3"/>
  <c r="AN315" i="3"/>
  <c r="AL318" i="3" l="1"/>
  <c r="AN316" i="3"/>
  <c r="AM316" i="3"/>
  <c r="AN317" i="3" l="1"/>
  <c r="AM317" i="3"/>
  <c r="AL319" i="3"/>
  <c r="AM318" i="3" l="1"/>
  <c r="AL320" i="3"/>
  <c r="AN318" i="3"/>
  <c r="AL321" i="3" l="1"/>
  <c r="AN319" i="3"/>
  <c r="AM319" i="3"/>
  <c r="AN320" i="3" l="1"/>
  <c r="AM320" i="3"/>
  <c r="AL322" i="3"/>
  <c r="AM321" i="3" l="1"/>
  <c r="AL323" i="3"/>
  <c r="AN321" i="3"/>
  <c r="AL324" i="3" l="1"/>
  <c r="AN322" i="3"/>
  <c r="AM322" i="3"/>
  <c r="AN323" i="3" l="1"/>
  <c r="AM323" i="3"/>
  <c r="AL325" i="3"/>
  <c r="AM324" i="3" l="1"/>
  <c r="AL326" i="3"/>
  <c r="AN324" i="3"/>
  <c r="AL327" i="3" l="1"/>
  <c r="AN325" i="3"/>
  <c r="AM325" i="3"/>
  <c r="AN326" i="3" l="1"/>
  <c r="AM326" i="3"/>
  <c r="AL328" i="3"/>
  <c r="AM327" i="3" l="1"/>
  <c r="AL329" i="3"/>
  <c r="AN327" i="3"/>
  <c r="AL330" i="3" l="1"/>
  <c r="AN328" i="3"/>
  <c r="AM328" i="3"/>
  <c r="AN329" i="3" l="1"/>
  <c r="AM329" i="3"/>
  <c r="AL331" i="3"/>
  <c r="AM330" i="3" l="1"/>
  <c r="AL332" i="3"/>
  <c r="AN330" i="3"/>
  <c r="AL333" i="3" l="1"/>
  <c r="AN331" i="3"/>
  <c r="AM331" i="3"/>
  <c r="AN332" i="3" l="1"/>
  <c r="AM332" i="3"/>
  <c r="AL334" i="3"/>
  <c r="AM333" i="3" l="1"/>
  <c r="AL335" i="3"/>
  <c r="AN333" i="3"/>
  <c r="AL336" i="3" l="1"/>
  <c r="AN334" i="3"/>
  <c r="AM334" i="3"/>
  <c r="AN335" i="3" l="1"/>
  <c r="AM335" i="3"/>
  <c r="AL337" i="3"/>
  <c r="AM336" i="3" l="1"/>
  <c r="AL338" i="3"/>
  <c r="AN336" i="3"/>
  <c r="AL339" i="3" l="1"/>
  <c r="AN337" i="3"/>
  <c r="AM337" i="3"/>
  <c r="AN338" i="3" l="1"/>
  <c r="AM338" i="3"/>
  <c r="AL340" i="3"/>
  <c r="AM339" i="3" l="1"/>
  <c r="AL341" i="3"/>
  <c r="AN339" i="3"/>
  <c r="AL342" i="3" l="1"/>
  <c r="AN340" i="3"/>
  <c r="AM340" i="3"/>
  <c r="AN341" i="3" l="1"/>
  <c r="AM341" i="3"/>
  <c r="AL343" i="3"/>
  <c r="AM342" i="3" l="1"/>
  <c r="AL344" i="3"/>
  <c r="AN342" i="3"/>
  <c r="AL345" i="3" l="1"/>
  <c r="AN343" i="3"/>
  <c r="AM343" i="3"/>
  <c r="AN344" i="3" l="1"/>
  <c r="AM344" i="3"/>
  <c r="AL346" i="3"/>
  <c r="AM345" i="3" l="1"/>
  <c r="AL347" i="3"/>
  <c r="AN345" i="3"/>
  <c r="AL348" i="3" l="1"/>
  <c r="AN346" i="3"/>
  <c r="AM346" i="3"/>
  <c r="AN347" i="3" l="1"/>
  <c r="AM347" i="3"/>
  <c r="AL349" i="3"/>
  <c r="AL350" i="3" s="1"/>
  <c r="AL351" i="3" s="1"/>
  <c r="AM348" i="3" l="1"/>
  <c r="AN348" i="3"/>
  <c r="AN349" i="3" l="1"/>
  <c r="AN350" i="3" s="1"/>
  <c r="AN351" i="3" s="1"/>
  <c r="AM349" i="3"/>
  <c r="AM350" i="3" s="1"/>
  <c r="AM351" i="3" s="1"/>
  <c r="AE23" i="3" l="1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H58" i="3" s="1"/>
  <c r="AE59" i="3"/>
  <c r="AE60" i="3"/>
  <c r="AH60" i="3" s="1"/>
  <c r="AE61" i="3"/>
  <c r="AE62" i="3"/>
  <c r="AH62" i="3" s="1"/>
  <c r="AE63" i="3"/>
  <c r="AE64" i="3"/>
  <c r="AH64" i="3" s="1"/>
  <c r="AE65" i="3"/>
  <c r="AE66" i="3"/>
  <c r="AH66" i="3" s="1"/>
  <c r="AE67" i="3"/>
  <c r="AE68" i="3"/>
  <c r="AH68" i="3" s="1"/>
  <c r="AE69" i="3"/>
  <c r="AE22" i="3"/>
  <c r="AE21" i="3"/>
  <c r="AE20" i="3"/>
  <c r="AD26" i="3"/>
  <c r="AD27" i="3"/>
  <c r="AG27" i="3" s="1"/>
  <c r="AD28" i="3"/>
  <c r="AD29" i="3"/>
  <c r="AG29" i="3" s="1"/>
  <c r="AD30" i="3"/>
  <c r="AD31" i="3"/>
  <c r="AG31" i="3" s="1"/>
  <c r="AD32" i="3"/>
  <c r="AD33" i="3"/>
  <c r="AG33" i="3" s="1"/>
  <c r="AD34" i="3"/>
  <c r="AD35" i="3"/>
  <c r="AG35" i="3" s="1"/>
  <c r="AD36" i="3"/>
  <c r="AD37" i="3"/>
  <c r="AD38" i="3"/>
  <c r="AD39" i="3"/>
  <c r="AG39" i="3" s="1"/>
  <c r="AD40" i="3"/>
  <c r="AD41" i="3"/>
  <c r="AG41" i="3" s="1"/>
  <c r="AD42" i="3"/>
  <c r="AD43" i="3"/>
  <c r="AG43" i="3" s="1"/>
  <c r="AD44" i="3"/>
  <c r="AD45" i="3"/>
  <c r="AG45" i="3" s="1"/>
  <c r="AD46" i="3"/>
  <c r="AD47" i="3"/>
  <c r="AG47" i="3" s="1"/>
  <c r="AD48" i="3"/>
  <c r="AD49" i="3"/>
  <c r="AG49" i="3" s="1"/>
  <c r="AD50" i="3"/>
  <c r="AD51" i="3"/>
  <c r="AD52" i="3"/>
  <c r="AD53" i="3"/>
  <c r="AG53" i="3" s="1"/>
  <c r="AD54" i="3"/>
  <c r="AD55" i="3"/>
  <c r="AG55" i="3" s="1"/>
  <c r="AD56" i="3"/>
  <c r="AD57" i="3"/>
  <c r="AG57" i="3" s="1"/>
  <c r="AD58" i="3"/>
  <c r="AD59" i="3"/>
  <c r="AG59" i="3" s="1"/>
  <c r="AD60" i="3"/>
  <c r="AD61" i="3"/>
  <c r="AG61" i="3" s="1"/>
  <c r="AD62" i="3"/>
  <c r="AD63" i="3"/>
  <c r="AG63" i="3" s="1"/>
  <c r="AD64" i="3"/>
  <c r="AD65" i="3"/>
  <c r="AG65" i="3" s="1"/>
  <c r="AD66" i="3"/>
  <c r="AD67" i="3"/>
  <c r="AG67" i="3" s="1"/>
  <c r="AD68" i="3"/>
  <c r="AD69" i="3"/>
  <c r="AD23" i="3"/>
  <c r="AD24" i="3"/>
  <c r="AG24" i="3" s="1"/>
  <c r="AD25" i="3"/>
  <c r="AD21" i="3"/>
  <c r="AD22" i="3"/>
  <c r="AD20" i="3"/>
  <c r="AC17" i="3"/>
  <c r="AC18" i="3"/>
  <c r="AF18" i="3" s="1"/>
  <c r="AC19" i="3"/>
  <c r="AC20" i="3"/>
  <c r="AF20" i="3" s="1"/>
  <c r="AC21" i="3"/>
  <c r="AC22" i="3"/>
  <c r="AF22" i="3" s="1"/>
  <c r="AC23" i="3"/>
  <c r="AC24" i="3"/>
  <c r="AF24" i="3" s="1"/>
  <c r="AC25" i="3"/>
  <c r="AC26" i="3"/>
  <c r="AF26" i="3" s="1"/>
  <c r="AC27" i="3"/>
  <c r="AC28" i="3"/>
  <c r="AF28" i="3" s="1"/>
  <c r="AC29" i="3"/>
  <c r="AC30" i="3"/>
  <c r="AF30" i="3" s="1"/>
  <c r="AC31" i="3"/>
  <c r="AC32" i="3"/>
  <c r="AF32" i="3" s="1"/>
  <c r="AC33" i="3"/>
  <c r="AC34" i="3"/>
  <c r="AF34" i="3" s="1"/>
  <c r="AC35" i="3"/>
  <c r="AC36" i="3"/>
  <c r="AF36" i="3" s="1"/>
  <c r="AC37" i="3"/>
  <c r="AC38" i="3"/>
  <c r="AF38" i="3" s="1"/>
  <c r="AC39" i="3"/>
  <c r="AC40" i="3"/>
  <c r="AF40" i="3" s="1"/>
  <c r="AC41" i="3"/>
  <c r="AC42" i="3"/>
  <c r="AF42" i="3" s="1"/>
  <c r="AC43" i="3"/>
  <c r="AC44" i="3"/>
  <c r="AF44" i="3" s="1"/>
  <c r="AC45" i="3"/>
  <c r="AC46" i="3"/>
  <c r="AF46" i="3" s="1"/>
  <c r="AC47" i="3"/>
  <c r="AC48" i="3"/>
  <c r="AF48" i="3" s="1"/>
  <c r="AC49" i="3"/>
  <c r="AC50" i="3"/>
  <c r="AF50" i="3" s="1"/>
  <c r="AC51" i="3"/>
  <c r="AC52" i="3"/>
  <c r="AF52" i="3" s="1"/>
  <c r="AC53" i="3"/>
  <c r="AC54" i="3"/>
  <c r="AF54" i="3" s="1"/>
  <c r="AC55" i="3"/>
  <c r="AC56" i="3"/>
  <c r="AF56" i="3" s="1"/>
  <c r="AC57" i="3"/>
  <c r="AC58" i="3"/>
  <c r="AF58" i="3" s="1"/>
  <c r="AC59" i="3"/>
  <c r="AC60" i="3"/>
  <c r="AF60" i="3" s="1"/>
  <c r="AC61" i="3"/>
  <c r="AC62" i="3"/>
  <c r="AF62" i="3" s="1"/>
  <c r="AC63" i="3"/>
  <c r="AC64" i="3"/>
  <c r="AF64" i="3" s="1"/>
  <c r="AC65" i="3"/>
  <c r="AC66" i="3"/>
  <c r="AF66" i="3" s="1"/>
  <c r="AC67" i="3"/>
  <c r="AC68" i="3"/>
  <c r="AF69" i="3" s="1"/>
  <c r="AC16" i="3"/>
  <c r="AC15" i="3"/>
  <c r="AC10" i="3"/>
  <c r="AC11" i="3"/>
  <c r="AF11" i="3" s="1"/>
  <c r="AC12" i="3"/>
  <c r="AC13" i="3"/>
  <c r="AF13" i="3" s="1"/>
  <c r="AC14" i="3"/>
  <c r="AC9" i="3"/>
  <c r="AC6" i="3" s="1"/>
  <c r="V21" i="3"/>
  <c r="V22" i="3"/>
  <c r="Y22" i="3" s="1"/>
  <c r="V23" i="3"/>
  <c r="V24" i="3"/>
  <c r="Y24" i="3" s="1"/>
  <c r="V25" i="3"/>
  <c r="V26" i="3"/>
  <c r="Y26" i="3" s="1"/>
  <c r="V27" i="3"/>
  <c r="V28" i="3"/>
  <c r="Y28" i="3" s="1"/>
  <c r="V29" i="3"/>
  <c r="V30" i="3"/>
  <c r="Y30" i="3" s="1"/>
  <c r="V31" i="3"/>
  <c r="V32" i="3"/>
  <c r="Y32" i="3" s="1"/>
  <c r="V33" i="3"/>
  <c r="V34" i="3"/>
  <c r="Y34" i="3" s="1"/>
  <c r="V35" i="3"/>
  <c r="V36" i="3"/>
  <c r="Y36" i="3" s="1"/>
  <c r="V37" i="3"/>
  <c r="V38" i="3"/>
  <c r="Y38" i="3" s="1"/>
  <c r="V39" i="3"/>
  <c r="V40" i="3"/>
  <c r="Y40" i="3" s="1"/>
  <c r="V41" i="3"/>
  <c r="V42" i="3"/>
  <c r="Y42" i="3" s="1"/>
  <c r="V43" i="3"/>
  <c r="V44" i="3"/>
  <c r="Y44" i="3" s="1"/>
  <c r="V45" i="3"/>
  <c r="V46" i="3"/>
  <c r="Y46" i="3" s="1"/>
  <c r="V47" i="3"/>
  <c r="V48" i="3"/>
  <c r="Y48" i="3" s="1"/>
  <c r="V49" i="3"/>
  <c r="V50" i="3"/>
  <c r="V51" i="3"/>
  <c r="V52" i="3"/>
  <c r="Y52" i="3" s="1"/>
  <c r="V53" i="3"/>
  <c r="V54" i="3"/>
  <c r="Y54" i="3" s="1"/>
  <c r="V55" i="3"/>
  <c r="V56" i="3"/>
  <c r="Y56" i="3" s="1"/>
  <c r="V57" i="3"/>
  <c r="V58" i="3"/>
  <c r="Y58" i="3" s="1"/>
  <c r="V59" i="3"/>
  <c r="V60" i="3"/>
  <c r="Y60" i="3" s="1"/>
  <c r="V61" i="3"/>
  <c r="V62" i="3"/>
  <c r="Y62" i="3" s="1"/>
  <c r="V63" i="3"/>
  <c r="V64" i="3"/>
  <c r="Y64" i="3" s="1"/>
  <c r="V65" i="3"/>
  <c r="V66" i="3"/>
  <c r="Y66" i="3" s="1"/>
  <c r="V67" i="3"/>
  <c r="V68" i="3"/>
  <c r="Y68" i="3" s="1"/>
  <c r="V69" i="3"/>
  <c r="V20" i="3"/>
  <c r="Y21" i="3" s="1"/>
  <c r="U29" i="3"/>
  <c r="U30" i="3"/>
  <c r="X30" i="3" s="1"/>
  <c r="U31" i="3"/>
  <c r="U32" i="3"/>
  <c r="X32" i="3" s="1"/>
  <c r="U33" i="3"/>
  <c r="U34" i="3"/>
  <c r="X34" i="3" s="1"/>
  <c r="U35" i="3"/>
  <c r="U36" i="3"/>
  <c r="X36" i="3" s="1"/>
  <c r="U37" i="3"/>
  <c r="U38" i="3"/>
  <c r="X38" i="3" s="1"/>
  <c r="U39" i="3"/>
  <c r="U40" i="3"/>
  <c r="X40" i="3" s="1"/>
  <c r="U41" i="3"/>
  <c r="U42" i="3"/>
  <c r="X42" i="3" s="1"/>
  <c r="U43" i="3"/>
  <c r="U44" i="3"/>
  <c r="X44" i="3" s="1"/>
  <c r="U45" i="3"/>
  <c r="U46" i="3"/>
  <c r="X46" i="3" s="1"/>
  <c r="U47" i="3"/>
  <c r="U48" i="3"/>
  <c r="X48" i="3" s="1"/>
  <c r="U49" i="3"/>
  <c r="U50" i="3"/>
  <c r="X50" i="3" s="1"/>
  <c r="U51" i="3"/>
  <c r="U52" i="3"/>
  <c r="X52" i="3" s="1"/>
  <c r="U53" i="3"/>
  <c r="U54" i="3"/>
  <c r="X54" i="3" s="1"/>
  <c r="U55" i="3"/>
  <c r="U56" i="3"/>
  <c r="X56" i="3" s="1"/>
  <c r="U57" i="3"/>
  <c r="U58" i="3"/>
  <c r="X58" i="3" s="1"/>
  <c r="U59" i="3"/>
  <c r="U60" i="3"/>
  <c r="X60" i="3" s="1"/>
  <c r="U61" i="3"/>
  <c r="U62" i="3"/>
  <c r="X62" i="3" s="1"/>
  <c r="U63" i="3"/>
  <c r="U64" i="3"/>
  <c r="X64" i="3" s="1"/>
  <c r="U65" i="3"/>
  <c r="U66" i="3"/>
  <c r="X66" i="3" s="1"/>
  <c r="U67" i="3"/>
  <c r="U68" i="3"/>
  <c r="X68" i="3" s="1"/>
  <c r="U69" i="3"/>
  <c r="U28" i="3"/>
  <c r="U27" i="3"/>
  <c r="U21" i="3"/>
  <c r="U22" i="3"/>
  <c r="U23" i="3"/>
  <c r="X23" i="3" s="1"/>
  <c r="U24" i="3"/>
  <c r="U25" i="3"/>
  <c r="X25" i="3" s="1"/>
  <c r="U26" i="3"/>
  <c r="U20" i="3"/>
  <c r="T14" i="3"/>
  <c r="T15" i="3"/>
  <c r="W15" i="3" s="1"/>
  <c r="T16" i="3"/>
  <c r="T17" i="3"/>
  <c r="W17" i="3" s="1"/>
  <c r="T18" i="3"/>
  <c r="T19" i="3"/>
  <c r="W19" i="3" s="1"/>
  <c r="T20" i="3"/>
  <c r="T21" i="3"/>
  <c r="W21" i="3" s="1"/>
  <c r="T22" i="3"/>
  <c r="T23" i="3"/>
  <c r="W23" i="3" s="1"/>
  <c r="T24" i="3"/>
  <c r="T25" i="3"/>
  <c r="W25" i="3" s="1"/>
  <c r="T26" i="3"/>
  <c r="T27" i="3"/>
  <c r="W27" i="3" s="1"/>
  <c r="T28" i="3"/>
  <c r="T29" i="3"/>
  <c r="W29" i="3" s="1"/>
  <c r="T30" i="3"/>
  <c r="T31" i="3"/>
  <c r="W31" i="3" s="1"/>
  <c r="T32" i="3"/>
  <c r="T33" i="3"/>
  <c r="W33" i="3" s="1"/>
  <c r="T34" i="3"/>
  <c r="T35" i="3"/>
  <c r="W35" i="3" s="1"/>
  <c r="T36" i="3"/>
  <c r="T37" i="3"/>
  <c r="W37" i="3" s="1"/>
  <c r="T38" i="3"/>
  <c r="T39" i="3"/>
  <c r="W39" i="3" s="1"/>
  <c r="T40" i="3"/>
  <c r="T41" i="3"/>
  <c r="W41" i="3" s="1"/>
  <c r="T42" i="3"/>
  <c r="T43" i="3"/>
  <c r="W43" i="3" s="1"/>
  <c r="T44" i="3"/>
  <c r="T45" i="3"/>
  <c r="W45" i="3" s="1"/>
  <c r="T46" i="3"/>
  <c r="T47" i="3"/>
  <c r="W47" i="3" s="1"/>
  <c r="T48" i="3"/>
  <c r="T49" i="3"/>
  <c r="W49" i="3" s="1"/>
  <c r="T50" i="3"/>
  <c r="T51" i="3"/>
  <c r="W51" i="3" s="1"/>
  <c r="T52" i="3"/>
  <c r="T53" i="3"/>
  <c r="W53" i="3" s="1"/>
  <c r="T54" i="3"/>
  <c r="T55" i="3"/>
  <c r="W55" i="3" s="1"/>
  <c r="T56" i="3"/>
  <c r="T57" i="3"/>
  <c r="W57" i="3" s="1"/>
  <c r="T58" i="3"/>
  <c r="T59" i="3"/>
  <c r="W59" i="3" s="1"/>
  <c r="T60" i="3"/>
  <c r="T61" i="3"/>
  <c r="W61" i="3" s="1"/>
  <c r="T62" i="3"/>
  <c r="T63" i="3"/>
  <c r="W63" i="3" s="1"/>
  <c r="T64" i="3"/>
  <c r="T65" i="3"/>
  <c r="W65" i="3" s="1"/>
  <c r="T66" i="3"/>
  <c r="T67" i="3"/>
  <c r="W67" i="3" s="1"/>
  <c r="T68" i="3"/>
  <c r="W69" i="3"/>
  <c r="T10" i="3"/>
  <c r="T11" i="3"/>
  <c r="W11" i="3" s="1"/>
  <c r="T12" i="3"/>
  <c r="T13" i="3"/>
  <c r="W13" i="3" s="1"/>
  <c r="T9" i="3"/>
  <c r="Y50" i="3" l="1"/>
  <c r="AG37" i="3"/>
  <c r="AH54" i="3"/>
  <c r="AH50" i="3"/>
  <c r="AH46" i="3"/>
  <c r="AH42" i="3"/>
  <c r="AH38" i="3"/>
  <c r="AH30" i="3"/>
  <c r="AH56" i="3"/>
  <c r="AH52" i="3"/>
  <c r="AH48" i="3"/>
  <c r="AH44" i="3"/>
  <c r="AH40" i="3"/>
  <c r="AH36" i="3"/>
  <c r="AH34" i="3"/>
  <c r="AH29" i="3"/>
  <c r="AH26" i="3"/>
  <c r="AH28" i="3"/>
  <c r="AH24" i="3"/>
  <c r="AG42" i="3"/>
  <c r="AG38" i="3"/>
  <c r="AG34" i="3"/>
  <c r="AG30" i="3"/>
  <c r="AH65" i="3"/>
  <c r="AH61" i="3"/>
  <c r="AH57" i="3"/>
  <c r="AH53" i="3"/>
  <c r="AH49" i="3"/>
  <c r="AH45" i="3"/>
  <c r="AH41" i="3"/>
  <c r="AH37" i="3"/>
  <c r="AH33" i="3"/>
  <c r="AH25" i="3"/>
  <c r="AG68" i="3"/>
  <c r="AG64" i="3"/>
  <c r="AG60" i="3"/>
  <c r="AG56" i="3"/>
  <c r="AG52" i="3"/>
  <c r="AG48" i="3"/>
  <c r="AG44" i="3"/>
  <c r="AG40" i="3"/>
  <c r="AG36" i="3"/>
  <c r="AG21" i="3"/>
  <c r="AG51" i="3"/>
  <c r="W12" i="3"/>
  <c r="X26" i="3"/>
  <c r="X22" i="3"/>
  <c r="X65" i="3"/>
  <c r="X61" i="3"/>
  <c r="X57" i="3"/>
  <c r="X53" i="3"/>
  <c r="X49" i="3"/>
  <c r="X45" i="3"/>
  <c r="X41" i="3"/>
  <c r="X37" i="3"/>
  <c r="X33" i="3"/>
  <c r="Y67" i="3"/>
  <c r="Y63" i="3"/>
  <c r="Y59" i="3"/>
  <c r="Y55" i="3"/>
  <c r="Y51" i="3"/>
  <c r="Y47" i="3"/>
  <c r="Y43" i="3"/>
  <c r="Y39" i="3"/>
  <c r="Y35" i="3"/>
  <c r="Y31" i="3"/>
  <c r="Y27" i="3"/>
  <c r="Y23" i="3"/>
  <c r="AF14" i="3"/>
  <c r="AF67" i="3"/>
  <c r="AF63" i="3"/>
  <c r="AF59" i="3"/>
  <c r="AF55" i="3"/>
  <c r="AF51" i="3"/>
  <c r="AF47" i="3"/>
  <c r="AF43" i="3"/>
  <c r="AF39" i="3"/>
  <c r="AF35" i="3"/>
  <c r="AF31" i="3"/>
  <c r="AF27" i="3"/>
  <c r="AF23" i="3"/>
  <c r="AF19" i="3"/>
  <c r="AG22" i="3"/>
  <c r="AG66" i="3"/>
  <c r="AG62" i="3"/>
  <c r="AG58" i="3"/>
  <c r="AG54" i="3"/>
  <c r="AG50" i="3"/>
  <c r="AG46" i="3"/>
  <c r="AH32" i="3"/>
  <c r="W66" i="3"/>
  <c r="W62" i="3"/>
  <c r="W58" i="3"/>
  <c r="W54" i="3"/>
  <c r="W50" i="3"/>
  <c r="W46" i="3"/>
  <c r="W42" i="3"/>
  <c r="W38" i="3"/>
  <c r="W34" i="3"/>
  <c r="W30" i="3"/>
  <c r="W26" i="3"/>
  <c r="W22" i="3"/>
  <c r="W18" i="3"/>
  <c r="X24" i="3"/>
  <c r="X67" i="3"/>
  <c r="X63" i="3"/>
  <c r="X59" i="3"/>
  <c r="X55" i="3"/>
  <c r="X51" i="3"/>
  <c r="X47" i="3"/>
  <c r="X43" i="3"/>
  <c r="X39" i="3"/>
  <c r="X35" i="3"/>
  <c r="X31" i="3"/>
  <c r="Y65" i="3"/>
  <c r="Y61" i="3"/>
  <c r="Y57" i="3"/>
  <c r="Y53" i="3"/>
  <c r="Y49" i="3"/>
  <c r="Y45" i="3"/>
  <c r="Y41" i="3"/>
  <c r="Y37" i="3"/>
  <c r="Y33" i="3"/>
  <c r="Y29" i="3"/>
  <c r="Y25" i="3"/>
  <c r="AF12" i="3"/>
  <c r="AG32" i="3"/>
  <c r="AG28" i="3"/>
  <c r="AH67" i="3"/>
  <c r="AH63" i="3"/>
  <c r="AH59" i="3"/>
  <c r="AH55" i="3"/>
  <c r="AH51" i="3"/>
  <c r="AH47" i="3"/>
  <c r="AH43" i="3"/>
  <c r="AH39" i="3"/>
  <c r="AH35" i="3"/>
  <c r="AH31" i="3"/>
  <c r="AH27" i="3"/>
  <c r="W10" i="3"/>
  <c r="W14" i="3"/>
  <c r="X21" i="3"/>
  <c r="X27" i="3"/>
  <c r="X28" i="3"/>
  <c r="U6" i="3"/>
  <c r="X78" i="3" s="1"/>
  <c r="X29" i="3"/>
  <c r="V6" i="3"/>
  <c r="Y71" i="3" s="1"/>
  <c r="Y69" i="3"/>
  <c r="AF10" i="3"/>
  <c r="AF15" i="3"/>
  <c r="AF16" i="3"/>
  <c r="AF17" i="3"/>
  <c r="AG23" i="3"/>
  <c r="AG26" i="3"/>
  <c r="AH21" i="3"/>
  <c r="AH22" i="3"/>
  <c r="AE6" i="3"/>
  <c r="AH351" i="3" s="1"/>
  <c r="AH23" i="3"/>
  <c r="AF351" i="3"/>
  <c r="AF350" i="3"/>
  <c r="X351" i="3"/>
  <c r="X74" i="3"/>
  <c r="X82" i="3"/>
  <c r="X90" i="3"/>
  <c r="X98" i="3"/>
  <c r="X106" i="3"/>
  <c r="X114" i="3"/>
  <c r="X122" i="3"/>
  <c r="X130" i="3"/>
  <c r="X138" i="3"/>
  <c r="X146" i="3"/>
  <c r="X154" i="3"/>
  <c r="X162" i="3"/>
  <c r="X170" i="3"/>
  <c r="X178" i="3"/>
  <c r="X73" i="3"/>
  <c r="X81" i="3"/>
  <c r="X89" i="3"/>
  <c r="X97" i="3"/>
  <c r="X105" i="3"/>
  <c r="X113" i="3"/>
  <c r="X121" i="3"/>
  <c r="X129" i="3"/>
  <c r="X137" i="3"/>
  <c r="X145" i="3"/>
  <c r="X153" i="3"/>
  <c r="X161" i="3"/>
  <c r="X169" i="3"/>
  <c r="X177" i="3"/>
  <c r="X72" i="3"/>
  <c r="X80" i="3"/>
  <c r="X88" i="3"/>
  <c r="X96" i="3"/>
  <c r="X104" i="3"/>
  <c r="X112" i="3"/>
  <c r="X120" i="3"/>
  <c r="X128" i="3"/>
  <c r="X136" i="3"/>
  <c r="X144" i="3"/>
  <c r="X152" i="3"/>
  <c r="X160" i="3"/>
  <c r="X168" i="3"/>
  <c r="X176" i="3"/>
  <c r="X83" i="3"/>
  <c r="X115" i="3"/>
  <c r="X147" i="3"/>
  <c r="X179" i="3"/>
  <c r="X187" i="3"/>
  <c r="X195" i="3"/>
  <c r="X203" i="3"/>
  <c r="X211" i="3"/>
  <c r="X219" i="3"/>
  <c r="X227" i="3"/>
  <c r="X235" i="3"/>
  <c r="X243" i="3"/>
  <c r="X251" i="3"/>
  <c r="X259" i="3"/>
  <c r="X267" i="3"/>
  <c r="X95" i="3"/>
  <c r="X127" i="3"/>
  <c r="X159" i="3"/>
  <c r="X186" i="3"/>
  <c r="X194" i="3"/>
  <c r="X202" i="3"/>
  <c r="X210" i="3"/>
  <c r="X218" i="3"/>
  <c r="X226" i="3"/>
  <c r="X234" i="3"/>
  <c r="X242" i="3"/>
  <c r="X250" i="3"/>
  <c r="X258" i="3"/>
  <c r="X266" i="3"/>
  <c r="X91" i="3"/>
  <c r="X123" i="3"/>
  <c r="X155" i="3"/>
  <c r="X185" i="3"/>
  <c r="X193" i="3"/>
  <c r="X201" i="3"/>
  <c r="X209" i="3"/>
  <c r="X217" i="3"/>
  <c r="X225" i="3"/>
  <c r="X233" i="3"/>
  <c r="X241" i="3"/>
  <c r="X249" i="3"/>
  <c r="X257" i="3"/>
  <c r="X265" i="3"/>
  <c r="X273" i="3"/>
  <c r="X281" i="3"/>
  <c r="X289" i="3"/>
  <c r="X297" i="3"/>
  <c r="X305" i="3"/>
  <c r="X313" i="3"/>
  <c r="X321" i="3"/>
  <c r="X329" i="3"/>
  <c r="X337" i="3"/>
  <c r="X345" i="3"/>
  <c r="X103" i="3"/>
  <c r="X184" i="3"/>
  <c r="X216" i="3"/>
  <c r="X248" i="3"/>
  <c r="X268" i="3"/>
  <c r="X282" i="3"/>
  <c r="X291" i="3"/>
  <c r="X300" i="3"/>
  <c r="X314" i="3"/>
  <c r="X323" i="3"/>
  <c r="X332" i="3"/>
  <c r="X346" i="3"/>
  <c r="X87" i="3"/>
  <c r="X196" i="3"/>
  <c r="X228" i="3"/>
  <c r="X260" i="3"/>
  <c r="X272" i="3"/>
  <c r="X286" i="3"/>
  <c r="X295" i="3"/>
  <c r="X304" i="3"/>
  <c r="X318" i="3"/>
  <c r="X327" i="3"/>
  <c r="X336" i="3"/>
  <c r="X70" i="3"/>
  <c r="U70" i="3" s="1"/>
  <c r="X135" i="3"/>
  <c r="X208" i="3"/>
  <c r="X240" i="3"/>
  <c r="X274" i="3"/>
  <c r="X283" i="3"/>
  <c r="X292" i="3"/>
  <c r="X306" i="3"/>
  <c r="X315" i="3"/>
  <c r="X324" i="3"/>
  <c r="X338" i="3"/>
  <c r="X347" i="3"/>
  <c r="X188" i="3"/>
  <c r="X220" i="3"/>
  <c r="X252" i="3"/>
  <c r="X278" i="3"/>
  <c r="X287" i="3"/>
  <c r="X296" i="3"/>
  <c r="X310" i="3"/>
  <c r="X319" i="3"/>
  <c r="X328" i="3"/>
  <c r="X342" i="3"/>
  <c r="AF75" i="3"/>
  <c r="AF79" i="3"/>
  <c r="AF83" i="3"/>
  <c r="AF87" i="3"/>
  <c r="AF91" i="3"/>
  <c r="AF95" i="3"/>
  <c r="AF99" i="3"/>
  <c r="AF103" i="3"/>
  <c r="AF107" i="3"/>
  <c r="AF111" i="3"/>
  <c r="AF115" i="3"/>
  <c r="AF119" i="3"/>
  <c r="AF123" i="3"/>
  <c r="AF127" i="3"/>
  <c r="AF131" i="3"/>
  <c r="AF135" i="3"/>
  <c r="AF139" i="3"/>
  <c r="AF143" i="3"/>
  <c r="AF147" i="3"/>
  <c r="AF151" i="3"/>
  <c r="AF155" i="3"/>
  <c r="AF159" i="3"/>
  <c r="AF163" i="3"/>
  <c r="AF167" i="3"/>
  <c r="AF171" i="3"/>
  <c r="AF175" i="3"/>
  <c r="AF179" i="3"/>
  <c r="AF183" i="3"/>
  <c r="AF77" i="3"/>
  <c r="AF81" i="3"/>
  <c r="AF85" i="3"/>
  <c r="AF89" i="3"/>
  <c r="AF93" i="3"/>
  <c r="AF97" i="3"/>
  <c r="AF101" i="3"/>
  <c r="AF105" i="3"/>
  <c r="AF109" i="3"/>
  <c r="AF113" i="3"/>
  <c r="AF117" i="3"/>
  <c r="AF121" i="3"/>
  <c r="AF125" i="3"/>
  <c r="AF129" i="3"/>
  <c r="AF133" i="3"/>
  <c r="AF137" i="3"/>
  <c r="AF141" i="3"/>
  <c r="AF145" i="3"/>
  <c r="AF149" i="3"/>
  <c r="AF153" i="3"/>
  <c r="AF157" i="3"/>
  <c r="AF161" i="3"/>
  <c r="AF165" i="3"/>
  <c r="AF169" i="3"/>
  <c r="AF173" i="3"/>
  <c r="AF177" i="3"/>
  <c r="AF181" i="3"/>
  <c r="AF74" i="3"/>
  <c r="AF82" i="3"/>
  <c r="AF90" i="3"/>
  <c r="AF98" i="3"/>
  <c r="AF106" i="3"/>
  <c r="AF114" i="3"/>
  <c r="AF122" i="3"/>
  <c r="AF130" i="3"/>
  <c r="AF138" i="3"/>
  <c r="AF146" i="3"/>
  <c r="AF154" i="3"/>
  <c r="AF162" i="3"/>
  <c r="AF170" i="3"/>
  <c r="AF178" i="3"/>
  <c r="AF186" i="3"/>
  <c r="AF190" i="3"/>
  <c r="AF194" i="3"/>
  <c r="AF198" i="3"/>
  <c r="AF202" i="3"/>
  <c r="AF206" i="3"/>
  <c r="AF210" i="3"/>
  <c r="AF214" i="3"/>
  <c r="AF218" i="3"/>
  <c r="AF222" i="3"/>
  <c r="AF226" i="3"/>
  <c r="AF230" i="3"/>
  <c r="AF234" i="3"/>
  <c r="AF238" i="3"/>
  <c r="AF80" i="3"/>
  <c r="AF88" i="3"/>
  <c r="AF96" i="3"/>
  <c r="AF104" i="3"/>
  <c r="AF112" i="3"/>
  <c r="AF120" i="3"/>
  <c r="AF128" i="3"/>
  <c r="AF136" i="3"/>
  <c r="AF144" i="3"/>
  <c r="AF152" i="3"/>
  <c r="AF160" i="3"/>
  <c r="AF168" i="3"/>
  <c r="AF176" i="3"/>
  <c r="AF185" i="3"/>
  <c r="AF189" i="3"/>
  <c r="AF193" i="3"/>
  <c r="AF197" i="3"/>
  <c r="AF201" i="3"/>
  <c r="AF205" i="3"/>
  <c r="AF209" i="3"/>
  <c r="AF213" i="3"/>
  <c r="AF217" i="3"/>
  <c r="AF221" i="3"/>
  <c r="AF86" i="3"/>
  <c r="AF102" i="3"/>
  <c r="AF118" i="3"/>
  <c r="AF134" i="3"/>
  <c r="AF150" i="3"/>
  <c r="AF166" i="3"/>
  <c r="AF182" i="3"/>
  <c r="AF188" i="3"/>
  <c r="AF196" i="3"/>
  <c r="AF204" i="3"/>
  <c r="AF212" i="3"/>
  <c r="AF220" i="3"/>
  <c r="AF228" i="3"/>
  <c r="AF235" i="3"/>
  <c r="AF237" i="3"/>
  <c r="AF242" i="3"/>
  <c r="AF246" i="3"/>
  <c r="AF250" i="3"/>
  <c r="AF254" i="3"/>
  <c r="AF258" i="3"/>
  <c r="AF262" i="3"/>
  <c r="AF266" i="3"/>
  <c r="AF270" i="3"/>
  <c r="AF274" i="3"/>
  <c r="AF278" i="3"/>
  <c r="AF282" i="3"/>
  <c r="AF286" i="3"/>
  <c r="AF290" i="3"/>
  <c r="AF294" i="3"/>
  <c r="AF76" i="3"/>
  <c r="AF92" i="3"/>
  <c r="AF108" i="3"/>
  <c r="AF124" i="3"/>
  <c r="AF140" i="3"/>
  <c r="AF156" i="3"/>
  <c r="AF172" i="3"/>
  <c r="AF191" i="3"/>
  <c r="AF199" i="3"/>
  <c r="AF207" i="3"/>
  <c r="AF215" i="3"/>
  <c r="AF223" i="3"/>
  <c r="AF225" i="3"/>
  <c r="AF232" i="3"/>
  <c r="AF239" i="3"/>
  <c r="AF241" i="3"/>
  <c r="AF245" i="3"/>
  <c r="AF249" i="3"/>
  <c r="AF253" i="3"/>
  <c r="AF257" i="3"/>
  <c r="AF261" i="3"/>
  <c r="AF265" i="3"/>
  <c r="AF269" i="3"/>
  <c r="AF273" i="3"/>
  <c r="AF277" i="3"/>
  <c r="AF281" i="3"/>
  <c r="AF285" i="3"/>
  <c r="AF289" i="3"/>
  <c r="AF293" i="3"/>
  <c r="AF78" i="3"/>
  <c r="AF110" i="3"/>
  <c r="AF142" i="3"/>
  <c r="AF174" i="3"/>
  <c r="AF200" i="3"/>
  <c r="AF216" i="3"/>
  <c r="AF229" i="3"/>
  <c r="AF236" i="3"/>
  <c r="AF248" i="3"/>
  <c r="AF256" i="3"/>
  <c r="AF264" i="3"/>
  <c r="AF272" i="3"/>
  <c r="AF280" i="3"/>
  <c r="AF288" i="3"/>
  <c r="AF295" i="3"/>
  <c r="AF299" i="3"/>
  <c r="AF303" i="3"/>
  <c r="AF307" i="3"/>
  <c r="AF311" i="3"/>
  <c r="AF315" i="3"/>
  <c r="AF319" i="3"/>
  <c r="AF323" i="3"/>
  <c r="AF327" i="3"/>
  <c r="AF331" i="3"/>
  <c r="AF335" i="3"/>
  <c r="AF339" i="3"/>
  <c r="AF343" i="3"/>
  <c r="AF347" i="3"/>
  <c r="AF72" i="3"/>
  <c r="AF70" i="3"/>
  <c r="AC70" i="3" s="1"/>
  <c r="Z70" i="3" s="1"/>
  <c r="AF100" i="3"/>
  <c r="AF132" i="3"/>
  <c r="AF164" i="3"/>
  <c r="AF184" i="3"/>
  <c r="AF195" i="3"/>
  <c r="AF211" i="3"/>
  <c r="AF233" i="3"/>
  <c r="AF240" i="3"/>
  <c r="AF243" i="3"/>
  <c r="AF251" i="3"/>
  <c r="AF259" i="3"/>
  <c r="AF267" i="3"/>
  <c r="AF275" i="3"/>
  <c r="AF283" i="3"/>
  <c r="AF291" i="3"/>
  <c r="AF298" i="3"/>
  <c r="AF302" i="3"/>
  <c r="AF306" i="3"/>
  <c r="AF310" i="3"/>
  <c r="AF314" i="3"/>
  <c r="AF318" i="3"/>
  <c r="AF322" i="3"/>
  <c r="AF326" i="3"/>
  <c r="AF330" i="3"/>
  <c r="AF334" i="3"/>
  <c r="AF338" i="3"/>
  <c r="AF342" i="3"/>
  <c r="AF346" i="3"/>
  <c r="AF71" i="3"/>
  <c r="AF94" i="3"/>
  <c r="AF126" i="3"/>
  <c r="AF208" i="3"/>
  <c r="AF227" i="3"/>
  <c r="AF252" i="3"/>
  <c r="AF268" i="3"/>
  <c r="AF284" i="3"/>
  <c r="AF297" i="3"/>
  <c r="AF305" i="3"/>
  <c r="AF313" i="3"/>
  <c r="AF321" i="3"/>
  <c r="AF329" i="3"/>
  <c r="AF337" i="3"/>
  <c r="AF345" i="3"/>
  <c r="AF84" i="3"/>
  <c r="AF148" i="3"/>
  <c r="AF187" i="3"/>
  <c r="AF219" i="3"/>
  <c r="AF247" i="3"/>
  <c r="AF263" i="3"/>
  <c r="AF279" i="3"/>
  <c r="AF300" i="3"/>
  <c r="AF308" i="3"/>
  <c r="AF316" i="3"/>
  <c r="AF324" i="3"/>
  <c r="AF332" i="3"/>
  <c r="AF340" i="3"/>
  <c r="AF348" i="3"/>
  <c r="AF260" i="3"/>
  <c r="AF292" i="3"/>
  <c r="AF309" i="3"/>
  <c r="AF325" i="3"/>
  <c r="AF341" i="3"/>
  <c r="AF180" i="3"/>
  <c r="AF203" i="3"/>
  <c r="AF224" i="3"/>
  <c r="AF271" i="3"/>
  <c r="AF304" i="3"/>
  <c r="AF320" i="3"/>
  <c r="AF336" i="3"/>
  <c r="AF73" i="3"/>
  <c r="AF158" i="3"/>
  <c r="AF192" i="3"/>
  <c r="AF244" i="3"/>
  <c r="AF276" i="3"/>
  <c r="AF301" i="3"/>
  <c r="AF317" i="3"/>
  <c r="AF333" i="3"/>
  <c r="AF349" i="3"/>
  <c r="AF116" i="3"/>
  <c r="AF231" i="3"/>
  <c r="AF255" i="3"/>
  <c r="AF287" i="3"/>
  <c r="AF296" i="3"/>
  <c r="AF312" i="3"/>
  <c r="AF328" i="3"/>
  <c r="AF344" i="3"/>
  <c r="AH77" i="3"/>
  <c r="AH81" i="3"/>
  <c r="AH85" i="3"/>
  <c r="AH89" i="3"/>
  <c r="AH93" i="3"/>
  <c r="AH97" i="3"/>
  <c r="AH101" i="3"/>
  <c r="AH105" i="3"/>
  <c r="AH109" i="3"/>
  <c r="AH113" i="3"/>
  <c r="AH117" i="3"/>
  <c r="AH121" i="3"/>
  <c r="AH125" i="3"/>
  <c r="AH129" i="3"/>
  <c r="AH133" i="3"/>
  <c r="AH137" i="3"/>
  <c r="AH141" i="3"/>
  <c r="AH145" i="3"/>
  <c r="AH149" i="3"/>
  <c r="AH153" i="3"/>
  <c r="AH157" i="3"/>
  <c r="AH161" i="3"/>
  <c r="AH165" i="3"/>
  <c r="AH169" i="3"/>
  <c r="AH173" i="3"/>
  <c r="AH177" i="3"/>
  <c r="AH181" i="3"/>
  <c r="AH75" i="3"/>
  <c r="AH79" i="3"/>
  <c r="AH83" i="3"/>
  <c r="AH87" i="3"/>
  <c r="AH91" i="3"/>
  <c r="AH95" i="3"/>
  <c r="AH99" i="3"/>
  <c r="AH103" i="3"/>
  <c r="AH107" i="3"/>
  <c r="AH111" i="3"/>
  <c r="AH115" i="3"/>
  <c r="AH119" i="3"/>
  <c r="AH123" i="3"/>
  <c r="AH127" i="3"/>
  <c r="AH131" i="3"/>
  <c r="AH135" i="3"/>
  <c r="AH139" i="3"/>
  <c r="AH143" i="3"/>
  <c r="AH147" i="3"/>
  <c r="AH151" i="3"/>
  <c r="AH155" i="3"/>
  <c r="AH159" i="3"/>
  <c r="AH163" i="3"/>
  <c r="AH167" i="3"/>
  <c r="AH171" i="3"/>
  <c r="AH175" i="3"/>
  <c r="AH179" i="3"/>
  <c r="AH76" i="3"/>
  <c r="AH84" i="3"/>
  <c r="AH92" i="3"/>
  <c r="AH100" i="3"/>
  <c r="AH108" i="3"/>
  <c r="AH116" i="3"/>
  <c r="AH124" i="3"/>
  <c r="AH132" i="3"/>
  <c r="AH140" i="3"/>
  <c r="AH148" i="3"/>
  <c r="AH156" i="3"/>
  <c r="AH164" i="3"/>
  <c r="AH172" i="3"/>
  <c r="AH180" i="3"/>
  <c r="AH182" i="3"/>
  <c r="AH184" i="3"/>
  <c r="AH188" i="3"/>
  <c r="AH192" i="3"/>
  <c r="AH196" i="3"/>
  <c r="AH200" i="3"/>
  <c r="AH204" i="3"/>
  <c r="AH208" i="3"/>
  <c r="AH212" i="3"/>
  <c r="AH216" i="3"/>
  <c r="AH220" i="3"/>
  <c r="AH224" i="3"/>
  <c r="AH228" i="3"/>
  <c r="AH232" i="3"/>
  <c r="AH236" i="3"/>
  <c r="AH240" i="3"/>
  <c r="AH74" i="3"/>
  <c r="AH82" i="3"/>
  <c r="AH90" i="3"/>
  <c r="AH98" i="3"/>
  <c r="AH106" i="3"/>
  <c r="AH114" i="3"/>
  <c r="AH122" i="3"/>
  <c r="AH130" i="3"/>
  <c r="AH138" i="3"/>
  <c r="AH146" i="3"/>
  <c r="AH154" i="3"/>
  <c r="AH162" i="3"/>
  <c r="AH170" i="3"/>
  <c r="AH178" i="3"/>
  <c r="AH187" i="3"/>
  <c r="AH191" i="3"/>
  <c r="AH195" i="3"/>
  <c r="AH199" i="3"/>
  <c r="AH203" i="3"/>
  <c r="AH207" i="3"/>
  <c r="AH211" i="3"/>
  <c r="AH215" i="3"/>
  <c r="AH219" i="3"/>
  <c r="AH80" i="3"/>
  <c r="AH96" i="3"/>
  <c r="AH112" i="3"/>
  <c r="AH128" i="3"/>
  <c r="AH144" i="3"/>
  <c r="AH160" i="3"/>
  <c r="AH176" i="3"/>
  <c r="AH190" i="3"/>
  <c r="AH198" i="3"/>
  <c r="AH206" i="3"/>
  <c r="AH214" i="3"/>
  <c r="AH222" i="3"/>
  <c r="AH229" i="3"/>
  <c r="AH231" i="3"/>
  <c r="AH238" i="3"/>
  <c r="AH244" i="3"/>
  <c r="AH248" i="3"/>
  <c r="AH252" i="3"/>
  <c r="AH256" i="3"/>
  <c r="AH260" i="3"/>
  <c r="AH264" i="3"/>
  <c r="AH268" i="3"/>
  <c r="AH272" i="3"/>
  <c r="AH276" i="3"/>
  <c r="AH280" i="3"/>
  <c r="AH284" i="3"/>
  <c r="AH288" i="3"/>
  <c r="AH292" i="3"/>
  <c r="AH86" i="3"/>
  <c r="AH102" i="3"/>
  <c r="AH118" i="3"/>
  <c r="AH134" i="3"/>
  <c r="AH150" i="3"/>
  <c r="AH166" i="3"/>
  <c r="AH185" i="3"/>
  <c r="AH193" i="3"/>
  <c r="AH201" i="3"/>
  <c r="AH209" i="3"/>
  <c r="AH217" i="3"/>
  <c r="AH226" i="3"/>
  <c r="AH233" i="3"/>
  <c r="AH235" i="3"/>
  <c r="AH243" i="3"/>
  <c r="AH247" i="3"/>
  <c r="AH251" i="3"/>
  <c r="AH255" i="3"/>
  <c r="AH259" i="3"/>
  <c r="AH263" i="3"/>
  <c r="AH267" i="3"/>
  <c r="AH271" i="3"/>
  <c r="AH275" i="3"/>
  <c r="AH279" i="3"/>
  <c r="AH283" i="3"/>
  <c r="AH287" i="3"/>
  <c r="AH291" i="3"/>
  <c r="AH88" i="3"/>
  <c r="AH120" i="3"/>
  <c r="AH152" i="3"/>
  <c r="AH183" i="3"/>
  <c r="AH194" i="3"/>
  <c r="AH210" i="3"/>
  <c r="AH239" i="3"/>
  <c r="AH242" i="3"/>
  <c r="AH250" i="3"/>
  <c r="AH258" i="3"/>
  <c r="AH266" i="3"/>
  <c r="AH274" i="3"/>
  <c r="AH282" i="3"/>
  <c r="AH290" i="3"/>
  <c r="AH297" i="3"/>
  <c r="AH301" i="3"/>
  <c r="AH305" i="3"/>
  <c r="AH309" i="3"/>
  <c r="AH313" i="3"/>
  <c r="AH317" i="3"/>
  <c r="AH321" i="3"/>
  <c r="AH325" i="3"/>
  <c r="AH329" i="3"/>
  <c r="AH333" i="3"/>
  <c r="AH337" i="3"/>
  <c r="AH341" i="3"/>
  <c r="AH345" i="3"/>
  <c r="AH349" i="3"/>
  <c r="AH78" i="3"/>
  <c r="AH110" i="3"/>
  <c r="AH142" i="3"/>
  <c r="AH174" i="3"/>
  <c r="AH189" i="3"/>
  <c r="AH205" i="3"/>
  <c r="AH221" i="3"/>
  <c r="AH225" i="3"/>
  <c r="AH245" i="3"/>
  <c r="AH253" i="3"/>
  <c r="AH261" i="3"/>
  <c r="AH269" i="3"/>
  <c r="AH277" i="3"/>
  <c r="AH285" i="3"/>
  <c r="AH293" i="3"/>
  <c r="AH296" i="3"/>
  <c r="AH300" i="3"/>
  <c r="AH304" i="3"/>
  <c r="AH308" i="3"/>
  <c r="AH312" i="3"/>
  <c r="AH316" i="3"/>
  <c r="AH320" i="3"/>
  <c r="AH324" i="3"/>
  <c r="AH328" i="3"/>
  <c r="AH332" i="3"/>
  <c r="AH336" i="3"/>
  <c r="AH340" i="3"/>
  <c r="AH344" i="3"/>
  <c r="AH348" i="3"/>
  <c r="AH73" i="3"/>
  <c r="AH94" i="3"/>
  <c r="AH104" i="3"/>
  <c r="AH168" i="3"/>
  <c r="AH186" i="3"/>
  <c r="AH218" i="3"/>
  <c r="AH246" i="3"/>
  <c r="AH262" i="3"/>
  <c r="AH278" i="3"/>
  <c r="AH299" i="3"/>
  <c r="AH307" i="3"/>
  <c r="AH315" i="3"/>
  <c r="AH323" i="3"/>
  <c r="AH331" i="3"/>
  <c r="AH339" i="3"/>
  <c r="AH347" i="3"/>
  <c r="AH70" i="3"/>
  <c r="AE70" i="3" s="1"/>
  <c r="AH126" i="3"/>
  <c r="AH197" i="3"/>
  <c r="AH227" i="3"/>
  <c r="AH234" i="3"/>
  <c r="AH241" i="3"/>
  <c r="AH257" i="3"/>
  <c r="AH273" i="3"/>
  <c r="AH289" i="3"/>
  <c r="AH294" i="3"/>
  <c r="AH302" i="3"/>
  <c r="AH310" i="3"/>
  <c r="AH318" i="3"/>
  <c r="AH326" i="3"/>
  <c r="AH334" i="3"/>
  <c r="AH342" i="3"/>
  <c r="AH71" i="3"/>
  <c r="AH136" i="3"/>
  <c r="AH202" i="3"/>
  <c r="AH223" i="3"/>
  <c r="AH237" i="3"/>
  <c r="AH270" i="3"/>
  <c r="AH303" i="3"/>
  <c r="AH319" i="3"/>
  <c r="AH335" i="3"/>
  <c r="AH72" i="3"/>
  <c r="AH249" i="3"/>
  <c r="AH281" i="3"/>
  <c r="AH298" i="3"/>
  <c r="AH314" i="3"/>
  <c r="AH330" i="3"/>
  <c r="AH346" i="3"/>
  <c r="AH230" i="3"/>
  <c r="AH254" i="3"/>
  <c r="AH286" i="3"/>
  <c r="AH295" i="3"/>
  <c r="AH311" i="3"/>
  <c r="AH327" i="3"/>
  <c r="AH343" i="3"/>
  <c r="AH158" i="3"/>
  <c r="AH213" i="3"/>
  <c r="AH265" i="3"/>
  <c r="AH306" i="3"/>
  <c r="AH322" i="3"/>
  <c r="AH338" i="3"/>
  <c r="W60" i="3"/>
  <c r="W52" i="3"/>
  <c r="W36" i="3"/>
  <c r="W24" i="3"/>
  <c r="W16" i="3"/>
  <c r="AE19" i="3"/>
  <c r="T6" i="3"/>
  <c r="AD6" i="3"/>
  <c r="W44" i="3"/>
  <c r="X69" i="3"/>
  <c r="AG69" i="3"/>
  <c r="W68" i="3"/>
  <c r="W48" i="3"/>
  <c r="W32" i="3"/>
  <c r="AF65" i="3"/>
  <c r="AF61" i="3"/>
  <c r="AF57" i="3"/>
  <c r="AF53" i="3"/>
  <c r="AF49" i="3"/>
  <c r="AF45" i="3"/>
  <c r="AF41" i="3"/>
  <c r="AF37" i="3"/>
  <c r="AF33" i="3"/>
  <c r="AF29" i="3"/>
  <c r="AF25" i="3"/>
  <c r="AF21" i="3"/>
  <c r="AG25" i="3"/>
  <c r="W64" i="3"/>
  <c r="W56" i="3"/>
  <c r="W40" i="3"/>
  <c r="W28" i="3"/>
  <c r="W20" i="3"/>
  <c r="AF68" i="3"/>
  <c r="AH69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10" i="3"/>
  <c r="M11" i="3"/>
  <c r="M12" i="3"/>
  <c r="M13" i="3"/>
  <c r="M9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11" i="3"/>
  <c r="L12" i="3"/>
  <c r="L13" i="3"/>
  <c r="L14" i="3"/>
  <c r="L15" i="3"/>
  <c r="L16" i="3"/>
  <c r="L17" i="3"/>
  <c r="L18" i="3"/>
  <c r="L10" i="3"/>
  <c r="L9" i="3"/>
  <c r="K9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10" i="3"/>
  <c r="G11" i="3"/>
  <c r="G12" i="3"/>
  <c r="G13" i="3"/>
  <c r="G14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15" i="3"/>
  <c r="F14" i="3"/>
  <c r="F13" i="3"/>
  <c r="F12" i="3"/>
  <c r="F11" i="3"/>
  <c r="F10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12" i="3"/>
  <c r="E13" i="3"/>
  <c r="E14" i="3"/>
  <c r="E15" i="3"/>
  <c r="E16" i="3"/>
  <c r="E17" i="3"/>
  <c r="E18" i="3"/>
  <c r="E19" i="3"/>
  <c r="E11" i="3"/>
  <c r="E10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10" i="3"/>
  <c r="K11" i="3"/>
  <c r="K12" i="3"/>
  <c r="K13" i="3"/>
  <c r="F8" i="1"/>
  <c r="F7" i="1"/>
  <c r="F6" i="1"/>
  <c r="F5" i="1"/>
  <c r="Y303" i="3" l="1"/>
  <c r="Y137" i="3"/>
  <c r="Y251" i="3"/>
  <c r="Y241" i="3"/>
  <c r="X344" i="3"/>
  <c r="X326" i="3"/>
  <c r="X303" i="3"/>
  <c r="X280" i="3"/>
  <c r="X236" i="3"/>
  <c r="X119" i="3"/>
  <c r="X331" i="3"/>
  <c r="X308" i="3"/>
  <c r="X290" i="3"/>
  <c r="X256" i="3"/>
  <c r="X192" i="3"/>
  <c r="X343" i="3"/>
  <c r="X320" i="3"/>
  <c r="X302" i="3"/>
  <c r="X279" i="3"/>
  <c r="X244" i="3"/>
  <c r="X151" i="3"/>
  <c r="X339" i="3"/>
  <c r="X316" i="3"/>
  <c r="X298" i="3"/>
  <c r="X275" i="3"/>
  <c r="X232" i="3"/>
  <c r="X167" i="3"/>
  <c r="X341" i="3"/>
  <c r="X325" i="3"/>
  <c r="X309" i="3"/>
  <c r="X293" i="3"/>
  <c r="X277" i="3"/>
  <c r="X261" i="3"/>
  <c r="X245" i="3"/>
  <c r="X229" i="3"/>
  <c r="X213" i="3"/>
  <c r="X197" i="3"/>
  <c r="X171" i="3"/>
  <c r="X107" i="3"/>
  <c r="X262" i="3"/>
  <c r="X246" i="3"/>
  <c r="X230" i="3"/>
  <c r="X214" i="3"/>
  <c r="X198" i="3"/>
  <c r="X175" i="3"/>
  <c r="X111" i="3"/>
  <c r="X263" i="3"/>
  <c r="X247" i="3"/>
  <c r="X231" i="3"/>
  <c r="X215" i="3"/>
  <c r="X199" i="3"/>
  <c r="X183" i="3"/>
  <c r="X131" i="3"/>
  <c r="X180" i="3"/>
  <c r="X164" i="3"/>
  <c r="X148" i="3"/>
  <c r="X132" i="3"/>
  <c r="X116" i="3"/>
  <c r="X100" i="3"/>
  <c r="X84" i="3"/>
  <c r="X181" i="3"/>
  <c r="X165" i="3"/>
  <c r="X149" i="3"/>
  <c r="X133" i="3"/>
  <c r="X117" i="3"/>
  <c r="X101" i="3"/>
  <c r="X85" i="3"/>
  <c r="X182" i="3"/>
  <c r="X166" i="3"/>
  <c r="X150" i="3"/>
  <c r="X134" i="3"/>
  <c r="X118" i="3"/>
  <c r="X102" i="3"/>
  <c r="X86" i="3"/>
  <c r="X350" i="3"/>
  <c r="Y321" i="3"/>
  <c r="Y153" i="3"/>
  <c r="X335" i="3"/>
  <c r="X312" i="3"/>
  <c r="X294" i="3"/>
  <c r="X271" i="3"/>
  <c r="X204" i="3"/>
  <c r="X340" i="3"/>
  <c r="X322" i="3"/>
  <c r="X299" i="3"/>
  <c r="X276" i="3"/>
  <c r="X224" i="3"/>
  <c r="X71" i="3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U176" i="3" s="1"/>
  <c r="U177" i="3" s="1"/>
  <c r="U178" i="3" s="1"/>
  <c r="U179" i="3" s="1"/>
  <c r="U180" i="3" s="1"/>
  <c r="U181" i="3" s="1"/>
  <c r="U182" i="3" s="1"/>
  <c r="U183" i="3" s="1"/>
  <c r="U184" i="3" s="1"/>
  <c r="U185" i="3" s="1"/>
  <c r="U186" i="3" s="1"/>
  <c r="U187" i="3" s="1"/>
  <c r="U188" i="3" s="1"/>
  <c r="U189" i="3" s="1"/>
  <c r="U190" i="3" s="1"/>
  <c r="U191" i="3" s="1"/>
  <c r="U192" i="3" s="1"/>
  <c r="U193" i="3" s="1"/>
  <c r="U194" i="3" s="1"/>
  <c r="U195" i="3" s="1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U207" i="3" s="1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U219" i="3" s="1"/>
  <c r="U220" i="3" s="1"/>
  <c r="U221" i="3" s="1"/>
  <c r="U222" i="3" s="1"/>
  <c r="U223" i="3" s="1"/>
  <c r="U224" i="3" s="1"/>
  <c r="U225" i="3" s="1"/>
  <c r="U226" i="3" s="1"/>
  <c r="U227" i="3" s="1"/>
  <c r="U228" i="3" s="1"/>
  <c r="U229" i="3" s="1"/>
  <c r="U230" i="3" s="1"/>
  <c r="U231" i="3" s="1"/>
  <c r="U232" i="3" s="1"/>
  <c r="U233" i="3" s="1"/>
  <c r="U234" i="3" s="1"/>
  <c r="U235" i="3" s="1"/>
  <c r="U236" i="3" s="1"/>
  <c r="U237" i="3" s="1"/>
  <c r="U238" i="3" s="1"/>
  <c r="U239" i="3" s="1"/>
  <c r="U240" i="3" s="1"/>
  <c r="U241" i="3" s="1"/>
  <c r="U242" i="3" s="1"/>
  <c r="U243" i="3" s="1"/>
  <c r="U244" i="3" s="1"/>
  <c r="U245" i="3" s="1"/>
  <c r="U246" i="3" s="1"/>
  <c r="U247" i="3" s="1"/>
  <c r="U248" i="3" s="1"/>
  <c r="U249" i="3" s="1"/>
  <c r="U250" i="3" s="1"/>
  <c r="U251" i="3" s="1"/>
  <c r="U252" i="3" s="1"/>
  <c r="U253" i="3" s="1"/>
  <c r="U254" i="3" s="1"/>
  <c r="U255" i="3" s="1"/>
  <c r="U256" i="3" s="1"/>
  <c r="U257" i="3" s="1"/>
  <c r="U258" i="3" s="1"/>
  <c r="U259" i="3" s="1"/>
  <c r="U260" i="3" s="1"/>
  <c r="U261" i="3" s="1"/>
  <c r="U262" i="3" s="1"/>
  <c r="U263" i="3" s="1"/>
  <c r="U264" i="3" s="1"/>
  <c r="U265" i="3" s="1"/>
  <c r="U266" i="3" s="1"/>
  <c r="U267" i="3" s="1"/>
  <c r="U268" i="3" s="1"/>
  <c r="U269" i="3" s="1"/>
  <c r="U270" i="3" s="1"/>
  <c r="U271" i="3" s="1"/>
  <c r="U272" i="3" s="1"/>
  <c r="U273" i="3" s="1"/>
  <c r="U274" i="3" s="1"/>
  <c r="U275" i="3" s="1"/>
  <c r="U276" i="3" s="1"/>
  <c r="U277" i="3" s="1"/>
  <c r="U278" i="3" s="1"/>
  <c r="U279" i="3" s="1"/>
  <c r="U280" i="3" s="1"/>
  <c r="U281" i="3" s="1"/>
  <c r="U282" i="3" s="1"/>
  <c r="U283" i="3" s="1"/>
  <c r="U284" i="3" s="1"/>
  <c r="U285" i="3" s="1"/>
  <c r="U286" i="3" s="1"/>
  <c r="U287" i="3" s="1"/>
  <c r="U288" i="3" s="1"/>
  <c r="U289" i="3" s="1"/>
  <c r="U290" i="3" s="1"/>
  <c r="U291" i="3" s="1"/>
  <c r="U292" i="3" s="1"/>
  <c r="U293" i="3" s="1"/>
  <c r="U294" i="3" s="1"/>
  <c r="U295" i="3" s="1"/>
  <c r="U296" i="3" s="1"/>
  <c r="U297" i="3" s="1"/>
  <c r="U298" i="3" s="1"/>
  <c r="U299" i="3" s="1"/>
  <c r="U300" i="3" s="1"/>
  <c r="U301" i="3" s="1"/>
  <c r="U302" i="3" s="1"/>
  <c r="U303" i="3" s="1"/>
  <c r="U304" i="3" s="1"/>
  <c r="U305" i="3" s="1"/>
  <c r="U306" i="3" s="1"/>
  <c r="U307" i="3" s="1"/>
  <c r="U308" i="3" s="1"/>
  <c r="U309" i="3" s="1"/>
  <c r="U310" i="3" s="1"/>
  <c r="U311" i="3" s="1"/>
  <c r="U312" i="3" s="1"/>
  <c r="U313" i="3" s="1"/>
  <c r="U314" i="3" s="1"/>
  <c r="U315" i="3" s="1"/>
  <c r="U316" i="3" s="1"/>
  <c r="U317" i="3" s="1"/>
  <c r="U318" i="3" s="1"/>
  <c r="U319" i="3" s="1"/>
  <c r="U320" i="3" s="1"/>
  <c r="U321" i="3" s="1"/>
  <c r="U322" i="3" s="1"/>
  <c r="U323" i="3" s="1"/>
  <c r="U324" i="3" s="1"/>
  <c r="U325" i="3" s="1"/>
  <c r="U326" i="3" s="1"/>
  <c r="U327" i="3" s="1"/>
  <c r="U328" i="3" s="1"/>
  <c r="U329" i="3" s="1"/>
  <c r="U330" i="3" s="1"/>
  <c r="U331" i="3" s="1"/>
  <c r="U332" i="3" s="1"/>
  <c r="U333" i="3" s="1"/>
  <c r="U334" i="3" s="1"/>
  <c r="U335" i="3" s="1"/>
  <c r="U336" i="3" s="1"/>
  <c r="U337" i="3" s="1"/>
  <c r="U338" i="3" s="1"/>
  <c r="U339" i="3" s="1"/>
  <c r="U340" i="3" s="1"/>
  <c r="U341" i="3" s="1"/>
  <c r="U342" i="3" s="1"/>
  <c r="U343" i="3" s="1"/>
  <c r="U344" i="3" s="1"/>
  <c r="U345" i="3" s="1"/>
  <c r="U346" i="3" s="1"/>
  <c r="U347" i="3" s="1"/>
  <c r="U348" i="3" s="1"/>
  <c r="U349" i="3" s="1"/>
  <c r="U350" i="3" s="1"/>
  <c r="U351" i="3" s="1"/>
  <c r="X334" i="3"/>
  <c r="X311" i="3"/>
  <c r="X288" i="3"/>
  <c r="X270" i="3"/>
  <c r="X212" i="3"/>
  <c r="X348" i="3"/>
  <c r="X330" i="3"/>
  <c r="X307" i="3"/>
  <c r="X284" i="3"/>
  <c r="X264" i="3"/>
  <c r="X200" i="3"/>
  <c r="X349" i="3"/>
  <c r="X333" i="3"/>
  <c r="X317" i="3"/>
  <c r="X301" i="3"/>
  <c r="X285" i="3"/>
  <c r="X269" i="3"/>
  <c r="X253" i="3"/>
  <c r="X237" i="3"/>
  <c r="X221" i="3"/>
  <c r="X205" i="3"/>
  <c r="X189" i="3"/>
  <c r="X139" i="3"/>
  <c r="X75" i="3"/>
  <c r="X254" i="3"/>
  <c r="X238" i="3"/>
  <c r="X222" i="3"/>
  <c r="X206" i="3"/>
  <c r="X190" i="3"/>
  <c r="X143" i="3"/>
  <c r="X79" i="3"/>
  <c r="X255" i="3"/>
  <c r="X239" i="3"/>
  <c r="X223" i="3"/>
  <c r="X207" i="3"/>
  <c r="X191" i="3"/>
  <c r="X163" i="3"/>
  <c r="X99" i="3"/>
  <c r="X172" i="3"/>
  <c r="X156" i="3"/>
  <c r="X140" i="3"/>
  <c r="X124" i="3"/>
  <c r="X108" i="3"/>
  <c r="X92" i="3"/>
  <c r="X76" i="3"/>
  <c r="X173" i="3"/>
  <c r="X157" i="3"/>
  <c r="X141" i="3"/>
  <c r="X125" i="3"/>
  <c r="X109" i="3"/>
  <c r="X93" i="3"/>
  <c r="X77" i="3"/>
  <c r="X174" i="3"/>
  <c r="X158" i="3"/>
  <c r="X142" i="3"/>
  <c r="X126" i="3"/>
  <c r="X110" i="3"/>
  <c r="X94" i="3"/>
  <c r="Y276" i="3"/>
  <c r="Y80" i="3"/>
  <c r="P12" i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M12" i="1"/>
  <c r="D12" i="1"/>
  <c r="M13" i="1"/>
  <c r="M14" i="1" s="1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E12" i="1"/>
  <c r="O12" i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F12" i="1"/>
  <c r="F13" i="1" s="1"/>
  <c r="F14" i="1" s="1"/>
  <c r="F15" i="1" s="1"/>
  <c r="Y349" i="3"/>
  <c r="Y286" i="3"/>
  <c r="Y252" i="3"/>
  <c r="Y138" i="3"/>
  <c r="Y341" i="3"/>
  <c r="Y270" i="3"/>
  <c r="Y236" i="3"/>
  <c r="Y122" i="3"/>
  <c r="Y313" i="3"/>
  <c r="Y277" i="3"/>
  <c r="Y124" i="3"/>
  <c r="Y222" i="3"/>
  <c r="Y203" i="3"/>
  <c r="Y188" i="3"/>
  <c r="Y89" i="3"/>
  <c r="Y74" i="3"/>
  <c r="Y295" i="3"/>
  <c r="Y249" i="3"/>
  <c r="Y334" i="3"/>
  <c r="Y206" i="3"/>
  <c r="Y187" i="3"/>
  <c r="Y136" i="3"/>
  <c r="Y73" i="3"/>
  <c r="Y167" i="3"/>
  <c r="Y317" i="3"/>
  <c r="Y140" i="3"/>
  <c r="Y272" i="3"/>
  <c r="Y323" i="3"/>
  <c r="Y185" i="3"/>
  <c r="Y280" i="3"/>
  <c r="Y318" i="3"/>
  <c r="Y254" i="3"/>
  <c r="Y190" i="3"/>
  <c r="Y235" i="3"/>
  <c r="Y148" i="3"/>
  <c r="Y220" i="3"/>
  <c r="Y72" i="3"/>
  <c r="Y121" i="3"/>
  <c r="Y170" i="3"/>
  <c r="Y106" i="3"/>
  <c r="Y151" i="3"/>
  <c r="Y299" i="3"/>
  <c r="Y336" i="3"/>
  <c r="Y213" i="3"/>
  <c r="Y300" i="3"/>
  <c r="Y344" i="3"/>
  <c r="Y237" i="3"/>
  <c r="Y302" i="3"/>
  <c r="Y238" i="3"/>
  <c r="Y144" i="3"/>
  <c r="Y219" i="3"/>
  <c r="Y84" i="3"/>
  <c r="Y204" i="3"/>
  <c r="Y169" i="3"/>
  <c r="Y105" i="3"/>
  <c r="Y154" i="3"/>
  <c r="Y90" i="3"/>
  <c r="Y135" i="3"/>
  <c r="O66" i="3"/>
  <c r="O62" i="3"/>
  <c r="O58" i="3"/>
  <c r="O54" i="3"/>
  <c r="O50" i="3"/>
  <c r="O46" i="3"/>
  <c r="O42" i="3"/>
  <c r="O38" i="3"/>
  <c r="O34" i="3"/>
  <c r="O30" i="3"/>
  <c r="O26" i="3"/>
  <c r="O22" i="3"/>
  <c r="P65" i="3"/>
  <c r="P61" i="3"/>
  <c r="P57" i="3"/>
  <c r="P53" i="3"/>
  <c r="P49" i="3"/>
  <c r="P45" i="3"/>
  <c r="P41" i="3"/>
  <c r="P37" i="3"/>
  <c r="P33" i="3"/>
  <c r="P29" i="3"/>
  <c r="P25" i="3"/>
  <c r="P21" i="3"/>
  <c r="P17" i="3"/>
  <c r="AH350" i="3"/>
  <c r="Y315" i="3"/>
  <c r="Y269" i="3"/>
  <c r="Y76" i="3"/>
  <c r="Y311" i="3"/>
  <c r="Y261" i="3"/>
  <c r="Y197" i="3"/>
  <c r="Y339" i="3"/>
  <c r="Y293" i="3"/>
  <c r="Y233" i="3"/>
  <c r="Y337" i="3"/>
  <c r="Y296" i="3"/>
  <c r="Y221" i="3"/>
  <c r="Y346" i="3"/>
  <c r="Y314" i="3"/>
  <c r="Y282" i="3"/>
  <c r="Y250" i="3"/>
  <c r="Y234" i="3"/>
  <c r="Y202" i="3"/>
  <c r="Y128" i="3"/>
  <c r="Y247" i="3"/>
  <c r="Y215" i="3"/>
  <c r="Y183" i="3"/>
  <c r="Y264" i="3"/>
  <c r="Y232" i="3"/>
  <c r="Y200" i="3"/>
  <c r="Y120" i="3"/>
  <c r="Y165" i="3"/>
  <c r="Y133" i="3"/>
  <c r="Y101" i="3"/>
  <c r="Y166" i="3"/>
  <c r="Y134" i="3"/>
  <c r="Y102" i="3"/>
  <c r="Y179" i="3"/>
  <c r="Y147" i="3"/>
  <c r="Y99" i="3"/>
  <c r="O15" i="3"/>
  <c r="Y333" i="3"/>
  <c r="Y308" i="3"/>
  <c r="Y285" i="3"/>
  <c r="Y267" i="3"/>
  <c r="Y209" i="3"/>
  <c r="Y345" i="3"/>
  <c r="Y327" i="3"/>
  <c r="Y304" i="3"/>
  <c r="Y281" i="3"/>
  <c r="Y245" i="3"/>
  <c r="Y156" i="3"/>
  <c r="Y331" i="3"/>
  <c r="Y332" i="3"/>
  <c r="Y309" i="3"/>
  <c r="Y291" i="3"/>
  <c r="Y268" i="3"/>
  <c r="Y217" i="3"/>
  <c r="Y108" i="3"/>
  <c r="Y335" i="3"/>
  <c r="Y312" i="3"/>
  <c r="Y289" i="3"/>
  <c r="Y271" i="3"/>
  <c r="Y205" i="3"/>
  <c r="Y342" i="3"/>
  <c r="Y326" i="3"/>
  <c r="Y310" i="3"/>
  <c r="Y294" i="3"/>
  <c r="Y278" i="3"/>
  <c r="Y262" i="3"/>
  <c r="Y246" i="3"/>
  <c r="Y230" i="3"/>
  <c r="Y214" i="3"/>
  <c r="Y198" i="3"/>
  <c r="Y176" i="3"/>
  <c r="Y112" i="3"/>
  <c r="Y259" i="3"/>
  <c r="Y243" i="3"/>
  <c r="Y227" i="3"/>
  <c r="Y211" i="3"/>
  <c r="Y195" i="3"/>
  <c r="Y180" i="3"/>
  <c r="Y116" i="3"/>
  <c r="Y260" i="3"/>
  <c r="Y244" i="3"/>
  <c r="Y228" i="3"/>
  <c r="Y212" i="3"/>
  <c r="Y196" i="3"/>
  <c r="Y168" i="3"/>
  <c r="Y104" i="3"/>
  <c r="Y177" i="3"/>
  <c r="Y161" i="3"/>
  <c r="Y145" i="3"/>
  <c r="Y129" i="3"/>
  <c r="Y113" i="3"/>
  <c r="Y97" i="3"/>
  <c r="Y81" i="3"/>
  <c r="Y178" i="3"/>
  <c r="Y162" i="3"/>
  <c r="Y146" i="3"/>
  <c r="Y130" i="3"/>
  <c r="Y114" i="3"/>
  <c r="Y98" i="3"/>
  <c r="Y82" i="3"/>
  <c r="Y175" i="3"/>
  <c r="Y159" i="3"/>
  <c r="Y143" i="3"/>
  <c r="Y127" i="3"/>
  <c r="Y111" i="3"/>
  <c r="Y95" i="3"/>
  <c r="Y79" i="3"/>
  <c r="Y119" i="3"/>
  <c r="Y103" i="3"/>
  <c r="Y87" i="3"/>
  <c r="Y350" i="3"/>
  <c r="Y347" i="3"/>
  <c r="Y292" i="3"/>
  <c r="Y225" i="3"/>
  <c r="Y329" i="3"/>
  <c r="Y288" i="3"/>
  <c r="Y340" i="3"/>
  <c r="Y316" i="3"/>
  <c r="Y275" i="3"/>
  <c r="Y172" i="3"/>
  <c r="Y319" i="3"/>
  <c r="Y273" i="3"/>
  <c r="Y330" i="3"/>
  <c r="Y298" i="3"/>
  <c r="Y266" i="3"/>
  <c r="Y218" i="3"/>
  <c r="Y186" i="3"/>
  <c r="Y263" i="3"/>
  <c r="Y231" i="3"/>
  <c r="Y199" i="3"/>
  <c r="Y132" i="3"/>
  <c r="Y248" i="3"/>
  <c r="Y216" i="3"/>
  <c r="Y184" i="3"/>
  <c r="Y181" i="3"/>
  <c r="Y149" i="3"/>
  <c r="Y117" i="3"/>
  <c r="Y85" i="3"/>
  <c r="Y182" i="3"/>
  <c r="Y150" i="3"/>
  <c r="Y118" i="3"/>
  <c r="Y86" i="3"/>
  <c r="Y163" i="3"/>
  <c r="Y131" i="3"/>
  <c r="Y115" i="3"/>
  <c r="Y83" i="3"/>
  <c r="O68" i="3"/>
  <c r="O64" i="3"/>
  <c r="O60" i="3"/>
  <c r="O56" i="3"/>
  <c r="O28" i="3"/>
  <c r="O24" i="3"/>
  <c r="O20" i="3"/>
  <c r="P12" i="3"/>
  <c r="P67" i="3"/>
  <c r="P63" i="3"/>
  <c r="P59" i="3"/>
  <c r="P55" i="3"/>
  <c r="P51" i="3"/>
  <c r="P47" i="3"/>
  <c r="P43" i="3"/>
  <c r="P39" i="3"/>
  <c r="P35" i="3"/>
  <c r="P31" i="3"/>
  <c r="P27" i="3"/>
  <c r="P23" i="3"/>
  <c r="P19" i="3"/>
  <c r="P15" i="3"/>
  <c r="Y324" i="3"/>
  <c r="Y301" i="3"/>
  <c r="Y283" i="3"/>
  <c r="Y257" i="3"/>
  <c r="Y193" i="3"/>
  <c r="Y343" i="3"/>
  <c r="Y320" i="3"/>
  <c r="Y297" i="3"/>
  <c r="Y279" i="3"/>
  <c r="Y229" i="3"/>
  <c r="Y92" i="3"/>
  <c r="Y348" i="3"/>
  <c r="Y325" i="3"/>
  <c r="Y307" i="3"/>
  <c r="Y284" i="3"/>
  <c r="Y265" i="3"/>
  <c r="Y201" i="3"/>
  <c r="Y70" i="3"/>
  <c r="V70" i="3" s="1"/>
  <c r="V71" i="3" s="1"/>
  <c r="V72" i="3" s="1"/>
  <c r="Y328" i="3"/>
  <c r="Y305" i="3"/>
  <c r="Y287" i="3"/>
  <c r="Y253" i="3"/>
  <c r="Y189" i="3"/>
  <c r="Y338" i="3"/>
  <c r="Y322" i="3"/>
  <c r="Y306" i="3"/>
  <c r="Y290" i="3"/>
  <c r="Y274" i="3"/>
  <c r="Y258" i="3"/>
  <c r="Y242" i="3"/>
  <c r="Y226" i="3"/>
  <c r="Y210" i="3"/>
  <c r="Y194" i="3"/>
  <c r="Y160" i="3"/>
  <c r="Y96" i="3"/>
  <c r="Y255" i="3"/>
  <c r="Y239" i="3"/>
  <c r="Y223" i="3"/>
  <c r="Y207" i="3"/>
  <c r="Y191" i="3"/>
  <c r="Y164" i="3"/>
  <c r="Y100" i="3"/>
  <c r="Y256" i="3"/>
  <c r="Y240" i="3"/>
  <c r="Y224" i="3"/>
  <c r="Y208" i="3"/>
  <c r="Y192" i="3"/>
  <c r="Y152" i="3"/>
  <c r="Y88" i="3"/>
  <c r="Y173" i="3"/>
  <c r="Y157" i="3"/>
  <c r="Y141" i="3"/>
  <c r="Y125" i="3"/>
  <c r="Y109" i="3"/>
  <c r="Y93" i="3"/>
  <c r="Y77" i="3"/>
  <c r="Y174" i="3"/>
  <c r="Y158" i="3"/>
  <c r="Y142" i="3"/>
  <c r="Y126" i="3"/>
  <c r="Y110" i="3"/>
  <c r="Y94" i="3"/>
  <c r="Y78" i="3"/>
  <c r="Y171" i="3"/>
  <c r="Y155" i="3"/>
  <c r="Y139" i="3"/>
  <c r="Y123" i="3"/>
  <c r="Y107" i="3"/>
  <c r="Y91" i="3"/>
  <c r="Y351" i="3"/>
  <c r="O52" i="3"/>
  <c r="O48" i="3"/>
  <c r="O44" i="3"/>
  <c r="O40" i="3"/>
  <c r="O36" i="3"/>
  <c r="O32" i="3"/>
  <c r="Y75" i="3"/>
  <c r="O17" i="3"/>
  <c r="O13" i="3"/>
  <c r="O39" i="3"/>
  <c r="O23" i="3"/>
  <c r="P62" i="3"/>
  <c r="P46" i="3"/>
  <c r="P30" i="3"/>
  <c r="D13" i="1"/>
  <c r="D14" i="1" s="1"/>
  <c r="D15" i="1" s="1"/>
  <c r="D16" i="1" s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O19" i="3"/>
  <c r="AE71" i="3"/>
  <c r="AC71" i="3"/>
  <c r="AG350" i="3"/>
  <c r="AG351" i="3"/>
  <c r="AD19" i="3"/>
  <c r="AD18" i="3" s="1"/>
  <c r="W351" i="3"/>
  <c r="W350" i="3"/>
  <c r="W73" i="3"/>
  <c r="W77" i="3"/>
  <c r="W81" i="3"/>
  <c r="W85" i="3"/>
  <c r="W89" i="3"/>
  <c r="W93" i="3"/>
  <c r="W97" i="3"/>
  <c r="W101" i="3"/>
  <c r="W105" i="3"/>
  <c r="W109" i="3"/>
  <c r="W113" i="3"/>
  <c r="W117" i="3"/>
  <c r="W121" i="3"/>
  <c r="W125" i="3"/>
  <c r="W129" i="3"/>
  <c r="W133" i="3"/>
  <c r="W137" i="3"/>
  <c r="W141" i="3"/>
  <c r="W145" i="3"/>
  <c r="W149" i="3"/>
  <c r="W153" i="3"/>
  <c r="W157" i="3"/>
  <c r="W161" i="3"/>
  <c r="W165" i="3"/>
  <c r="W169" i="3"/>
  <c r="W173" i="3"/>
  <c r="W177" i="3"/>
  <c r="W181" i="3"/>
  <c r="W72" i="3"/>
  <c r="W76" i="3"/>
  <c r="W80" i="3"/>
  <c r="W84" i="3"/>
  <c r="W88" i="3"/>
  <c r="W92" i="3"/>
  <c r="W96" i="3"/>
  <c r="W100" i="3"/>
  <c r="W104" i="3"/>
  <c r="W108" i="3"/>
  <c r="W112" i="3"/>
  <c r="W116" i="3"/>
  <c r="W120" i="3"/>
  <c r="W124" i="3"/>
  <c r="W128" i="3"/>
  <c r="W132" i="3"/>
  <c r="W136" i="3"/>
  <c r="W140" i="3"/>
  <c r="W144" i="3"/>
  <c r="W148" i="3"/>
  <c r="W152" i="3"/>
  <c r="W156" i="3"/>
  <c r="W160" i="3"/>
  <c r="W164" i="3"/>
  <c r="W168" i="3"/>
  <c r="W172" i="3"/>
  <c r="W176" i="3"/>
  <c r="W180" i="3"/>
  <c r="W71" i="3"/>
  <c r="W75" i="3"/>
  <c r="W79" i="3"/>
  <c r="W83" i="3"/>
  <c r="W87" i="3"/>
  <c r="W91" i="3"/>
  <c r="W95" i="3"/>
  <c r="W99" i="3"/>
  <c r="W103" i="3"/>
  <c r="W107" i="3"/>
  <c r="W111" i="3"/>
  <c r="W115" i="3"/>
  <c r="W119" i="3"/>
  <c r="W123" i="3"/>
  <c r="W127" i="3"/>
  <c r="W131" i="3"/>
  <c r="W135" i="3"/>
  <c r="W139" i="3"/>
  <c r="W143" i="3"/>
  <c r="W147" i="3"/>
  <c r="W151" i="3"/>
  <c r="W155" i="3"/>
  <c r="W159" i="3"/>
  <c r="W163" i="3"/>
  <c r="W167" i="3"/>
  <c r="W171" i="3"/>
  <c r="W175" i="3"/>
  <c r="W179" i="3"/>
  <c r="W78" i="3"/>
  <c r="W94" i="3"/>
  <c r="W110" i="3"/>
  <c r="W126" i="3"/>
  <c r="W142" i="3"/>
  <c r="W158" i="3"/>
  <c r="W174" i="3"/>
  <c r="W186" i="3"/>
  <c r="W190" i="3"/>
  <c r="W194" i="3"/>
  <c r="W198" i="3"/>
  <c r="W202" i="3"/>
  <c r="W206" i="3"/>
  <c r="W210" i="3"/>
  <c r="W214" i="3"/>
  <c r="W218" i="3"/>
  <c r="W222" i="3"/>
  <c r="W226" i="3"/>
  <c r="W230" i="3"/>
  <c r="W234" i="3"/>
  <c r="W238" i="3"/>
  <c r="W242" i="3"/>
  <c r="W246" i="3"/>
  <c r="W250" i="3"/>
  <c r="W254" i="3"/>
  <c r="W258" i="3"/>
  <c r="W262" i="3"/>
  <c r="W266" i="3"/>
  <c r="W74" i="3"/>
  <c r="W90" i="3"/>
  <c r="W106" i="3"/>
  <c r="W122" i="3"/>
  <c r="W138" i="3"/>
  <c r="W154" i="3"/>
  <c r="W170" i="3"/>
  <c r="W185" i="3"/>
  <c r="W189" i="3"/>
  <c r="W193" i="3"/>
  <c r="W197" i="3"/>
  <c r="W201" i="3"/>
  <c r="W205" i="3"/>
  <c r="W209" i="3"/>
  <c r="W213" i="3"/>
  <c r="W217" i="3"/>
  <c r="W221" i="3"/>
  <c r="W225" i="3"/>
  <c r="W229" i="3"/>
  <c r="W233" i="3"/>
  <c r="W237" i="3"/>
  <c r="W241" i="3"/>
  <c r="W245" i="3"/>
  <c r="W249" i="3"/>
  <c r="W253" i="3"/>
  <c r="W257" i="3"/>
  <c r="W261" i="3"/>
  <c r="W265" i="3"/>
  <c r="W86" i="3"/>
  <c r="W102" i="3"/>
  <c r="W118" i="3"/>
  <c r="W134" i="3"/>
  <c r="W150" i="3"/>
  <c r="W166" i="3"/>
  <c r="W182" i="3"/>
  <c r="W184" i="3"/>
  <c r="W188" i="3"/>
  <c r="W192" i="3"/>
  <c r="W196" i="3"/>
  <c r="W200" i="3"/>
  <c r="W204" i="3"/>
  <c r="W208" i="3"/>
  <c r="W212" i="3"/>
  <c r="W216" i="3"/>
  <c r="W220" i="3"/>
  <c r="W224" i="3"/>
  <c r="W228" i="3"/>
  <c r="W232" i="3"/>
  <c r="W236" i="3"/>
  <c r="W240" i="3"/>
  <c r="W244" i="3"/>
  <c r="W248" i="3"/>
  <c r="W252" i="3"/>
  <c r="W256" i="3"/>
  <c r="W260" i="3"/>
  <c r="W264" i="3"/>
  <c r="W268" i="3"/>
  <c r="W272" i="3"/>
  <c r="W276" i="3"/>
  <c r="W280" i="3"/>
  <c r="W284" i="3"/>
  <c r="W288" i="3"/>
  <c r="W292" i="3"/>
  <c r="W296" i="3"/>
  <c r="W300" i="3"/>
  <c r="W304" i="3"/>
  <c r="W308" i="3"/>
  <c r="W312" i="3"/>
  <c r="W316" i="3"/>
  <c r="W320" i="3"/>
  <c r="W324" i="3"/>
  <c r="W328" i="3"/>
  <c r="W332" i="3"/>
  <c r="W336" i="3"/>
  <c r="W340" i="3"/>
  <c r="W344" i="3"/>
  <c r="W348" i="3"/>
  <c r="W70" i="3"/>
  <c r="T70" i="3" s="1"/>
  <c r="T71" i="3" s="1"/>
  <c r="T72" i="3" s="1"/>
  <c r="T73" i="3" s="1"/>
  <c r="T74" i="3" s="1"/>
  <c r="T75" i="3" s="1"/>
  <c r="T76" i="3" s="1"/>
  <c r="T77" i="3" s="1"/>
  <c r="T78" i="3" s="1"/>
  <c r="W82" i="3"/>
  <c r="W146" i="3"/>
  <c r="W195" i="3"/>
  <c r="W211" i="3"/>
  <c r="W227" i="3"/>
  <c r="W243" i="3"/>
  <c r="W259" i="3"/>
  <c r="W270" i="3"/>
  <c r="W277" i="3"/>
  <c r="W279" i="3"/>
  <c r="W286" i="3"/>
  <c r="W293" i="3"/>
  <c r="W295" i="3"/>
  <c r="W302" i="3"/>
  <c r="W309" i="3"/>
  <c r="W311" i="3"/>
  <c r="W318" i="3"/>
  <c r="W325" i="3"/>
  <c r="W327" i="3"/>
  <c r="W334" i="3"/>
  <c r="W341" i="3"/>
  <c r="W343" i="3"/>
  <c r="W130" i="3"/>
  <c r="W191" i="3"/>
  <c r="W207" i="3"/>
  <c r="W223" i="3"/>
  <c r="W239" i="3"/>
  <c r="W255" i="3"/>
  <c r="W274" i="3"/>
  <c r="W281" i="3"/>
  <c r="W283" i="3"/>
  <c r="W290" i="3"/>
  <c r="W297" i="3"/>
  <c r="W299" i="3"/>
  <c r="W306" i="3"/>
  <c r="W313" i="3"/>
  <c r="W315" i="3"/>
  <c r="W322" i="3"/>
  <c r="W329" i="3"/>
  <c r="W331" i="3"/>
  <c r="W338" i="3"/>
  <c r="W345" i="3"/>
  <c r="W347" i="3"/>
  <c r="W346" i="3"/>
  <c r="W114" i="3"/>
  <c r="W178" i="3"/>
  <c r="W187" i="3"/>
  <c r="W203" i="3"/>
  <c r="W219" i="3"/>
  <c r="W235" i="3"/>
  <c r="W251" i="3"/>
  <c r="W267" i="3"/>
  <c r="W269" i="3"/>
  <c r="W271" i="3"/>
  <c r="W278" i="3"/>
  <c r="W285" i="3"/>
  <c r="W287" i="3"/>
  <c r="W294" i="3"/>
  <c r="W301" i="3"/>
  <c r="W303" i="3"/>
  <c r="W310" i="3"/>
  <c r="W317" i="3"/>
  <c r="W319" i="3"/>
  <c r="W326" i="3"/>
  <c r="W333" i="3"/>
  <c r="W335" i="3"/>
  <c r="W342" i="3"/>
  <c r="W349" i="3"/>
  <c r="W98" i="3"/>
  <c r="W162" i="3"/>
  <c r="W183" i="3"/>
  <c r="W199" i="3"/>
  <c r="W215" i="3"/>
  <c r="W231" i="3"/>
  <c r="W247" i="3"/>
  <c r="W263" i="3"/>
  <c r="W273" i="3"/>
  <c r="W275" i="3"/>
  <c r="W282" i="3"/>
  <c r="W289" i="3"/>
  <c r="W291" i="3"/>
  <c r="W298" i="3"/>
  <c r="W305" i="3"/>
  <c r="W307" i="3"/>
  <c r="W314" i="3"/>
  <c r="W321" i="3"/>
  <c r="W323" i="3"/>
  <c r="W330" i="3"/>
  <c r="W337" i="3"/>
  <c r="W339" i="3"/>
  <c r="N12" i="3"/>
  <c r="N68" i="3"/>
  <c r="N64" i="3"/>
  <c r="N56" i="3"/>
  <c r="N48" i="3"/>
  <c r="N40" i="3"/>
  <c r="N36" i="3"/>
  <c r="N28" i="3"/>
  <c r="N24" i="3"/>
  <c r="N20" i="3"/>
  <c r="N16" i="3"/>
  <c r="O12" i="3"/>
  <c r="O55" i="3"/>
  <c r="P14" i="3"/>
  <c r="AE18" i="3"/>
  <c r="S19" i="3"/>
  <c r="V19" i="3" s="1"/>
  <c r="N10" i="3"/>
  <c r="N66" i="3"/>
  <c r="N62" i="3"/>
  <c r="N58" i="3"/>
  <c r="N54" i="3"/>
  <c r="N50" i="3"/>
  <c r="N46" i="3"/>
  <c r="N42" i="3"/>
  <c r="N38" i="3"/>
  <c r="N34" i="3"/>
  <c r="N30" i="3"/>
  <c r="N26" i="3"/>
  <c r="N22" i="3"/>
  <c r="N18" i="3"/>
  <c r="N14" i="3"/>
  <c r="AG76" i="3"/>
  <c r="AG80" i="3"/>
  <c r="AG84" i="3"/>
  <c r="AG88" i="3"/>
  <c r="AG92" i="3"/>
  <c r="AG96" i="3"/>
  <c r="AG100" i="3"/>
  <c r="AG104" i="3"/>
  <c r="AG108" i="3"/>
  <c r="AG112" i="3"/>
  <c r="AG116" i="3"/>
  <c r="AG120" i="3"/>
  <c r="AG124" i="3"/>
  <c r="AG128" i="3"/>
  <c r="AG132" i="3"/>
  <c r="AG136" i="3"/>
  <c r="AG140" i="3"/>
  <c r="AG144" i="3"/>
  <c r="AG148" i="3"/>
  <c r="AG152" i="3"/>
  <c r="AG156" i="3"/>
  <c r="AG160" i="3"/>
  <c r="AG164" i="3"/>
  <c r="AG168" i="3"/>
  <c r="AG172" i="3"/>
  <c r="AG176" i="3"/>
  <c r="AG180" i="3"/>
  <c r="AG184" i="3"/>
  <c r="AG74" i="3"/>
  <c r="AG78" i="3"/>
  <c r="AG82" i="3"/>
  <c r="AG86" i="3"/>
  <c r="AG90" i="3"/>
  <c r="AG94" i="3"/>
  <c r="AG98" i="3"/>
  <c r="AG102" i="3"/>
  <c r="AG106" i="3"/>
  <c r="AG110" i="3"/>
  <c r="AG114" i="3"/>
  <c r="AG118" i="3"/>
  <c r="AG122" i="3"/>
  <c r="AG126" i="3"/>
  <c r="AG130" i="3"/>
  <c r="AG134" i="3"/>
  <c r="AG138" i="3"/>
  <c r="AG142" i="3"/>
  <c r="AG146" i="3"/>
  <c r="AG150" i="3"/>
  <c r="AG154" i="3"/>
  <c r="AG158" i="3"/>
  <c r="AG162" i="3"/>
  <c r="AG166" i="3"/>
  <c r="AG170" i="3"/>
  <c r="AG174" i="3"/>
  <c r="AG178" i="3"/>
  <c r="AG79" i="3"/>
  <c r="AG87" i="3"/>
  <c r="AG95" i="3"/>
  <c r="AG103" i="3"/>
  <c r="AG111" i="3"/>
  <c r="AG119" i="3"/>
  <c r="AG127" i="3"/>
  <c r="AG135" i="3"/>
  <c r="AG143" i="3"/>
  <c r="AG151" i="3"/>
  <c r="AG159" i="3"/>
  <c r="AG167" i="3"/>
  <c r="AG175" i="3"/>
  <c r="AG187" i="3"/>
  <c r="AG191" i="3"/>
  <c r="AG195" i="3"/>
  <c r="AG199" i="3"/>
  <c r="AG203" i="3"/>
  <c r="AG207" i="3"/>
  <c r="AG211" i="3"/>
  <c r="AG215" i="3"/>
  <c r="AG219" i="3"/>
  <c r="AG223" i="3"/>
  <c r="AG227" i="3"/>
  <c r="AG231" i="3"/>
  <c r="AG235" i="3"/>
  <c r="AG239" i="3"/>
  <c r="AG77" i="3"/>
  <c r="AG85" i="3"/>
  <c r="AG93" i="3"/>
  <c r="AG101" i="3"/>
  <c r="AG109" i="3"/>
  <c r="AG117" i="3"/>
  <c r="AG125" i="3"/>
  <c r="AG133" i="3"/>
  <c r="AG141" i="3"/>
  <c r="AG149" i="3"/>
  <c r="AG157" i="3"/>
  <c r="AG165" i="3"/>
  <c r="AG173" i="3"/>
  <c r="AG181" i="3"/>
  <c r="AG183" i="3"/>
  <c r="AG186" i="3"/>
  <c r="AG190" i="3"/>
  <c r="AG194" i="3"/>
  <c r="AG198" i="3"/>
  <c r="AG202" i="3"/>
  <c r="AG206" i="3"/>
  <c r="AG210" i="3"/>
  <c r="AG214" i="3"/>
  <c r="AG218" i="3"/>
  <c r="AG222" i="3"/>
  <c r="AG75" i="3"/>
  <c r="AG91" i="3"/>
  <c r="AG107" i="3"/>
  <c r="AG123" i="3"/>
  <c r="AG139" i="3"/>
  <c r="AG155" i="3"/>
  <c r="AG171" i="3"/>
  <c r="AG185" i="3"/>
  <c r="AG193" i="3"/>
  <c r="AG201" i="3"/>
  <c r="AG209" i="3"/>
  <c r="AG217" i="3"/>
  <c r="AG224" i="3"/>
  <c r="AG226" i="3"/>
  <c r="AG233" i="3"/>
  <c r="AG240" i="3"/>
  <c r="AG243" i="3"/>
  <c r="AG247" i="3"/>
  <c r="AG251" i="3"/>
  <c r="AG255" i="3"/>
  <c r="AG259" i="3"/>
  <c r="AG263" i="3"/>
  <c r="AG267" i="3"/>
  <c r="AG271" i="3"/>
  <c r="AG275" i="3"/>
  <c r="AG279" i="3"/>
  <c r="AG283" i="3"/>
  <c r="AG287" i="3"/>
  <c r="AG291" i="3"/>
  <c r="AG81" i="3"/>
  <c r="AG97" i="3"/>
  <c r="AG113" i="3"/>
  <c r="AG129" i="3"/>
  <c r="AG145" i="3"/>
  <c r="AG161" i="3"/>
  <c r="AG177" i="3"/>
  <c r="AG182" i="3"/>
  <c r="AG188" i="3"/>
  <c r="AG196" i="3"/>
  <c r="AG204" i="3"/>
  <c r="AG212" i="3"/>
  <c r="AG220" i="3"/>
  <c r="AG228" i="3"/>
  <c r="AG230" i="3"/>
  <c r="AG237" i="3"/>
  <c r="AG242" i="3"/>
  <c r="AG246" i="3"/>
  <c r="AG250" i="3"/>
  <c r="AG254" i="3"/>
  <c r="AG258" i="3"/>
  <c r="AG262" i="3"/>
  <c r="AG266" i="3"/>
  <c r="AG270" i="3"/>
  <c r="AG274" i="3"/>
  <c r="AG278" i="3"/>
  <c r="AG282" i="3"/>
  <c r="AG286" i="3"/>
  <c r="AG290" i="3"/>
  <c r="AG99" i="3"/>
  <c r="AG131" i="3"/>
  <c r="AG163" i="3"/>
  <c r="AG189" i="3"/>
  <c r="AG205" i="3"/>
  <c r="AG221" i="3"/>
  <c r="AG225" i="3"/>
  <c r="AG232" i="3"/>
  <c r="AG245" i="3"/>
  <c r="AG253" i="3"/>
  <c r="AG261" i="3"/>
  <c r="AG269" i="3"/>
  <c r="AG277" i="3"/>
  <c r="AG285" i="3"/>
  <c r="AG293" i="3"/>
  <c r="AG296" i="3"/>
  <c r="AG300" i="3"/>
  <c r="AG304" i="3"/>
  <c r="AG308" i="3"/>
  <c r="AG312" i="3"/>
  <c r="AG316" i="3"/>
  <c r="AG320" i="3"/>
  <c r="AG324" i="3"/>
  <c r="AG328" i="3"/>
  <c r="AG332" i="3"/>
  <c r="AG336" i="3"/>
  <c r="AG340" i="3"/>
  <c r="AG344" i="3"/>
  <c r="AG348" i="3"/>
  <c r="AG73" i="3"/>
  <c r="AG89" i="3"/>
  <c r="AG121" i="3"/>
  <c r="AG153" i="3"/>
  <c r="AG200" i="3"/>
  <c r="AG216" i="3"/>
  <c r="AG229" i="3"/>
  <c r="AG236" i="3"/>
  <c r="AG248" i="3"/>
  <c r="AG256" i="3"/>
  <c r="AG264" i="3"/>
  <c r="AG272" i="3"/>
  <c r="AG280" i="3"/>
  <c r="AG288" i="3"/>
  <c r="AG295" i="3"/>
  <c r="AG299" i="3"/>
  <c r="AG303" i="3"/>
  <c r="AG307" i="3"/>
  <c r="AG311" i="3"/>
  <c r="AG315" i="3"/>
  <c r="AG319" i="3"/>
  <c r="AG323" i="3"/>
  <c r="AG327" i="3"/>
  <c r="AG331" i="3"/>
  <c r="AG335" i="3"/>
  <c r="AG339" i="3"/>
  <c r="AG343" i="3"/>
  <c r="AG347" i="3"/>
  <c r="AG72" i="3"/>
  <c r="AG83" i="3"/>
  <c r="AG147" i="3"/>
  <c r="AG197" i="3"/>
  <c r="AG234" i="3"/>
  <c r="AG241" i="3"/>
  <c r="AG257" i="3"/>
  <c r="AG273" i="3"/>
  <c r="AG289" i="3"/>
  <c r="AG294" i="3"/>
  <c r="AG302" i="3"/>
  <c r="AG310" i="3"/>
  <c r="AG318" i="3"/>
  <c r="AG326" i="3"/>
  <c r="AG334" i="3"/>
  <c r="AG342" i="3"/>
  <c r="AG71" i="3"/>
  <c r="AG105" i="3"/>
  <c r="AG169" i="3"/>
  <c r="AG208" i="3"/>
  <c r="AG252" i="3"/>
  <c r="AG268" i="3"/>
  <c r="AG284" i="3"/>
  <c r="AG297" i="3"/>
  <c r="AG305" i="3"/>
  <c r="AG313" i="3"/>
  <c r="AG321" i="3"/>
  <c r="AG329" i="3"/>
  <c r="AG337" i="3"/>
  <c r="AG345" i="3"/>
  <c r="AG70" i="3"/>
  <c r="AD70" i="3" s="1"/>
  <c r="AG179" i="3"/>
  <c r="AG249" i="3"/>
  <c r="AG281" i="3"/>
  <c r="AG298" i="3"/>
  <c r="AG314" i="3"/>
  <c r="AG330" i="3"/>
  <c r="AG346" i="3"/>
  <c r="AG137" i="3"/>
  <c r="AG238" i="3"/>
  <c r="AG260" i="3"/>
  <c r="AG292" i="3"/>
  <c r="AG309" i="3"/>
  <c r="AG325" i="3"/>
  <c r="AG341" i="3"/>
  <c r="AG115" i="3"/>
  <c r="AG213" i="3"/>
  <c r="AG265" i="3"/>
  <c r="AG306" i="3"/>
  <c r="AG322" i="3"/>
  <c r="AG338" i="3"/>
  <c r="AG192" i="3"/>
  <c r="AG244" i="3"/>
  <c r="AG276" i="3"/>
  <c r="AG301" i="3"/>
  <c r="AG317" i="3"/>
  <c r="AG333" i="3"/>
  <c r="AG349" i="3"/>
  <c r="N61" i="3"/>
  <c r="N53" i="3"/>
  <c r="N45" i="3"/>
  <c r="N33" i="3"/>
  <c r="N11" i="3"/>
  <c r="O10" i="3"/>
  <c r="P10" i="3"/>
  <c r="N67" i="3"/>
  <c r="N63" i="3"/>
  <c r="N55" i="3"/>
  <c r="N51" i="3"/>
  <c r="N47" i="3"/>
  <c r="N43" i="3"/>
  <c r="N39" i="3"/>
  <c r="N35" i="3"/>
  <c r="N31" i="3"/>
  <c r="N27" i="3"/>
  <c r="N23" i="3"/>
  <c r="N19" i="3"/>
  <c r="N15" i="3"/>
  <c r="O18" i="3"/>
  <c r="O14" i="3"/>
  <c r="O65" i="3"/>
  <c r="O61" i="3"/>
  <c r="O57" i="3"/>
  <c r="O53" i="3"/>
  <c r="O49" i="3"/>
  <c r="O45" i="3"/>
  <c r="O41" i="3"/>
  <c r="O37" i="3"/>
  <c r="O33" i="3"/>
  <c r="O29" i="3"/>
  <c r="O25" i="3"/>
  <c r="O21" i="3"/>
  <c r="P13" i="3"/>
  <c r="P68" i="3"/>
  <c r="P64" i="3"/>
  <c r="P60" i="3"/>
  <c r="P56" i="3"/>
  <c r="P52" i="3"/>
  <c r="P48" i="3"/>
  <c r="P44" i="3"/>
  <c r="P40" i="3"/>
  <c r="P36" i="3"/>
  <c r="P32" i="3"/>
  <c r="P28" i="3"/>
  <c r="P24" i="3"/>
  <c r="P20" i="3"/>
  <c r="P16" i="3"/>
  <c r="O11" i="3"/>
  <c r="O67" i="3"/>
  <c r="O51" i="3"/>
  <c r="O35" i="3"/>
  <c r="P58" i="3"/>
  <c r="P42" i="3"/>
  <c r="P26" i="3"/>
  <c r="N59" i="3"/>
  <c r="O63" i="3"/>
  <c r="O47" i="3"/>
  <c r="O31" i="3"/>
  <c r="P54" i="3"/>
  <c r="P38" i="3"/>
  <c r="P22" i="3"/>
  <c r="O59" i="3"/>
  <c r="O43" i="3"/>
  <c r="O27" i="3"/>
  <c r="P66" i="3"/>
  <c r="P50" i="3"/>
  <c r="P34" i="3"/>
  <c r="P18" i="3"/>
  <c r="N13" i="3"/>
  <c r="N25" i="3"/>
  <c r="N21" i="3"/>
  <c r="N17" i="3"/>
  <c r="O16" i="3"/>
  <c r="P11" i="3"/>
  <c r="N65" i="3"/>
  <c r="N57" i="3"/>
  <c r="N49" i="3"/>
  <c r="N41" i="3"/>
  <c r="N37" i="3"/>
  <c r="N29" i="3"/>
  <c r="N60" i="3"/>
  <c r="N52" i="3"/>
  <c r="N44" i="3"/>
  <c r="N32" i="3"/>
  <c r="D17" i="1"/>
  <c r="H14" i="1" l="1"/>
  <c r="Q12" i="1"/>
  <c r="M15" i="1"/>
  <c r="Q14" i="1"/>
  <c r="Q13" i="1"/>
  <c r="V73" i="3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V164" i="3" s="1"/>
  <c r="V165" i="3" s="1"/>
  <c r="V166" i="3" s="1"/>
  <c r="V167" i="3" s="1"/>
  <c r="V168" i="3" s="1"/>
  <c r="V169" i="3" s="1"/>
  <c r="V170" i="3" s="1"/>
  <c r="V171" i="3" s="1"/>
  <c r="V172" i="3" s="1"/>
  <c r="V173" i="3" s="1"/>
  <c r="V174" i="3" s="1"/>
  <c r="V175" i="3" s="1"/>
  <c r="V176" i="3" s="1"/>
  <c r="V177" i="3" s="1"/>
  <c r="V178" i="3" s="1"/>
  <c r="V179" i="3" s="1"/>
  <c r="V180" i="3" s="1"/>
  <c r="V181" i="3" s="1"/>
  <c r="V182" i="3" s="1"/>
  <c r="V183" i="3" s="1"/>
  <c r="V184" i="3" s="1"/>
  <c r="V185" i="3" s="1"/>
  <c r="V186" i="3" s="1"/>
  <c r="V187" i="3" s="1"/>
  <c r="V188" i="3" s="1"/>
  <c r="V189" i="3" s="1"/>
  <c r="V190" i="3" s="1"/>
  <c r="V191" i="3" s="1"/>
  <c r="V192" i="3" s="1"/>
  <c r="V193" i="3" s="1"/>
  <c r="V194" i="3" s="1"/>
  <c r="V195" i="3" s="1"/>
  <c r="V196" i="3" s="1"/>
  <c r="V197" i="3" s="1"/>
  <c r="V198" i="3" s="1"/>
  <c r="V199" i="3" s="1"/>
  <c r="V200" i="3" s="1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V236" i="3" s="1"/>
  <c r="V237" i="3" s="1"/>
  <c r="V238" i="3" s="1"/>
  <c r="V239" i="3" s="1"/>
  <c r="V240" i="3" s="1"/>
  <c r="V241" i="3" s="1"/>
  <c r="V242" i="3" s="1"/>
  <c r="V243" i="3" s="1"/>
  <c r="V244" i="3" s="1"/>
  <c r="V245" i="3" s="1"/>
  <c r="V246" i="3" s="1"/>
  <c r="V247" i="3" s="1"/>
  <c r="V248" i="3" s="1"/>
  <c r="V249" i="3" s="1"/>
  <c r="V250" i="3" s="1"/>
  <c r="V251" i="3" s="1"/>
  <c r="V252" i="3" s="1"/>
  <c r="V253" i="3" s="1"/>
  <c r="V254" i="3" s="1"/>
  <c r="V255" i="3" s="1"/>
  <c r="V256" i="3" s="1"/>
  <c r="V257" i="3" s="1"/>
  <c r="V258" i="3" s="1"/>
  <c r="V259" i="3" s="1"/>
  <c r="V260" i="3" s="1"/>
  <c r="V261" i="3" s="1"/>
  <c r="V262" i="3" s="1"/>
  <c r="V263" i="3" s="1"/>
  <c r="V264" i="3" s="1"/>
  <c r="V265" i="3" s="1"/>
  <c r="V266" i="3" s="1"/>
  <c r="V267" i="3" s="1"/>
  <c r="V268" i="3" s="1"/>
  <c r="V269" i="3" s="1"/>
  <c r="V270" i="3" s="1"/>
  <c r="V271" i="3" s="1"/>
  <c r="V272" i="3" s="1"/>
  <c r="V273" i="3" s="1"/>
  <c r="V274" i="3" s="1"/>
  <c r="V275" i="3" s="1"/>
  <c r="V276" i="3" s="1"/>
  <c r="V277" i="3" s="1"/>
  <c r="V278" i="3" s="1"/>
  <c r="V279" i="3" s="1"/>
  <c r="V280" i="3" s="1"/>
  <c r="V281" i="3" s="1"/>
  <c r="V282" i="3" s="1"/>
  <c r="V283" i="3" s="1"/>
  <c r="V284" i="3" s="1"/>
  <c r="V285" i="3" s="1"/>
  <c r="V286" i="3" s="1"/>
  <c r="V287" i="3" s="1"/>
  <c r="V288" i="3" s="1"/>
  <c r="V289" i="3" s="1"/>
  <c r="V290" i="3" s="1"/>
  <c r="V291" i="3" s="1"/>
  <c r="V292" i="3" s="1"/>
  <c r="V293" i="3" s="1"/>
  <c r="V294" i="3" s="1"/>
  <c r="V295" i="3" s="1"/>
  <c r="V296" i="3" s="1"/>
  <c r="V297" i="3" s="1"/>
  <c r="V298" i="3" s="1"/>
  <c r="V299" i="3" s="1"/>
  <c r="V300" i="3" s="1"/>
  <c r="V301" i="3" s="1"/>
  <c r="V302" i="3" s="1"/>
  <c r="V303" i="3" s="1"/>
  <c r="V304" i="3" s="1"/>
  <c r="V305" i="3" s="1"/>
  <c r="V306" i="3" s="1"/>
  <c r="V307" i="3" s="1"/>
  <c r="V308" i="3" s="1"/>
  <c r="V309" i="3" s="1"/>
  <c r="V310" i="3" s="1"/>
  <c r="V311" i="3" s="1"/>
  <c r="V312" i="3" s="1"/>
  <c r="V313" i="3" s="1"/>
  <c r="V314" i="3" s="1"/>
  <c r="V315" i="3" s="1"/>
  <c r="V316" i="3" s="1"/>
  <c r="V317" i="3" s="1"/>
  <c r="V318" i="3" s="1"/>
  <c r="V319" i="3" s="1"/>
  <c r="V320" i="3" s="1"/>
  <c r="V321" i="3" s="1"/>
  <c r="V322" i="3" s="1"/>
  <c r="V323" i="3" s="1"/>
  <c r="V324" i="3" s="1"/>
  <c r="V325" i="3" s="1"/>
  <c r="V326" i="3" s="1"/>
  <c r="V327" i="3" s="1"/>
  <c r="V328" i="3" s="1"/>
  <c r="V329" i="3" s="1"/>
  <c r="V330" i="3" s="1"/>
  <c r="V331" i="3" s="1"/>
  <c r="V332" i="3" s="1"/>
  <c r="V333" i="3" s="1"/>
  <c r="V334" i="3" s="1"/>
  <c r="V335" i="3" s="1"/>
  <c r="V336" i="3" s="1"/>
  <c r="V337" i="3" s="1"/>
  <c r="V338" i="3" s="1"/>
  <c r="V339" i="3" s="1"/>
  <c r="V340" i="3" s="1"/>
  <c r="V341" i="3" s="1"/>
  <c r="V342" i="3" s="1"/>
  <c r="V343" i="3" s="1"/>
  <c r="V344" i="3" s="1"/>
  <c r="V345" i="3" s="1"/>
  <c r="V346" i="3" s="1"/>
  <c r="V347" i="3" s="1"/>
  <c r="V348" i="3" s="1"/>
  <c r="V349" i="3" s="1"/>
  <c r="V350" i="3" s="1"/>
  <c r="V351" i="3" s="1"/>
  <c r="H12" i="1"/>
  <c r="H13" i="1"/>
  <c r="R19" i="3"/>
  <c r="U19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T337" i="3" s="1"/>
  <c r="T338" i="3" s="1"/>
  <c r="T339" i="3" s="1"/>
  <c r="T340" i="3" s="1"/>
  <c r="T341" i="3" s="1"/>
  <c r="T342" i="3" s="1"/>
  <c r="T343" i="3" s="1"/>
  <c r="T344" i="3" s="1"/>
  <c r="T345" i="3" s="1"/>
  <c r="T346" i="3" s="1"/>
  <c r="T347" i="3" s="1"/>
  <c r="T348" i="3" s="1"/>
  <c r="T349" i="3" s="1"/>
  <c r="T350" i="3" s="1"/>
  <c r="T351" i="3" s="1"/>
  <c r="AE72" i="3"/>
  <c r="AC72" i="3"/>
  <c r="AD71" i="3"/>
  <c r="AE17" i="3"/>
  <c r="S18" i="3"/>
  <c r="V18" i="3" s="1"/>
  <c r="AD17" i="3"/>
  <c r="R18" i="3"/>
  <c r="U18" i="3" s="1"/>
  <c r="C51" i="1"/>
  <c r="H15" i="1"/>
  <c r="F16" i="1"/>
  <c r="D18" i="1"/>
  <c r="D19" i="1" s="1"/>
  <c r="M16" i="1" l="1"/>
  <c r="Q15" i="1"/>
  <c r="AC73" i="3"/>
  <c r="AD72" i="3"/>
  <c r="AE73" i="3"/>
  <c r="D20" i="1"/>
  <c r="AE16" i="3"/>
  <c r="S17" i="3"/>
  <c r="V17" i="3" s="1"/>
  <c r="AD16" i="3"/>
  <c r="R17" i="3"/>
  <c r="U17" i="3" s="1"/>
  <c r="C52" i="1"/>
  <c r="F17" i="1"/>
  <c r="H16" i="1"/>
  <c r="M17" i="1" l="1"/>
  <c r="Q16" i="1"/>
  <c r="AD73" i="3"/>
  <c r="AE74" i="3"/>
  <c r="AC74" i="3"/>
  <c r="D21" i="1"/>
  <c r="AD15" i="3"/>
  <c r="R16" i="3"/>
  <c r="U16" i="3" s="1"/>
  <c r="AE15" i="3"/>
  <c r="S16" i="3"/>
  <c r="V16" i="3" s="1"/>
  <c r="C53" i="1"/>
  <c r="F18" i="1"/>
  <c r="H17" i="1"/>
  <c r="M18" i="1" l="1"/>
  <c r="Q17" i="1"/>
  <c r="AE75" i="3"/>
  <c r="AC75" i="3"/>
  <c r="AD74" i="3"/>
  <c r="H18" i="1"/>
  <c r="F19" i="1"/>
  <c r="D22" i="1"/>
  <c r="AE14" i="3"/>
  <c r="S15" i="3"/>
  <c r="V15" i="3" s="1"/>
  <c r="AD14" i="3"/>
  <c r="R15" i="3"/>
  <c r="U15" i="3" s="1"/>
  <c r="C54" i="1"/>
  <c r="M19" i="1" l="1"/>
  <c r="Q18" i="1"/>
  <c r="AC76" i="3"/>
  <c r="AD75" i="3"/>
  <c r="AE76" i="3"/>
  <c r="D23" i="1"/>
  <c r="F20" i="1"/>
  <c r="H19" i="1"/>
  <c r="AE13" i="3"/>
  <c r="S14" i="3"/>
  <c r="V14" i="3" s="1"/>
  <c r="AD13" i="3"/>
  <c r="R14" i="3"/>
  <c r="U14" i="3" s="1"/>
  <c r="C55" i="1"/>
  <c r="M20" i="1" l="1"/>
  <c r="Q19" i="1"/>
  <c r="AD76" i="3"/>
  <c r="AE77" i="3"/>
  <c r="AC77" i="3"/>
  <c r="F21" i="1"/>
  <c r="H20" i="1"/>
  <c r="D24" i="1"/>
  <c r="AE12" i="3"/>
  <c r="S13" i="3"/>
  <c r="V13" i="3" s="1"/>
  <c r="AD12" i="3"/>
  <c r="R13" i="3"/>
  <c r="U13" i="3" s="1"/>
  <c r="C56" i="1"/>
  <c r="M21" i="1" l="1"/>
  <c r="Q20" i="1"/>
  <c r="AE78" i="3"/>
  <c r="AC78" i="3"/>
  <c r="AD77" i="3"/>
  <c r="D25" i="1"/>
  <c r="F22" i="1"/>
  <c r="H21" i="1"/>
  <c r="AD11" i="3"/>
  <c r="R12" i="3"/>
  <c r="U12" i="3" s="1"/>
  <c r="AE11" i="3"/>
  <c r="S12" i="3"/>
  <c r="V12" i="3" s="1"/>
  <c r="C57" i="1"/>
  <c r="M22" i="1" l="1"/>
  <c r="Q21" i="1"/>
  <c r="AC79" i="3"/>
  <c r="AD78" i="3"/>
  <c r="AE79" i="3"/>
  <c r="F23" i="1"/>
  <c r="H22" i="1"/>
  <c r="D26" i="1"/>
  <c r="AD10" i="3"/>
  <c r="R11" i="3"/>
  <c r="U11" i="3" s="1"/>
  <c r="AE10" i="3"/>
  <c r="S11" i="3"/>
  <c r="V11" i="3" s="1"/>
  <c r="C58" i="1"/>
  <c r="M23" i="1" l="1"/>
  <c r="Q22" i="1"/>
  <c r="AD79" i="3"/>
  <c r="AE80" i="3"/>
  <c r="AC80" i="3"/>
  <c r="D27" i="1"/>
  <c r="F24" i="1"/>
  <c r="H23" i="1"/>
  <c r="AD9" i="3"/>
  <c r="R9" i="3" s="1"/>
  <c r="U9" i="3" s="1"/>
  <c r="R10" i="3"/>
  <c r="U10" i="3" s="1"/>
  <c r="AE9" i="3"/>
  <c r="S9" i="3" s="1"/>
  <c r="V9" i="3" s="1"/>
  <c r="S10" i="3"/>
  <c r="V10" i="3" s="1"/>
  <c r="C59" i="1"/>
  <c r="M24" i="1" l="1"/>
  <c r="Q23" i="1"/>
  <c r="AE81" i="3"/>
  <c r="AC81" i="3"/>
  <c r="AD80" i="3"/>
  <c r="F25" i="1"/>
  <c r="H24" i="1"/>
  <c r="D28" i="1"/>
  <c r="C60" i="1"/>
  <c r="Q24" i="1" l="1"/>
  <c r="M25" i="1"/>
  <c r="AC82" i="3"/>
  <c r="AD81" i="3"/>
  <c r="AE82" i="3"/>
  <c r="D29" i="1"/>
  <c r="F26" i="1"/>
  <c r="H25" i="1"/>
  <c r="C61" i="1"/>
  <c r="Q25" i="1" l="1"/>
  <c r="M26" i="1"/>
  <c r="AD82" i="3"/>
  <c r="AE83" i="3"/>
  <c r="AC83" i="3"/>
  <c r="F27" i="1"/>
  <c r="H26" i="1"/>
  <c r="D30" i="1"/>
  <c r="C62" i="1"/>
  <c r="M27" i="1" l="1"/>
  <c r="Q26" i="1"/>
  <c r="AE84" i="3"/>
  <c r="AC84" i="3"/>
  <c r="AD83" i="3"/>
  <c r="D31" i="1"/>
  <c r="F28" i="1"/>
  <c r="H27" i="1"/>
  <c r="C63" i="1"/>
  <c r="Q27" i="1" l="1"/>
  <c r="M28" i="1"/>
  <c r="AC85" i="3"/>
  <c r="AD84" i="3"/>
  <c r="AE85" i="3"/>
  <c r="F29" i="1"/>
  <c r="H28" i="1"/>
  <c r="D32" i="1"/>
  <c r="C64" i="1"/>
  <c r="M29" i="1" l="1"/>
  <c r="Q28" i="1"/>
  <c r="AD85" i="3"/>
  <c r="AE86" i="3"/>
  <c r="AC86" i="3"/>
  <c r="D33" i="1"/>
  <c r="F30" i="1"/>
  <c r="H29" i="1"/>
  <c r="C65" i="1"/>
  <c r="Q29" i="1" l="1"/>
  <c r="M30" i="1"/>
  <c r="AE87" i="3"/>
  <c r="AC87" i="3"/>
  <c r="AD86" i="3"/>
  <c r="F31" i="1"/>
  <c r="H30" i="1"/>
  <c r="D34" i="1"/>
  <c r="C66" i="1"/>
  <c r="M31" i="1" l="1"/>
  <c r="Q30" i="1"/>
  <c r="AC88" i="3"/>
  <c r="AD87" i="3"/>
  <c r="AE88" i="3"/>
  <c r="D35" i="1"/>
  <c r="F32" i="1"/>
  <c r="H31" i="1"/>
  <c r="C67" i="1"/>
  <c r="Q31" i="1" l="1"/>
  <c r="M32" i="1"/>
  <c r="AD88" i="3"/>
  <c r="AE89" i="3"/>
  <c r="AC89" i="3"/>
  <c r="F33" i="1"/>
  <c r="H32" i="1"/>
  <c r="D36" i="1"/>
  <c r="C68" i="1"/>
  <c r="M33" i="1" l="1"/>
  <c r="Q32" i="1"/>
  <c r="AC90" i="3"/>
  <c r="AE90" i="3"/>
  <c r="AD89" i="3"/>
  <c r="D37" i="1"/>
  <c r="F34" i="1"/>
  <c r="H33" i="1"/>
  <c r="C69" i="1"/>
  <c r="M34" i="1" l="1"/>
  <c r="Q33" i="1"/>
  <c r="AE91" i="3"/>
  <c r="AD90" i="3"/>
  <c r="AC91" i="3"/>
  <c r="F35" i="1"/>
  <c r="H34" i="1"/>
  <c r="D38" i="1"/>
  <c r="C70" i="1"/>
  <c r="M35" i="1" l="1"/>
  <c r="Q34" i="1"/>
  <c r="AD91" i="3"/>
  <c r="AC92" i="3"/>
  <c r="AE92" i="3"/>
  <c r="D39" i="1"/>
  <c r="F36" i="1"/>
  <c r="H35" i="1"/>
  <c r="C71" i="1"/>
  <c r="M36" i="1" l="1"/>
  <c r="Q35" i="1"/>
  <c r="AC93" i="3"/>
  <c r="AE93" i="3"/>
  <c r="AD92" i="3"/>
  <c r="F37" i="1"/>
  <c r="H36" i="1"/>
  <c r="D40" i="1"/>
  <c r="C72" i="1"/>
  <c r="M37" i="1" l="1"/>
  <c r="Q36" i="1"/>
  <c r="AE94" i="3"/>
  <c r="AD93" i="3"/>
  <c r="AC94" i="3"/>
  <c r="D41" i="1"/>
  <c r="F38" i="1"/>
  <c r="H37" i="1"/>
  <c r="C73" i="1"/>
  <c r="M38" i="1" l="1"/>
  <c r="Q37" i="1"/>
  <c r="AE95" i="3"/>
  <c r="AC95" i="3"/>
  <c r="AD94" i="3"/>
  <c r="F39" i="1"/>
  <c r="H38" i="1"/>
  <c r="D42" i="1"/>
  <c r="C74" i="1"/>
  <c r="M39" i="1" l="1"/>
  <c r="Q38" i="1"/>
  <c r="AC96" i="3"/>
  <c r="AD95" i="3"/>
  <c r="AE96" i="3"/>
  <c r="D43" i="1"/>
  <c r="F40" i="1"/>
  <c r="H39" i="1"/>
  <c r="C75" i="1"/>
  <c r="M40" i="1" l="1"/>
  <c r="Q39" i="1"/>
  <c r="AD96" i="3"/>
  <c r="AE97" i="3"/>
  <c r="AC97" i="3"/>
  <c r="F41" i="1"/>
  <c r="H40" i="1"/>
  <c r="D44" i="1"/>
  <c r="C76" i="1"/>
  <c r="M41" i="1" l="1"/>
  <c r="Q40" i="1"/>
  <c r="AE98" i="3"/>
  <c r="AC98" i="3"/>
  <c r="AD97" i="3"/>
  <c r="D45" i="1"/>
  <c r="F42" i="1"/>
  <c r="H41" i="1"/>
  <c r="C77" i="1"/>
  <c r="M42" i="1" l="1"/>
  <c r="Q41" i="1"/>
  <c r="AC99" i="3"/>
  <c r="AD98" i="3"/>
  <c r="AE99" i="3"/>
  <c r="F43" i="1"/>
  <c r="H42" i="1"/>
  <c r="D46" i="1"/>
  <c r="C78" i="1"/>
  <c r="M43" i="1" l="1"/>
  <c r="Q42" i="1"/>
  <c r="AD99" i="3"/>
  <c r="AE100" i="3"/>
  <c r="AC100" i="3"/>
  <c r="D47" i="1"/>
  <c r="F44" i="1"/>
  <c r="H43" i="1"/>
  <c r="C79" i="1"/>
  <c r="M44" i="1" l="1"/>
  <c r="Q43" i="1"/>
  <c r="AE101" i="3"/>
  <c r="AC101" i="3"/>
  <c r="AD100" i="3"/>
  <c r="F45" i="1"/>
  <c r="H44" i="1"/>
  <c r="D48" i="1"/>
  <c r="C80" i="1"/>
  <c r="M45" i="1" l="1"/>
  <c r="Q44" i="1"/>
  <c r="AC102" i="3"/>
  <c r="AD101" i="3"/>
  <c r="AE102" i="3"/>
  <c r="D49" i="1"/>
  <c r="F46" i="1"/>
  <c r="H45" i="1"/>
  <c r="C81" i="1"/>
  <c r="M46" i="1" l="1"/>
  <c r="Q45" i="1"/>
  <c r="AD102" i="3"/>
  <c r="AE103" i="3"/>
  <c r="AC103" i="3"/>
  <c r="F47" i="1"/>
  <c r="H46" i="1"/>
  <c r="D50" i="1"/>
  <c r="C82" i="1"/>
  <c r="M47" i="1" l="1"/>
  <c r="Q46" i="1"/>
  <c r="AE104" i="3"/>
  <c r="AC104" i="3"/>
  <c r="AD103" i="3"/>
  <c r="D51" i="1"/>
  <c r="F48" i="1"/>
  <c r="H47" i="1"/>
  <c r="C83" i="1"/>
  <c r="Q47" i="1" l="1"/>
  <c r="M48" i="1"/>
  <c r="AD104" i="3"/>
  <c r="AE105" i="3"/>
  <c r="AC105" i="3"/>
  <c r="F49" i="1"/>
  <c r="H48" i="1"/>
  <c r="D52" i="1"/>
  <c r="C84" i="1"/>
  <c r="M49" i="1" l="1"/>
  <c r="Q48" i="1"/>
  <c r="AD105" i="3"/>
  <c r="AC106" i="3"/>
  <c r="AE106" i="3"/>
  <c r="D53" i="1"/>
  <c r="F50" i="1"/>
  <c r="H49" i="1"/>
  <c r="C85" i="1"/>
  <c r="M50" i="1" l="1"/>
  <c r="Q49" i="1"/>
  <c r="AE107" i="3"/>
  <c r="AC107" i="3"/>
  <c r="AD106" i="3"/>
  <c r="F51" i="1"/>
  <c r="H50" i="1"/>
  <c r="D54" i="1"/>
  <c r="C86" i="1"/>
  <c r="M51" i="1" l="1"/>
  <c r="Q50" i="1"/>
  <c r="AE108" i="3"/>
  <c r="AD107" i="3"/>
  <c r="AC108" i="3"/>
  <c r="D55" i="1"/>
  <c r="F52" i="1"/>
  <c r="H51" i="1"/>
  <c r="C87" i="1"/>
  <c r="M52" i="1" l="1"/>
  <c r="Q51" i="1"/>
  <c r="AE109" i="3"/>
  <c r="AC109" i="3"/>
  <c r="AD108" i="3"/>
  <c r="F53" i="1"/>
  <c r="H52" i="1"/>
  <c r="D56" i="1"/>
  <c r="C88" i="1"/>
  <c r="M53" i="1" l="1"/>
  <c r="Q52" i="1"/>
  <c r="AD109" i="3"/>
  <c r="AE110" i="3"/>
  <c r="AC110" i="3"/>
  <c r="D57" i="1"/>
  <c r="F54" i="1"/>
  <c r="H53" i="1"/>
  <c r="C89" i="1"/>
  <c r="M54" i="1" l="1"/>
  <c r="Q53" i="1"/>
  <c r="AE111" i="3"/>
  <c r="AC111" i="3"/>
  <c r="AD110" i="3"/>
  <c r="F55" i="1"/>
  <c r="H54" i="1"/>
  <c r="D58" i="1"/>
  <c r="C90" i="1"/>
  <c r="M55" i="1" l="1"/>
  <c r="Q54" i="1"/>
  <c r="AE112" i="3"/>
  <c r="AD111" i="3"/>
  <c r="AC112" i="3"/>
  <c r="D59" i="1"/>
  <c r="F56" i="1"/>
  <c r="H55" i="1"/>
  <c r="C91" i="1"/>
  <c r="M56" i="1" l="1"/>
  <c r="Q55" i="1"/>
  <c r="AE113" i="3"/>
  <c r="AC113" i="3"/>
  <c r="AD112" i="3"/>
  <c r="F57" i="1"/>
  <c r="H56" i="1"/>
  <c r="D60" i="1"/>
  <c r="C92" i="1"/>
  <c r="M57" i="1" l="1"/>
  <c r="Q56" i="1"/>
  <c r="AE114" i="3"/>
  <c r="AD113" i="3"/>
  <c r="AC114" i="3"/>
  <c r="D61" i="1"/>
  <c r="F58" i="1"/>
  <c r="H57" i="1"/>
  <c r="C93" i="1"/>
  <c r="M58" i="1" l="1"/>
  <c r="Q57" i="1"/>
  <c r="AD114" i="3"/>
  <c r="AC115" i="3"/>
  <c r="AE115" i="3"/>
  <c r="F59" i="1"/>
  <c r="H58" i="1"/>
  <c r="D62" i="1"/>
  <c r="C94" i="1"/>
  <c r="M59" i="1" l="1"/>
  <c r="Q58" i="1"/>
  <c r="AC116" i="3"/>
  <c r="AE116" i="3"/>
  <c r="AD115" i="3"/>
  <c r="D63" i="1"/>
  <c r="F60" i="1"/>
  <c r="H59" i="1"/>
  <c r="C95" i="1"/>
  <c r="M60" i="1" l="1"/>
  <c r="Q59" i="1"/>
  <c r="AE117" i="3"/>
  <c r="AD116" i="3"/>
  <c r="AC117" i="3"/>
  <c r="F61" i="1"/>
  <c r="H60" i="1"/>
  <c r="D64" i="1"/>
  <c r="C96" i="1"/>
  <c r="M61" i="1" l="1"/>
  <c r="Q60" i="1"/>
  <c r="AD117" i="3"/>
  <c r="AC118" i="3"/>
  <c r="AE118" i="3"/>
  <c r="D65" i="1"/>
  <c r="F62" i="1"/>
  <c r="H61" i="1"/>
  <c r="C97" i="1"/>
  <c r="M62" i="1" l="1"/>
  <c r="Q61" i="1"/>
  <c r="AC119" i="3"/>
  <c r="AE119" i="3"/>
  <c r="AD118" i="3"/>
  <c r="F63" i="1"/>
  <c r="H62" i="1"/>
  <c r="D66" i="1"/>
  <c r="C98" i="1"/>
  <c r="M63" i="1" l="1"/>
  <c r="Q62" i="1"/>
  <c r="AE120" i="3"/>
  <c r="AD119" i="3"/>
  <c r="AC120" i="3"/>
  <c r="D67" i="1"/>
  <c r="F64" i="1"/>
  <c r="H63" i="1"/>
  <c r="C99" i="1"/>
  <c r="M64" i="1" l="1"/>
  <c r="Q63" i="1"/>
  <c r="AD120" i="3"/>
  <c r="AC121" i="3"/>
  <c r="AE121" i="3"/>
  <c r="F65" i="1"/>
  <c r="H64" i="1"/>
  <c r="D68" i="1"/>
  <c r="C100" i="1"/>
  <c r="M65" i="1" l="1"/>
  <c r="Q64" i="1"/>
  <c r="AC122" i="3"/>
  <c r="AE122" i="3"/>
  <c r="AD121" i="3"/>
  <c r="D69" i="1"/>
  <c r="F66" i="1"/>
  <c r="H65" i="1"/>
  <c r="C101" i="1"/>
  <c r="M66" i="1" l="1"/>
  <c r="Q65" i="1"/>
  <c r="AE123" i="3"/>
  <c r="AD122" i="3"/>
  <c r="AC123" i="3"/>
  <c r="F67" i="1"/>
  <c r="H66" i="1"/>
  <c r="D70" i="1"/>
  <c r="C102" i="1"/>
  <c r="M67" i="1" l="1"/>
  <c r="Q66" i="1"/>
  <c r="AD123" i="3"/>
  <c r="AC124" i="3"/>
  <c r="AE124" i="3"/>
  <c r="D71" i="1"/>
  <c r="F68" i="1"/>
  <c r="H67" i="1"/>
  <c r="C103" i="1"/>
  <c r="M68" i="1" l="1"/>
  <c r="Q67" i="1"/>
  <c r="AC125" i="3"/>
  <c r="AE125" i="3"/>
  <c r="AD124" i="3"/>
  <c r="F69" i="1"/>
  <c r="H68" i="1"/>
  <c r="D72" i="1"/>
  <c r="C104" i="1"/>
  <c r="M69" i="1" l="1"/>
  <c r="Q68" i="1"/>
  <c r="AE126" i="3"/>
  <c r="AD125" i="3"/>
  <c r="AC126" i="3"/>
  <c r="D73" i="1"/>
  <c r="F70" i="1"/>
  <c r="H69" i="1"/>
  <c r="C105" i="1"/>
  <c r="M70" i="1" l="1"/>
  <c r="Q69" i="1"/>
  <c r="AD126" i="3"/>
  <c r="AC127" i="3"/>
  <c r="AE127" i="3"/>
  <c r="F71" i="1"/>
  <c r="H70" i="1"/>
  <c r="D74" i="1"/>
  <c r="C106" i="1"/>
  <c r="M71" i="1" l="1"/>
  <c r="Q70" i="1"/>
  <c r="AC128" i="3"/>
  <c r="AE128" i="3"/>
  <c r="AD127" i="3"/>
  <c r="D75" i="1"/>
  <c r="F72" i="1"/>
  <c r="H71" i="1"/>
  <c r="C107" i="1"/>
  <c r="M72" i="1" l="1"/>
  <c r="Q71" i="1"/>
  <c r="AE129" i="3"/>
  <c r="AD128" i="3"/>
  <c r="AC129" i="3"/>
  <c r="F73" i="1"/>
  <c r="H72" i="1"/>
  <c r="D76" i="1"/>
  <c r="C108" i="1"/>
  <c r="M73" i="1" l="1"/>
  <c r="Q72" i="1"/>
  <c r="AD129" i="3"/>
  <c r="AC130" i="3"/>
  <c r="AE130" i="3"/>
  <c r="D77" i="1"/>
  <c r="F74" i="1"/>
  <c r="H73" i="1"/>
  <c r="C109" i="1"/>
  <c r="M74" i="1" l="1"/>
  <c r="Q73" i="1"/>
  <c r="AC131" i="3"/>
  <c r="AE131" i="3"/>
  <c r="AD130" i="3"/>
  <c r="F75" i="1"/>
  <c r="H74" i="1"/>
  <c r="D78" i="1"/>
  <c r="C110" i="1"/>
  <c r="M75" i="1" l="1"/>
  <c r="Q74" i="1"/>
  <c r="AD131" i="3"/>
  <c r="AC132" i="3"/>
  <c r="AE132" i="3"/>
  <c r="D79" i="1"/>
  <c r="F76" i="1"/>
  <c r="H75" i="1"/>
  <c r="C111" i="1"/>
  <c r="M76" i="1" l="1"/>
  <c r="Q75" i="1"/>
  <c r="AE133" i="3"/>
  <c r="AC133" i="3"/>
  <c r="AD132" i="3"/>
  <c r="F77" i="1"/>
  <c r="H76" i="1"/>
  <c r="D80" i="1"/>
  <c r="C112" i="1"/>
  <c r="M77" i="1" l="1"/>
  <c r="Q76" i="1"/>
  <c r="AC134" i="3"/>
  <c r="AD133" i="3"/>
  <c r="AE134" i="3"/>
  <c r="D81" i="1"/>
  <c r="F78" i="1"/>
  <c r="H77" i="1"/>
  <c r="C113" i="1"/>
  <c r="M78" i="1" l="1"/>
  <c r="Q77" i="1"/>
  <c r="AD134" i="3"/>
  <c r="AE135" i="3"/>
  <c r="AC135" i="3"/>
  <c r="F79" i="1"/>
  <c r="H78" i="1"/>
  <c r="D82" i="1"/>
  <c r="C114" i="1"/>
  <c r="M79" i="1" l="1"/>
  <c r="Q78" i="1"/>
  <c r="AE136" i="3"/>
  <c r="AC136" i="3"/>
  <c r="AD135" i="3"/>
  <c r="D83" i="1"/>
  <c r="F80" i="1"/>
  <c r="H79" i="1"/>
  <c r="C115" i="1"/>
  <c r="M80" i="1" l="1"/>
  <c r="Q79" i="1"/>
  <c r="AC137" i="3"/>
  <c r="AD136" i="3"/>
  <c r="AE137" i="3"/>
  <c r="F81" i="1"/>
  <c r="H80" i="1"/>
  <c r="D84" i="1"/>
  <c r="C116" i="1"/>
  <c r="M81" i="1" l="1"/>
  <c r="Q80" i="1"/>
  <c r="AC138" i="3"/>
  <c r="AE138" i="3"/>
  <c r="AD137" i="3"/>
  <c r="D85" i="1"/>
  <c r="F82" i="1"/>
  <c r="H81" i="1"/>
  <c r="C117" i="1"/>
  <c r="M82" i="1" l="1"/>
  <c r="Q81" i="1"/>
  <c r="AC139" i="3"/>
  <c r="AD138" i="3"/>
  <c r="AE139" i="3"/>
  <c r="F83" i="1"/>
  <c r="H82" i="1"/>
  <c r="D86" i="1"/>
  <c r="C118" i="1"/>
  <c r="M83" i="1" l="1"/>
  <c r="Q82" i="1"/>
  <c r="AE140" i="3"/>
  <c r="AD139" i="3"/>
  <c r="AC140" i="3"/>
  <c r="D87" i="1"/>
  <c r="F84" i="1"/>
  <c r="H83" i="1"/>
  <c r="C119" i="1"/>
  <c r="M84" i="1" l="1"/>
  <c r="Q83" i="1"/>
  <c r="AD140" i="3"/>
  <c r="AC141" i="3"/>
  <c r="AE141" i="3"/>
  <c r="F85" i="1"/>
  <c r="H84" i="1"/>
  <c r="D88" i="1"/>
  <c r="C120" i="1"/>
  <c r="M85" i="1" l="1"/>
  <c r="Q84" i="1"/>
  <c r="AC142" i="3"/>
  <c r="AE142" i="3"/>
  <c r="AD141" i="3"/>
  <c r="D89" i="1"/>
  <c r="F86" i="1"/>
  <c r="H85" i="1"/>
  <c r="C121" i="1"/>
  <c r="M86" i="1" l="1"/>
  <c r="Q85" i="1"/>
  <c r="AE143" i="3"/>
  <c r="AD142" i="3"/>
  <c r="AC143" i="3"/>
  <c r="F87" i="1"/>
  <c r="H86" i="1"/>
  <c r="D90" i="1"/>
  <c r="C122" i="1"/>
  <c r="M87" i="1" l="1"/>
  <c r="Q86" i="1"/>
  <c r="AD143" i="3"/>
  <c r="AC144" i="3"/>
  <c r="AE144" i="3"/>
  <c r="D91" i="1"/>
  <c r="F88" i="1"/>
  <c r="H87" i="1"/>
  <c r="C123" i="1"/>
  <c r="M88" i="1" l="1"/>
  <c r="Q87" i="1"/>
  <c r="AC145" i="3"/>
  <c r="AE145" i="3"/>
  <c r="AD144" i="3"/>
  <c r="F89" i="1"/>
  <c r="H88" i="1"/>
  <c r="D92" i="1"/>
  <c r="C124" i="1"/>
  <c r="M89" i="1" l="1"/>
  <c r="Q88" i="1"/>
  <c r="AE146" i="3"/>
  <c r="AD145" i="3"/>
  <c r="AC146" i="3"/>
  <c r="D93" i="1"/>
  <c r="F90" i="1"/>
  <c r="H89" i="1"/>
  <c r="C125" i="1"/>
  <c r="M90" i="1" l="1"/>
  <c r="Q89" i="1"/>
  <c r="AD146" i="3"/>
  <c r="AC147" i="3"/>
  <c r="AE147" i="3"/>
  <c r="F91" i="1"/>
  <c r="H90" i="1"/>
  <c r="D94" i="1"/>
  <c r="C126" i="1"/>
  <c r="M91" i="1" l="1"/>
  <c r="Q90" i="1"/>
  <c r="AC148" i="3"/>
  <c r="AE148" i="3"/>
  <c r="AD147" i="3"/>
  <c r="D95" i="1"/>
  <c r="F92" i="1"/>
  <c r="H91" i="1"/>
  <c r="C127" i="1"/>
  <c r="M92" i="1" l="1"/>
  <c r="Q91" i="1"/>
  <c r="AE149" i="3"/>
  <c r="AD148" i="3"/>
  <c r="AC149" i="3"/>
  <c r="F93" i="1"/>
  <c r="H92" i="1"/>
  <c r="D96" i="1"/>
  <c r="C128" i="1"/>
  <c r="M93" i="1" l="1"/>
  <c r="Q92" i="1"/>
  <c r="AC150" i="3"/>
  <c r="AD149" i="3"/>
  <c r="AE150" i="3"/>
  <c r="D97" i="1"/>
  <c r="F94" i="1"/>
  <c r="H93" i="1"/>
  <c r="C129" i="1"/>
  <c r="M94" i="1" l="1"/>
  <c r="Q93" i="1"/>
  <c r="AC151" i="3"/>
  <c r="AE151" i="3"/>
  <c r="AD150" i="3"/>
  <c r="F95" i="1"/>
  <c r="H94" i="1"/>
  <c r="D98" i="1"/>
  <c r="C130" i="1"/>
  <c r="M95" i="1" l="1"/>
  <c r="Q94" i="1"/>
  <c r="AD151" i="3"/>
  <c r="AC152" i="3"/>
  <c r="AE152" i="3"/>
  <c r="D99" i="1"/>
  <c r="F96" i="1"/>
  <c r="H95" i="1"/>
  <c r="C131" i="1"/>
  <c r="M96" i="1" l="1"/>
  <c r="Q95" i="1"/>
  <c r="AD152" i="3"/>
  <c r="AC153" i="3"/>
  <c r="AE153" i="3"/>
  <c r="F97" i="1"/>
  <c r="H96" i="1"/>
  <c r="D100" i="1"/>
  <c r="C132" i="1"/>
  <c r="M97" i="1" l="1"/>
  <c r="Q96" i="1"/>
  <c r="AE154" i="3"/>
  <c r="AD153" i="3"/>
  <c r="AC154" i="3"/>
  <c r="D101" i="1"/>
  <c r="F98" i="1"/>
  <c r="H97" i="1"/>
  <c r="C133" i="1"/>
  <c r="M98" i="1" l="1"/>
  <c r="Q97" i="1"/>
  <c r="AC155" i="3"/>
  <c r="AE155" i="3"/>
  <c r="AD154" i="3"/>
  <c r="F99" i="1"/>
  <c r="H98" i="1"/>
  <c r="D102" i="1"/>
  <c r="C134" i="1"/>
  <c r="M99" i="1" l="1"/>
  <c r="Q98" i="1"/>
  <c r="AC156" i="3"/>
  <c r="AD155" i="3"/>
  <c r="AE156" i="3"/>
  <c r="D103" i="1"/>
  <c r="F100" i="1"/>
  <c r="H99" i="1"/>
  <c r="C135" i="1"/>
  <c r="M100" i="1" l="1"/>
  <c r="Q99" i="1"/>
  <c r="AC157" i="3"/>
  <c r="AE157" i="3"/>
  <c r="AD156" i="3"/>
  <c r="F101" i="1"/>
  <c r="H100" i="1"/>
  <c r="D104" i="1"/>
  <c r="C136" i="1"/>
  <c r="M101" i="1" l="1"/>
  <c r="Q100" i="1"/>
  <c r="AD157" i="3"/>
  <c r="AC158" i="3"/>
  <c r="AE158" i="3"/>
  <c r="D105" i="1"/>
  <c r="F102" i="1"/>
  <c r="H101" i="1"/>
  <c r="C137" i="1"/>
  <c r="M102" i="1" l="1"/>
  <c r="Q101" i="1"/>
  <c r="AE159" i="3"/>
  <c r="AC159" i="3"/>
  <c r="AD158" i="3"/>
  <c r="F103" i="1"/>
  <c r="H102" i="1"/>
  <c r="D106" i="1"/>
  <c r="C138" i="1"/>
  <c r="M103" i="1" l="1"/>
  <c r="Q102" i="1"/>
  <c r="AD159" i="3"/>
  <c r="AE160" i="3"/>
  <c r="AC160" i="3"/>
  <c r="D107" i="1"/>
  <c r="F104" i="1"/>
  <c r="H103" i="1"/>
  <c r="C139" i="1"/>
  <c r="M104" i="1" l="1"/>
  <c r="Q103" i="1"/>
  <c r="AC161" i="3"/>
  <c r="AD160" i="3"/>
  <c r="AE161" i="3"/>
  <c r="F105" i="1"/>
  <c r="H104" i="1"/>
  <c r="D108" i="1"/>
  <c r="C140" i="1"/>
  <c r="M105" i="1" l="1"/>
  <c r="Q104" i="1"/>
  <c r="AC162" i="3"/>
  <c r="AD161" i="3"/>
  <c r="AE162" i="3"/>
  <c r="D109" i="1"/>
  <c r="F106" i="1"/>
  <c r="H105" i="1"/>
  <c r="C141" i="1"/>
  <c r="M106" i="1" l="1"/>
  <c r="Q105" i="1"/>
  <c r="AE163" i="3"/>
  <c r="AD162" i="3"/>
  <c r="AC163" i="3"/>
  <c r="F107" i="1"/>
  <c r="H106" i="1"/>
  <c r="D110" i="1"/>
  <c r="C142" i="1"/>
  <c r="M107" i="1" l="1"/>
  <c r="Q106" i="1"/>
  <c r="AC164" i="3"/>
  <c r="AD163" i="3"/>
  <c r="AE164" i="3"/>
  <c r="D111" i="1"/>
  <c r="F108" i="1"/>
  <c r="H107" i="1"/>
  <c r="C143" i="1"/>
  <c r="M108" i="1" l="1"/>
  <c r="Q107" i="1"/>
  <c r="AE165" i="3"/>
  <c r="AD164" i="3"/>
  <c r="AC165" i="3"/>
  <c r="F109" i="1"/>
  <c r="H108" i="1"/>
  <c r="D112" i="1"/>
  <c r="C144" i="1"/>
  <c r="M109" i="1" l="1"/>
  <c r="Q108" i="1"/>
  <c r="AC166" i="3"/>
  <c r="AD165" i="3"/>
  <c r="AE166" i="3"/>
  <c r="D113" i="1"/>
  <c r="F110" i="1"/>
  <c r="H109" i="1"/>
  <c r="C145" i="1"/>
  <c r="M110" i="1" l="1"/>
  <c r="Q109" i="1"/>
  <c r="AC167" i="3"/>
  <c r="AE167" i="3"/>
  <c r="AD166" i="3"/>
  <c r="F111" i="1"/>
  <c r="H110" i="1"/>
  <c r="D114" i="1"/>
  <c r="C146" i="1"/>
  <c r="M111" i="1" l="1"/>
  <c r="Q110" i="1"/>
  <c r="AC168" i="3"/>
  <c r="AD167" i="3"/>
  <c r="AE168" i="3"/>
  <c r="D115" i="1"/>
  <c r="F112" i="1"/>
  <c r="H111" i="1"/>
  <c r="B5" i="2" s="1"/>
  <c r="C5" i="2" s="1"/>
  <c r="C147" i="1"/>
  <c r="M112" i="1" l="1"/>
  <c r="Q111" i="1"/>
  <c r="K5" i="2" s="1"/>
  <c r="L5" i="2" s="1"/>
  <c r="AE169" i="3"/>
  <c r="AD168" i="3"/>
  <c r="AC169" i="3"/>
  <c r="F113" i="1"/>
  <c r="H112" i="1"/>
  <c r="B6" i="2" s="1"/>
  <c r="C6" i="2" s="1"/>
  <c r="E6" i="2" s="1"/>
  <c r="D116" i="1"/>
  <c r="C148" i="1"/>
  <c r="M113" i="1" l="1"/>
  <c r="Q112" i="1"/>
  <c r="K6" i="2" s="1"/>
  <c r="L6" i="2" s="1"/>
  <c r="N6" i="2" s="1"/>
  <c r="AE170" i="3"/>
  <c r="AC170" i="3"/>
  <c r="AD169" i="3"/>
  <c r="D117" i="1"/>
  <c r="D7" i="2"/>
  <c r="F114" i="1"/>
  <c r="H113" i="1"/>
  <c r="B7" i="2" s="1"/>
  <c r="C7" i="2" s="1"/>
  <c r="E7" i="2" s="1"/>
  <c r="C149" i="1"/>
  <c r="M7" i="2" l="1"/>
  <c r="M114" i="1"/>
  <c r="Q113" i="1"/>
  <c r="K7" i="2" s="1"/>
  <c r="L7" i="2" s="1"/>
  <c r="N7" i="2" s="1"/>
  <c r="AD170" i="3"/>
  <c r="AE171" i="3"/>
  <c r="AC171" i="3"/>
  <c r="F115" i="1"/>
  <c r="H114" i="1"/>
  <c r="B8" i="2" s="1"/>
  <c r="C8" i="2" s="1"/>
  <c r="E8" i="2" s="1"/>
  <c r="D8" i="2"/>
  <c r="D118" i="1"/>
  <c r="C150" i="1"/>
  <c r="M8" i="2" l="1"/>
  <c r="M115" i="1"/>
  <c r="Q114" i="1"/>
  <c r="K8" i="2" s="1"/>
  <c r="L8" i="2" s="1"/>
  <c r="N8" i="2" s="1"/>
  <c r="AC172" i="3"/>
  <c r="AD171" i="3"/>
  <c r="AE172" i="3"/>
  <c r="D119" i="1"/>
  <c r="D9" i="2"/>
  <c r="F116" i="1"/>
  <c r="H115" i="1"/>
  <c r="B9" i="2" s="1"/>
  <c r="C9" i="2" s="1"/>
  <c r="E9" i="2" s="1"/>
  <c r="C151" i="1"/>
  <c r="M116" i="1" l="1"/>
  <c r="Q115" i="1"/>
  <c r="K9" i="2" s="1"/>
  <c r="L9" i="2" s="1"/>
  <c r="N9" i="2" s="1"/>
  <c r="M9" i="2"/>
  <c r="AE173" i="3"/>
  <c r="AD172" i="3"/>
  <c r="AC173" i="3"/>
  <c r="F117" i="1"/>
  <c r="H116" i="1"/>
  <c r="B10" i="2" s="1"/>
  <c r="C10" i="2" s="1"/>
  <c r="E10" i="2" s="1"/>
  <c r="D10" i="2"/>
  <c r="D120" i="1"/>
  <c r="C152" i="1"/>
  <c r="M10" i="2" l="1"/>
  <c r="M117" i="1"/>
  <c r="Q116" i="1"/>
  <c r="K10" i="2" s="1"/>
  <c r="L10" i="2" s="1"/>
  <c r="N10" i="2" s="1"/>
  <c r="D11" i="2"/>
  <c r="AE174" i="3"/>
  <c r="AC174" i="3"/>
  <c r="AD173" i="3"/>
  <c r="D121" i="1"/>
  <c r="F118" i="1"/>
  <c r="H117" i="1"/>
  <c r="B11" i="2" s="1"/>
  <c r="C11" i="2" s="1"/>
  <c r="E11" i="2" s="1"/>
  <c r="C153" i="1"/>
  <c r="M118" i="1" l="1"/>
  <c r="Q117" i="1"/>
  <c r="K11" i="2" s="1"/>
  <c r="L11" i="2" s="1"/>
  <c r="N11" i="2" s="1"/>
  <c r="M11" i="2"/>
  <c r="AE175" i="3"/>
  <c r="AD174" i="3"/>
  <c r="AC175" i="3"/>
  <c r="D12" i="2"/>
  <c r="F119" i="1"/>
  <c r="H118" i="1"/>
  <c r="B12" i="2" s="1"/>
  <c r="C12" i="2" s="1"/>
  <c r="E12" i="2" s="1"/>
  <c r="D122" i="1"/>
  <c r="C154" i="1"/>
  <c r="M12" i="2" l="1"/>
  <c r="M119" i="1"/>
  <c r="Q118" i="1"/>
  <c r="K12" i="2" s="1"/>
  <c r="L12" i="2" s="1"/>
  <c r="N12" i="2" s="1"/>
  <c r="AC176" i="3"/>
  <c r="AD175" i="3"/>
  <c r="AE176" i="3"/>
  <c r="D123" i="1"/>
  <c r="F120" i="1"/>
  <c r="H119" i="1"/>
  <c r="B13" i="2" s="1"/>
  <c r="C13" i="2" s="1"/>
  <c r="E13" i="2" s="1"/>
  <c r="D13" i="2"/>
  <c r="C155" i="1"/>
  <c r="M120" i="1" l="1"/>
  <c r="Q119" i="1"/>
  <c r="K13" i="2" s="1"/>
  <c r="L13" i="2" s="1"/>
  <c r="N13" i="2" s="1"/>
  <c r="M13" i="2"/>
  <c r="D14" i="2"/>
  <c r="AD176" i="3"/>
  <c r="AE177" i="3"/>
  <c r="AC177" i="3"/>
  <c r="F121" i="1"/>
  <c r="H120" i="1"/>
  <c r="B14" i="2" s="1"/>
  <c r="C14" i="2" s="1"/>
  <c r="E14" i="2" s="1"/>
  <c r="D124" i="1"/>
  <c r="C156" i="1"/>
  <c r="M14" i="2" l="1"/>
  <c r="M121" i="1"/>
  <c r="Q120" i="1"/>
  <c r="K14" i="2" s="1"/>
  <c r="L14" i="2" s="1"/>
  <c r="N14" i="2" s="1"/>
  <c r="AE178" i="3"/>
  <c r="AC178" i="3"/>
  <c r="AD177" i="3"/>
  <c r="D125" i="1"/>
  <c r="D15" i="2"/>
  <c r="F122" i="1"/>
  <c r="H121" i="1"/>
  <c r="B15" i="2" s="1"/>
  <c r="C15" i="2" s="1"/>
  <c r="E15" i="2" s="1"/>
  <c r="C157" i="1"/>
  <c r="M122" i="1" l="1"/>
  <c r="Q121" i="1"/>
  <c r="K15" i="2" s="1"/>
  <c r="L15" i="2" s="1"/>
  <c r="N15" i="2" s="1"/>
  <c r="M15" i="2"/>
  <c r="AE179" i="3"/>
  <c r="AD178" i="3"/>
  <c r="AC179" i="3"/>
  <c r="F123" i="1"/>
  <c r="H122" i="1"/>
  <c r="B16" i="2" s="1"/>
  <c r="C16" i="2" s="1"/>
  <c r="E16" i="2" s="1"/>
  <c r="D16" i="2"/>
  <c r="D126" i="1"/>
  <c r="C158" i="1"/>
  <c r="M16" i="2" l="1"/>
  <c r="M123" i="1"/>
  <c r="Q122" i="1"/>
  <c r="K16" i="2" s="1"/>
  <c r="L16" i="2" s="1"/>
  <c r="N16" i="2" s="1"/>
  <c r="D17" i="2"/>
  <c r="AE180" i="3"/>
  <c r="AD179" i="3"/>
  <c r="AC180" i="3"/>
  <c r="D127" i="1"/>
  <c r="F124" i="1"/>
  <c r="H123" i="1"/>
  <c r="B17" i="2" s="1"/>
  <c r="C17" i="2" s="1"/>
  <c r="E17" i="2" s="1"/>
  <c r="C159" i="1"/>
  <c r="M124" i="1" l="1"/>
  <c r="Q123" i="1"/>
  <c r="K17" i="2" s="1"/>
  <c r="L17" i="2" s="1"/>
  <c r="N17" i="2" s="1"/>
  <c r="M17" i="2"/>
  <c r="AC181" i="3"/>
  <c r="AE181" i="3"/>
  <c r="AD180" i="3"/>
  <c r="D18" i="2"/>
  <c r="F125" i="1"/>
  <c r="H124" i="1"/>
  <c r="B18" i="2" s="1"/>
  <c r="C18" i="2" s="1"/>
  <c r="E18" i="2" s="1"/>
  <c r="D128" i="1"/>
  <c r="C160" i="1"/>
  <c r="M18" i="2" l="1"/>
  <c r="M125" i="1"/>
  <c r="Q124" i="1"/>
  <c r="K18" i="2" s="1"/>
  <c r="L18" i="2" s="1"/>
  <c r="N18" i="2" s="1"/>
  <c r="AD181" i="3"/>
  <c r="AC182" i="3"/>
  <c r="AE182" i="3"/>
  <c r="D129" i="1"/>
  <c r="F126" i="1"/>
  <c r="H125" i="1"/>
  <c r="B19" i="2" s="1"/>
  <c r="C19" i="2" s="1"/>
  <c r="E19" i="2" s="1"/>
  <c r="D19" i="2"/>
  <c r="C161" i="1"/>
  <c r="M126" i="1" l="1"/>
  <c r="Q125" i="1"/>
  <c r="K19" i="2" s="1"/>
  <c r="L19" i="2" s="1"/>
  <c r="N19" i="2" s="1"/>
  <c r="M19" i="2"/>
  <c r="AE183" i="3"/>
  <c r="AD182" i="3"/>
  <c r="AC183" i="3"/>
  <c r="D20" i="2"/>
  <c r="F127" i="1"/>
  <c r="H126" i="1"/>
  <c r="B20" i="2" s="1"/>
  <c r="C20" i="2" s="1"/>
  <c r="E20" i="2" s="1"/>
  <c r="D130" i="1"/>
  <c r="C162" i="1"/>
  <c r="M127" i="1" l="1"/>
  <c r="Q126" i="1"/>
  <c r="K20" i="2" s="1"/>
  <c r="L20" i="2" s="1"/>
  <c r="N20" i="2" s="1"/>
  <c r="M20" i="2"/>
  <c r="AC184" i="3"/>
  <c r="AE184" i="3"/>
  <c r="AD183" i="3"/>
  <c r="D131" i="1"/>
  <c r="D21" i="2"/>
  <c r="F128" i="1"/>
  <c r="H127" i="1"/>
  <c r="B21" i="2" s="1"/>
  <c r="C21" i="2" s="1"/>
  <c r="E21" i="2" s="1"/>
  <c r="C163" i="1"/>
  <c r="M128" i="1" l="1"/>
  <c r="Q127" i="1"/>
  <c r="K21" i="2" s="1"/>
  <c r="L21" i="2" s="1"/>
  <c r="N21" i="2" s="1"/>
  <c r="M21" i="2"/>
  <c r="AD184" i="3"/>
  <c r="AC185" i="3"/>
  <c r="AE185" i="3"/>
  <c r="F129" i="1"/>
  <c r="H128" i="1"/>
  <c r="B22" i="2" s="1"/>
  <c r="C22" i="2" s="1"/>
  <c r="E22" i="2" s="1"/>
  <c r="D22" i="2"/>
  <c r="D132" i="1"/>
  <c r="C164" i="1"/>
  <c r="M129" i="1" l="1"/>
  <c r="Q128" i="1"/>
  <c r="K22" i="2" s="1"/>
  <c r="L22" i="2" s="1"/>
  <c r="N22" i="2" s="1"/>
  <c r="M22" i="2"/>
  <c r="D23" i="2"/>
  <c r="AE186" i="3"/>
  <c r="AC186" i="3"/>
  <c r="AD185" i="3"/>
  <c r="D133" i="1"/>
  <c r="F130" i="1"/>
  <c r="H129" i="1"/>
  <c r="B23" i="2" s="1"/>
  <c r="C23" i="2" s="1"/>
  <c r="E23" i="2" s="1"/>
  <c r="C165" i="1"/>
  <c r="M130" i="1" l="1"/>
  <c r="Q129" i="1"/>
  <c r="K23" i="2" s="1"/>
  <c r="L23" i="2" s="1"/>
  <c r="N23" i="2" s="1"/>
  <c r="M23" i="2"/>
  <c r="AE187" i="3"/>
  <c r="AD186" i="3"/>
  <c r="AC187" i="3"/>
  <c r="D24" i="2"/>
  <c r="F131" i="1"/>
  <c r="H130" i="1"/>
  <c r="B24" i="2" s="1"/>
  <c r="C24" i="2" s="1"/>
  <c r="E24" i="2" s="1"/>
  <c r="D134" i="1"/>
  <c r="C166" i="1"/>
  <c r="M131" i="1" l="1"/>
  <c r="Q130" i="1"/>
  <c r="K24" i="2" s="1"/>
  <c r="L24" i="2" s="1"/>
  <c r="N24" i="2" s="1"/>
  <c r="M24" i="2"/>
  <c r="AE188" i="3"/>
  <c r="AC188" i="3"/>
  <c r="AD187" i="3"/>
  <c r="D135" i="1"/>
  <c r="F132" i="1"/>
  <c r="H131" i="1"/>
  <c r="B25" i="2" s="1"/>
  <c r="C25" i="2" s="1"/>
  <c r="E25" i="2" s="1"/>
  <c r="D25" i="2"/>
  <c r="C167" i="1"/>
  <c r="M132" i="1" l="1"/>
  <c r="Q131" i="1"/>
  <c r="K25" i="2" s="1"/>
  <c r="L25" i="2" s="1"/>
  <c r="N25" i="2" s="1"/>
  <c r="M25" i="2"/>
  <c r="D26" i="2"/>
  <c r="AD188" i="3"/>
  <c r="AE189" i="3"/>
  <c r="AC189" i="3"/>
  <c r="F133" i="1"/>
  <c r="H132" i="1"/>
  <c r="B26" i="2" s="1"/>
  <c r="C26" i="2" s="1"/>
  <c r="E26" i="2" s="1"/>
  <c r="D136" i="1"/>
  <c r="C168" i="1"/>
  <c r="M26" i="2" l="1"/>
  <c r="M133" i="1"/>
  <c r="Q132" i="1"/>
  <c r="K26" i="2" s="1"/>
  <c r="L26" i="2" s="1"/>
  <c r="N26" i="2" s="1"/>
  <c r="AC190" i="3"/>
  <c r="AE190" i="3"/>
  <c r="AD189" i="3"/>
  <c r="D137" i="1"/>
  <c r="D27" i="2"/>
  <c r="F134" i="1"/>
  <c r="H133" i="1"/>
  <c r="B27" i="2" s="1"/>
  <c r="C27" i="2" s="1"/>
  <c r="E27" i="2" s="1"/>
  <c r="C169" i="1"/>
  <c r="M134" i="1" l="1"/>
  <c r="Q133" i="1"/>
  <c r="K27" i="2" s="1"/>
  <c r="L27" i="2" s="1"/>
  <c r="N27" i="2" s="1"/>
  <c r="M27" i="2"/>
  <c r="AC191" i="3"/>
  <c r="AD190" i="3"/>
  <c r="AE191" i="3"/>
  <c r="F135" i="1"/>
  <c r="H134" i="1"/>
  <c r="B28" i="2" s="1"/>
  <c r="C28" i="2" s="1"/>
  <c r="E28" i="2" s="1"/>
  <c r="D28" i="2"/>
  <c r="D138" i="1"/>
  <c r="C170" i="1"/>
  <c r="M28" i="2" l="1"/>
  <c r="M135" i="1"/>
  <c r="Q134" i="1"/>
  <c r="K28" i="2" s="1"/>
  <c r="L28" i="2" s="1"/>
  <c r="N28" i="2" s="1"/>
  <c r="AE192" i="3"/>
  <c r="AC192" i="3"/>
  <c r="AD191" i="3"/>
  <c r="D29" i="2"/>
  <c r="D139" i="1"/>
  <c r="F136" i="1"/>
  <c r="H135" i="1"/>
  <c r="B29" i="2" s="1"/>
  <c r="C29" i="2" s="1"/>
  <c r="E29" i="2" s="1"/>
  <c r="C171" i="1"/>
  <c r="M136" i="1" l="1"/>
  <c r="Q135" i="1"/>
  <c r="K29" i="2" s="1"/>
  <c r="L29" i="2" s="1"/>
  <c r="N29" i="2" s="1"/>
  <c r="M29" i="2"/>
  <c r="AD192" i="3"/>
  <c r="AC193" i="3"/>
  <c r="AE193" i="3"/>
  <c r="D30" i="2"/>
  <c r="F137" i="1"/>
  <c r="H136" i="1"/>
  <c r="B30" i="2" s="1"/>
  <c r="C30" i="2" s="1"/>
  <c r="E30" i="2" s="1"/>
  <c r="D140" i="1"/>
  <c r="C172" i="1"/>
  <c r="M137" i="1" l="1"/>
  <c r="Q136" i="1"/>
  <c r="K30" i="2" s="1"/>
  <c r="L30" i="2" s="1"/>
  <c r="N30" i="2" s="1"/>
  <c r="M30" i="2"/>
  <c r="AE194" i="3"/>
  <c r="AC194" i="3"/>
  <c r="AD193" i="3"/>
  <c r="D141" i="1"/>
  <c r="F138" i="1"/>
  <c r="H137" i="1"/>
  <c r="B31" i="2" s="1"/>
  <c r="C31" i="2" s="1"/>
  <c r="E31" i="2" s="1"/>
  <c r="D31" i="2"/>
  <c r="C173" i="1"/>
  <c r="M138" i="1" l="1"/>
  <c r="Q137" i="1"/>
  <c r="K31" i="2" s="1"/>
  <c r="L31" i="2" s="1"/>
  <c r="N31" i="2" s="1"/>
  <c r="M31" i="2"/>
  <c r="D32" i="2"/>
  <c r="AE195" i="3"/>
  <c r="AD194" i="3"/>
  <c r="AC195" i="3"/>
  <c r="F139" i="1"/>
  <c r="H138" i="1"/>
  <c r="B32" i="2" s="1"/>
  <c r="C32" i="2" s="1"/>
  <c r="E32" i="2" s="1"/>
  <c r="D142" i="1"/>
  <c r="C174" i="1"/>
  <c r="M139" i="1" l="1"/>
  <c r="Q138" i="1"/>
  <c r="K32" i="2" s="1"/>
  <c r="L32" i="2" s="1"/>
  <c r="N32" i="2" s="1"/>
  <c r="M32" i="2"/>
  <c r="AC196" i="3"/>
  <c r="AE196" i="3"/>
  <c r="AD195" i="3"/>
  <c r="D143" i="1"/>
  <c r="D33" i="2"/>
  <c r="F140" i="1"/>
  <c r="H139" i="1"/>
  <c r="B33" i="2" s="1"/>
  <c r="C33" i="2" s="1"/>
  <c r="E33" i="2" s="1"/>
  <c r="C175" i="1"/>
  <c r="M33" i="2" l="1"/>
  <c r="M140" i="1"/>
  <c r="Q139" i="1"/>
  <c r="K33" i="2" s="1"/>
  <c r="L33" i="2" s="1"/>
  <c r="N33" i="2" s="1"/>
  <c r="AD196" i="3"/>
  <c r="AE197" i="3"/>
  <c r="AC197" i="3"/>
  <c r="F141" i="1"/>
  <c r="H140" i="1"/>
  <c r="B34" i="2" s="1"/>
  <c r="C34" i="2" s="1"/>
  <c r="E34" i="2" s="1"/>
  <c r="D34" i="2"/>
  <c r="D144" i="1"/>
  <c r="C176" i="1"/>
  <c r="C177" i="1" s="1"/>
  <c r="M141" i="1" l="1"/>
  <c r="Q140" i="1"/>
  <c r="K34" i="2" s="1"/>
  <c r="L34" i="2" s="1"/>
  <c r="N34" i="2" s="1"/>
  <c r="M34" i="2"/>
  <c r="AC198" i="3"/>
  <c r="AD197" i="3"/>
  <c r="AE198" i="3"/>
  <c r="D35" i="2"/>
  <c r="C178" i="1"/>
  <c r="D145" i="1"/>
  <c r="F142" i="1"/>
  <c r="H141" i="1"/>
  <c r="B35" i="2" s="1"/>
  <c r="C35" i="2" s="1"/>
  <c r="E35" i="2" s="1"/>
  <c r="M35" i="2" l="1"/>
  <c r="M142" i="1"/>
  <c r="Q141" i="1"/>
  <c r="K35" i="2" s="1"/>
  <c r="L35" i="2" s="1"/>
  <c r="N35" i="2" s="1"/>
  <c r="AC199" i="3"/>
  <c r="AE199" i="3"/>
  <c r="AD198" i="3"/>
  <c r="D36" i="2"/>
  <c r="F143" i="1"/>
  <c r="H142" i="1"/>
  <c r="B36" i="2" s="1"/>
  <c r="C36" i="2" s="1"/>
  <c r="E36" i="2" s="1"/>
  <c r="D146" i="1"/>
  <c r="C179" i="1"/>
  <c r="M143" i="1" l="1"/>
  <c r="Q142" i="1"/>
  <c r="K36" i="2" s="1"/>
  <c r="L36" i="2" s="1"/>
  <c r="N36" i="2" s="1"/>
  <c r="M36" i="2"/>
  <c r="AC200" i="3"/>
  <c r="AD199" i="3"/>
  <c r="AE200" i="3"/>
  <c r="C180" i="1"/>
  <c r="D147" i="1"/>
  <c r="F144" i="1"/>
  <c r="H143" i="1"/>
  <c r="B37" i="2" s="1"/>
  <c r="C37" i="2" s="1"/>
  <c r="E37" i="2" s="1"/>
  <c r="D37" i="2"/>
  <c r="M37" i="2" l="1"/>
  <c r="M144" i="1"/>
  <c r="Q143" i="1"/>
  <c r="K37" i="2" s="1"/>
  <c r="L37" i="2" s="1"/>
  <c r="N37" i="2" s="1"/>
  <c r="AE201" i="3"/>
  <c r="AD200" i="3"/>
  <c r="AC201" i="3"/>
  <c r="D38" i="2"/>
  <c r="F145" i="1"/>
  <c r="H144" i="1"/>
  <c r="B38" i="2" s="1"/>
  <c r="C38" i="2" s="1"/>
  <c r="E38" i="2" s="1"/>
  <c r="D148" i="1"/>
  <c r="C181" i="1"/>
  <c r="M145" i="1" l="1"/>
  <c r="Q144" i="1"/>
  <c r="K38" i="2" s="1"/>
  <c r="L38" i="2" s="1"/>
  <c r="N38" i="2" s="1"/>
  <c r="M38" i="2"/>
  <c r="AC202" i="3"/>
  <c r="AD201" i="3"/>
  <c r="AE202" i="3"/>
  <c r="C182" i="1"/>
  <c r="D149" i="1"/>
  <c r="D39" i="2"/>
  <c r="F146" i="1"/>
  <c r="H145" i="1"/>
  <c r="B39" i="2" s="1"/>
  <c r="C39" i="2" s="1"/>
  <c r="E39" i="2" s="1"/>
  <c r="M39" i="2" l="1"/>
  <c r="M146" i="1"/>
  <c r="Q145" i="1"/>
  <c r="K39" i="2" s="1"/>
  <c r="L39" i="2" s="1"/>
  <c r="N39" i="2" s="1"/>
  <c r="AC203" i="3"/>
  <c r="AE203" i="3"/>
  <c r="AD202" i="3"/>
  <c r="F147" i="1"/>
  <c r="H146" i="1"/>
  <c r="B40" i="2" s="1"/>
  <c r="C40" i="2" s="1"/>
  <c r="E40" i="2" s="1"/>
  <c r="D40" i="2"/>
  <c r="D150" i="1"/>
  <c r="C183" i="1"/>
  <c r="M147" i="1" l="1"/>
  <c r="Q146" i="1"/>
  <c r="K40" i="2" s="1"/>
  <c r="L40" i="2" s="1"/>
  <c r="N40" i="2" s="1"/>
  <c r="M40" i="2"/>
  <c r="AD203" i="3"/>
  <c r="AC204" i="3"/>
  <c r="AE204" i="3"/>
  <c r="D41" i="2"/>
  <c r="C184" i="1"/>
  <c r="D151" i="1"/>
  <c r="F148" i="1"/>
  <c r="H147" i="1"/>
  <c r="B41" i="2" s="1"/>
  <c r="C41" i="2" s="1"/>
  <c r="E41" i="2" s="1"/>
  <c r="M41" i="2" l="1"/>
  <c r="M148" i="1"/>
  <c r="Q147" i="1"/>
  <c r="K41" i="2" s="1"/>
  <c r="L41" i="2" s="1"/>
  <c r="N41" i="2" s="1"/>
  <c r="AE205" i="3"/>
  <c r="AD204" i="3"/>
  <c r="AC205" i="3"/>
  <c r="D42" i="2"/>
  <c r="F149" i="1"/>
  <c r="H148" i="1"/>
  <c r="B42" i="2" s="1"/>
  <c r="C42" i="2" s="1"/>
  <c r="E42" i="2" s="1"/>
  <c r="D152" i="1"/>
  <c r="C185" i="1"/>
  <c r="M149" i="1" l="1"/>
  <c r="Q148" i="1"/>
  <c r="K42" i="2" s="1"/>
  <c r="L42" i="2" s="1"/>
  <c r="N42" i="2" s="1"/>
  <c r="M42" i="2"/>
  <c r="AC206" i="3"/>
  <c r="AD205" i="3"/>
  <c r="AE206" i="3"/>
  <c r="C186" i="1"/>
  <c r="D153" i="1"/>
  <c r="F150" i="1"/>
  <c r="H149" i="1"/>
  <c r="B43" i="2" s="1"/>
  <c r="C43" i="2" s="1"/>
  <c r="E43" i="2" s="1"/>
  <c r="D43" i="2"/>
  <c r="M150" i="1" l="1"/>
  <c r="Q149" i="1"/>
  <c r="K43" i="2" s="1"/>
  <c r="L43" i="2" s="1"/>
  <c r="N43" i="2" s="1"/>
  <c r="M43" i="2"/>
  <c r="AE207" i="3"/>
  <c r="AD206" i="3"/>
  <c r="AC207" i="3"/>
  <c r="D44" i="2"/>
  <c r="F151" i="1"/>
  <c r="H150" i="1"/>
  <c r="B44" i="2" s="1"/>
  <c r="C44" i="2" s="1"/>
  <c r="E44" i="2" s="1"/>
  <c r="D154" i="1"/>
  <c r="C187" i="1"/>
  <c r="M44" i="2" l="1"/>
  <c r="M151" i="1"/>
  <c r="Q150" i="1"/>
  <c r="K44" i="2" s="1"/>
  <c r="L44" i="2" s="1"/>
  <c r="N44" i="2" s="1"/>
  <c r="AC208" i="3"/>
  <c r="AD207" i="3"/>
  <c r="AE208" i="3"/>
  <c r="C188" i="1"/>
  <c r="D155" i="1"/>
  <c r="D45" i="2"/>
  <c r="F152" i="1"/>
  <c r="H151" i="1"/>
  <c r="B45" i="2" s="1"/>
  <c r="C45" i="2" s="1"/>
  <c r="E45" i="2" s="1"/>
  <c r="M152" i="1" l="1"/>
  <c r="Q151" i="1"/>
  <c r="K45" i="2" s="1"/>
  <c r="L45" i="2" s="1"/>
  <c r="N45" i="2" s="1"/>
  <c r="M45" i="2"/>
  <c r="AC209" i="3"/>
  <c r="AE209" i="3"/>
  <c r="AD208" i="3"/>
  <c r="F153" i="1"/>
  <c r="H152" i="1"/>
  <c r="B46" i="2" s="1"/>
  <c r="C46" i="2" s="1"/>
  <c r="E46" i="2" s="1"/>
  <c r="D46" i="2"/>
  <c r="D156" i="1"/>
  <c r="C189" i="1"/>
  <c r="M46" i="2" l="1"/>
  <c r="M153" i="1"/>
  <c r="Q152" i="1"/>
  <c r="K46" i="2" s="1"/>
  <c r="L46" i="2" s="1"/>
  <c r="N46" i="2" s="1"/>
  <c r="AD209" i="3"/>
  <c r="AC210" i="3"/>
  <c r="AE210" i="3"/>
  <c r="D47" i="2"/>
  <c r="C190" i="1"/>
  <c r="D157" i="1"/>
  <c r="F154" i="1"/>
  <c r="H153" i="1"/>
  <c r="B47" i="2" s="1"/>
  <c r="C47" i="2" s="1"/>
  <c r="E47" i="2" s="1"/>
  <c r="M154" i="1" l="1"/>
  <c r="Q153" i="1"/>
  <c r="K47" i="2" s="1"/>
  <c r="L47" i="2" s="1"/>
  <c r="N47" i="2" s="1"/>
  <c r="M47" i="2"/>
  <c r="AD210" i="3"/>
  <c r="AE211" i="3"/>
  <c r="AC211" i="3"/>
  <c r="D48" i="2"/>
  <c r="F155" i="1"/>
  <c r="H154" i="1"/>
  <c r="B48" i="2" s="1"/>
  <c r="C48" i="2" s="1"/>
  <c r="E48" i="2" s="1"/>
  <c r="D158" i="1"/>
  <c r="C191" i="1"/>
  <c r="M48" i="2" l="1"/>
  <c r="M155" i="1"/>
  <c r="Q154" i="1"/>
  <c r="K48" i="2" s="1"/>
  <c r="L48" i="2" s="1"/>
  <c r="N48" i="2" s="1"/>
  <c r="AC212" i="3"/>
  <c r="AE212" i="3"/>
  <c r="AD211" i="3"/>
  <c r="C192" i="1"/>
  <c r="D159" i="1"/>
  <c r="F156" i="1"/>
  <c r="H155" i="1"/>
  <c r="B49" i="2" s="1"/>
  <c r="C49" i="2" s="1"/>
  <c r="E49" i="2" s="1"/>
  <c r="D49" i="2"/>
  <c r="M156" i="1" l="1"/>
  <c r="Q155" i="1"/>
  <c r="K49" i="2" s="1"/>
  <c r="L49" i="2" s="1"/>
  <c r="N49" i="2" s="1"/>
  <c r="M49" i="2"/>
  <c r="AC213" i="3"/>
  <c r="AD212" i="3"/>
  <c r="AE213" i="3"/>
  <c r="D50" i="2"/>
  <c r="F157" i="1"/>
  <c r="H156" i="1"/>
  <c r="B50" i="2" s="1"/>
  <c r="C50" i="2" s="1"/>
  <c r="E50" i="2" s="1"/>
  <c r="D160" i="1"/>
  <c r="C193" i="1"/>
  <c r="M50" i="2" l="1"/>
  <c r="M157" i="1"/>
  <c r="Q156" i="1"/>
  <c r="K50" i="2" s="1"/>
  <c r="L50" i="2" s="1"/>
  <c r="N50" i="2" s="1"/>
  <c r="AC214" i="3"/>
  <c r="AE214" i="3"/>
  <c r="AD213" i="3"/>
  <c r="C194" i="1"/>
  <c r="D161" i="1"/>
  <c r="D51" i="2"/>
  <c r="F158" i="1"/>
  <c r="H157" i="1"/>
  <c r="B51" i="2" s="1"/>
  <c r="C51" i="2" s="1"/>
  <c r="E51" i="2" s="1"/>
  <c r="M158" i="1" l="1"/>
  <c r="Q157" i="1"/>
  <c r="K51" i="2" s="1"/>
  <c r="L51" i="2" s="1"/>
  <c r="N51" i="2" s="1"/>
  <c r="M51" i="2"/>
  <c r="AD214" i="3"/>
  <c r="AE215" i="3"/>
  <c r="AC215" i="3"/>
  <c r="F159" i="1"/>
  <c r="H158" i="1"/>
  <c r="B52" i="2" s="1"/>
  <c r="C52" i="2" s="1"/>
  <c r="E52" i="2" s="1"/>
  <c r="D52" i="2"/>
  <c r="D162" i="1"/>
  <c r="C195" i="1"/>
  <c r="M52" i="2" l="1"/>
  <c r="M159" i="1"/>
  <c r="Q158" i="1"/>
  <c r="K52" i="2" s="1"/>
  <c r="L52" i="2" s="1"/>
  <c r="N52" i="2" s="1"/>
  <c r="AC216" i="3"/>
  <c r="AD215" i="3"/>
  <c r="AE216" i="3"/>
  <c r="D53" i="2"/>
  <c r="C196" i="1"/>
  <c r="D163" i="1"/>
  <c r="F160" i="1"/>
  <c r="H159" i="1"/>
  <c r="B53" i="2" s="1"/>
  <c r="C53" i="2" s="1"/>
  <c r="E53" i="2" s="1"/>
  <c r="M160" i="1" l="1"/>
  <c r="Q159" i="1"/>
  <c r="K53" i="2" s="1"/>
  <c r="L53" i="2" s="1"/>
  <c r="N53" i="2" s="1"/>
  <c r="M53" i="2"/>
  <c r="AC217" i="3"/>
  <c r="AE217" i="3"/>
  <c r="AD216" i="3"/>
  <c r="D54" i="2"/>
  <c r="F161" i="1"/>
  <c r="H160" i="1"/>
  <c r="B54" i="2" s="1"/>
  <c r="C54" i="2" s="1"/>
  <c r="E54" i="2" s="1"/>
  <c r="D164" i="1"/>
  <c r="C197" i="1"/>
  <c r="M54" i="2" l="1"/>
  <c r="M161" i="1"/>
  <c r="Q160" i="1"/>
  <c r="K54" i="2" s="1"/>
  <c r="L54" i="2" s="1"/>
  <c r="N54" i="2" s="1"/>
  <c r="AD217" i="3"/>
  <c r="AE218" i="3"/>
  <c r="AC218" i="3"/>
  <c r="C198" i="1"/>
  <c r="D165" i="1"/>
  <c r="F162" i="1"/>
  <c r="H161" i="1"/>
  <c r="B55" i="2" s="1"/>
  <c r="C55" i="2" s="1"/>
  <c r="E55" i="2" s="1"/>
  <c r="D55" i="2"/>
  <c r="M162" i="1" l="1"/>
  <c r="Q161" i="1"/>
  <c r="K55" i="2" s="1"/>
  <c r="L55" i="2" s="1"/>
  <c r="N55" i="2" s="1"/>
  <c r="M55" i="2"/>
  <c r="AC219" i="3"/>
  <c r="AD218" i="3"/>
  <c r="AE219" i="3"/>
  <c r="D56" i="2"/>
  <c r="F163" i="1"/>
  <c r="H162" i="1"/>
  <c r="B56" i="2" s="1"/>
  <c r="C56" i="2" s="1"/>
  <c r="E56" i="2" s="1"/>
  <c r="D166" i="1"/>
  <c r="C199" i="1"/>
  <c r="M163" i="1" l="1"/>
  <c r="Q162" i="1"/>
  <c r="K56" i="2" s="1"/>
  <c r="L56" i="2" s="1"/>
  <c r="N56" i="2" s="1"/>
  <c r="M56" i="2"/>
  <c r="AC220" i="3"/>
  <c r="AE220" i="3"/>
  <c r="AD219" i="3"/>
  <c r="C200" i="1"/>
  <c r="D167" i="1"/>
  <c r="D57" i="2"/>
  <c r="F164" i="1"/>
  <c r="H163" i="1"/>
  <c r="B57" i="2" s="1"/>
  <c r="C57" i="2" s="1"/>
  <c r="E57" i="2" s="1"/>
  <c r="M164" i="1" l="1"/>
  <c r="Q163" i="1"/>
  <c r="K57" i="2" s="1"/>
  <c r="L57" i="2" s="1"/>
  <c r="N57" i="2" s="1"/>
  <c r="M57" i="2"/>
  <c r="AD220" i="3"/>
  <c r="AE221" i="3"/>
  <c r="AC221" i="3"/>
  <c r="F165" i="1"/>
  <c r="H164" i="1"/>
  <c r="B58" i="2" s="1"/>
  <c r="C58" i="2" s="1"/>
  <c r="E58" i="2" s="1"/>
  <c r="D58" i="2"/>
  <c r="D168" i="1"/>
  <c r="C201" i="1"/>
  <c r="M58" i="2" l="1"/>
  <c r="M165" i="1"/>
  <c r="Q164" i="1"/>
  <c r="K58" i="2" s="1"/>
  <c r="L58" i="2" s="1"/>
  <c r="N58" i="2" s="1"/>
  <c r="AC222" i="3"/>
  <c r="AD221" i="3"/>
  <c r="AE222" i="3"/>
  <c r="D59" i="2"/>
  <c r="C202" i="1"/>
  <c r="D169" i="1"/>
  <c r="F166" i="1"/>
  <c r="H165" i="1"/>
  <c r="B59" i="2" s="1"/>
  <c r="C59" i="2" s="1"/>
  <c r="E59" i="2" s="1"/>
  <c r="M166" i="1" l="1"/>
  <c r="Q165" i="1"/>
  <c r="K59" i="2" s="1"/>
  <c r="L59" i="2" s="1"/>
  <c r="N59" i="2" s="1"/>
  <c r="M59" i="2"/>
  <c r="AE223" i="3"/>
  <c r="AC223" i="3"/>
  <c r="AD222" i="3"/>
  <c r="D60" i="2"/>
  <c r="F167" i="1"/>
  <c r="H166" i="1"/>
  <c r="B60" i="2" s="1"/>
  <c r="C60" i="2" s="1"/>
  <c r="E60" i="2" s="1"/>
  <c r="D170" i="1"/>
  <c r="C203" i="1"/>
  <c r="M60" i="2" l="1"/>
  <c r="M167" i="1"/>
  <c r="Q166" i="1"/>
  <c r="K60" i="2" s="1"/>
  <c r="L60" i="2" s="1"/>
  <c r="N60" i="2" s="1"/>
  <c r="AD223" i="3"/>
  <c r="AC224" i="3"/>
  <c r="AE224" i="3"/>
  <c r="C204" i="1"/>
  <c r="D171" i="1"/>
  <c r="F168" i="1"/>
  <c r="H167" i="1"/>
  <c r="B61" i="2" s="1"/>
  <c r="C61" i="2" s="1"/>
  <c r="E61" i="2" s="1"/>
  <c r="D61" i="2"/>
  <c r="M168" i="1" l="1"/>
  <c r="Q167" i="1"/>
  <c r="K61" i="2" s="1"/>
  <c r="L61" i="2" s="1"/>
  <c r="N61" i="2" s="1"/>
  <c r="M61" i="2"/>
  <c r="AE225" i="3"/>
  <c r="AC225" i="3"/>
  <c r="AD224" i="3"/>
  <c r="D62" i="2"/>
  <c r="F169" i="1"/>
  <c r="H168" i="1"/>
  <c r="B62" i="2" s="1"/>
  <c r="C62" i="2" s="1"/>
  <c r="E62" i="2" s="1"/>
  <c r="D172" i="1"/>
  <c r="C205" i="1"/>
  <c r="M62" i="2" l="1"/>
  <c r="M169" i="1"/>
  <c r="Q168" i="1"/>
  <c r="K62" i="2" s="1"/>
  <c r="L62" i="2" s="1"/>
  <c r="N62" i="2" s="1"/>
  <c r="AD225" i="3"/>
  <c r="AE226" i="3"/>
  <c r="AC226" i="3"/>
  <c r="C206" i="1"/>
  <c r="D173" i="1"/>
  <c r="D63" i="2"/>
  <c r="F170" i="1"/>
  <c r="H169" i="1"/>
  <c r="B63" i="2" s="1"/>
  <c r="C63" i="2" s="1"/>
  <c r="E63" i="2" s="1"/>
  <c r="M170" i="1" l="1"/>
  <c r="Q169" i="1"/>
  <c r="K63" i="2" s="1"/>
  <c r="L63" i="2" s="1"/>
  <c r="N63" i="2" s="1"/>
  <c r="M63" i="2"/>
  <c r="AC227" i="3"/>
  <c r="AD226" i="3"/>
  <c r="AE227" i="3"/>
  <c r="F171" i="1"/>
  <c r="H170" i="1"/>
  <c r="B64" i="2" s="1"/>
  <c r="C64" i="2" s="1"/>
  <c r="E64" i="2" s="1"/>
  <c r="D64" i="2"/>
  <c r="D174" i="1"/>
  <c r="C207" i="1"/>
  <c r="M64" i="2" l="1"/>
  <c r="M171" i="1"/>
  <c r="Q170" i="1"/>
  <c r="K64" i="2" s="1"/>
  <c r="L64" i="2" s="1"/>
  <c r="N64" i="2" s="1"/>
  <c r="AE228" i="3"/>
  <c r="AC228" i="3"/>
  <c r="AD227" i="3"/>
  <c r="D65" i="2"/>
  <c r="C208" i="1"/>
  <c r="D175" i="1"/>
  <c r="F172" i="1"/>
  <c r="H171" i="1"/>
  <c r="B65" i="2" s="1"/>
  <c r="C65" i="2" s="1"/>
  <c r="E65" i="2" s="1"/>
  <c r="M172" i="1" l="1"/>
  <c r="Q171" i="1"/>
  <c r="K65" i="2" s="1"/>
  <c r="L65" i="2" s="1"/>
  <c r="N65" i="2" s="1"/>
  <c r="M65" i="2"/>
  <c r="AD228" i="3"/>
  <c r="AE229" i="3"/>
  <c r="AC229" i="3"/>
  <c r="D66" i="2"/>
  <c r="F173" i="1"/>
  <c r="H172" i="1"/>
  <c r="B66" i="2" s="1"/>
  <c r="C66" i="2" s="1"/>
  <c r="E66" i="2" s="1"/>
  <c r="D176" i="1"/>
  <c r="C209" i="1"/>
  <c r="M66" i="2" l="1"/>
  <c r="M173" i="1"/>
  <c r="Q172" i="1"/>
  <c r="K66" i="2" s="1"/>
  <c r="L66" i="2" s="1"/>
  <c r="N66" i="2" s="1"/>
  <c r="AD229" i="3"/>
  <c r="AC230" i="3"/>
  <c r="AE230" i="3"/>
  <c r="C210" i="1"/>
  <c r="D177" i="1"/>
  <c r="F174" i="1"/>
  <c r="H173" i="1"/>
  <c r="B67" i="2" s="1"/>
  <c r="C67" i="2" s="1"/>
  <c r="E67" i="2" s="1"/>
  <c r="D67" i="2"/>
  <c r="M174" i="1" l="1"/>
  <c r="Q173" i="1"/>
  <c r="K67" i="2" s="1"/>
  <c r="L67" i="2" s="1"/>
  <c r="N67" i="2" s="1"/>
  <c r="M67" i="2"/>
  <c r="AE231" i="3"/>
  <c r="AC231" i="3"/>
  <c r="AD230" i="3"/>
  <c r="D68" i="2"/>
  <c r="F175" i="1"/>
  <c r="H174" i="1"/>
  <c r="B68" i="2" s="1"/>
  <c r="C68" i="2" s="1"/>
  <c r="E68" i="2" s="1"/>
  <c r="D178" i="1"/>
  <c r="C211" i="1"/>
  <c r="M68" i="2" l="1"/>
  <c r="M175" i="1"/>
  <c r="Q174" i="1"/>
  <c r="K68" i="2" s="1"/>
  <c r="L68" i="2" s="1"/>
  <c r="N68" i="2" s="1"/>
  <c r="AD231" i="3"/>
  <c r="AC232" i="3"/>
  <c r="AE232" i="3"/>
  <c r="C212" i="1"/>
  <c r="D179" i="1"/>
  <c r="D69" i="2"/>
  <c r="F176" i="1"/>
  <c r="H175" i="1"/>
  <c r="B69" i="2" s="1"/>
  <c r="C69" i="2" s="1"/>
  <c r="E69" i="2" s="1"/>
  <c r="M176" i="1" l="1"/>
  <c r="Q175" i="1"/>
  <c r="K69" i="2" s="1"/>
  <c r="L69" i="2" s="1"/>
  <c r="N69" i="2" s="1"/>
  <c r="M69" i="2"/>
  <c r="AE233" i="3"/>
  <c r="AD232" i="3"/>
  <c r="AC233" i="3"/>
  <c r="F177" i="1"/>
  <c r="H176" i="1"/>
  <c r="B70" i="2" s="1"/>
  <c r="C70" i="2" s="1"/>
  <c r="E70" i="2" s="1"/>
  <c r="D70" i="2"/>
  <c r="D180" i="1"/>
  <c r="C213" i="1"/>
  <c r="M70" i="2" l="1"/>
  <c r="M177" i="1"/>
  <c r="Q176" i="1"/>
  <c r="K70" i="2" s="1"/>
  <c r="L70" i="2" s="1"/>
  <c r="N70" i="2" s="1"/>
  <c r="AC234" i="3"/>
  <c r="AE234" i="3"/>
  <c r="AD233" i="3"/>
  <c r="D71" i="2"/>
  <c r="C214" i="1"/>
  <c r="D181" i="1"/>
  <c r="F178" i="1"/>
  <c r="H177" i="1"/>
  <c r="B71" i="2" s="1"/>
  <c r="C71" i="2" s="1"/>
  <c r="E71" i="2" s="1"/>
  <c r="M178" i="1" l="1"/>
  <c r="Q177" i="1"/>
  <c r="K71" i="2" s="1"/>
  <c r="L71" i="2" s="1"/>
  <c r="N71" i="2" s="1"/>
  <c r="M71" i="2"/>
  <c r="AD234" i="3"/>
  <c r="AC235" i="3"/>
  <c r="AE235" i="3"/>
  <c r="D72" i="2"/>
  <c r="F179" i="1"/>
  <c r="H178" i="1"/>
  <c r="B72" i="2" s="1"/>
  <c r="C72" i="2" s="1"/>
  <c r="E72" i="2" s="1"/>
  <c r="D182" i="1"/>
  <c r="C215" i="1"/>
  <c r="M72" i="2" l="1"/>
  <c r="M179" i="1"/>
  <c r="Q178" i="1"/>
  <c r="K72" i="2" s="1"/>
  <c r="L72" i="2" s="1"/>
  <c r="N72" i="2" s="1"/>
  <c r="AC236" i="3"/>
  <c r="AE236" i="3"/>
  <c r="AD235" i="3"/>
  <c r="C216" i="1"/>
  <c r="D183" i="1"/>
  <c r="F180" i="1"/>
  <c r="H179" i="1"/>
  <c r="B73" i="2" s="1"/>
  <c r="C73" i="2" s="1"/>
  <c r="E73" i="2" s="1"/>
  <c r="D73" i="2"/>
  <c r="M180" i="1" l="1"/>
  <c r="Q179" i="1"/>
  <c r="K73" i="2" s="1"/>
  <c r="L73" i="2" s="1"/>
  <c r="N73" i="2" s="1"/>
  <c r="M73" i="2"/>
  <c r="AD236" i="3"/>
  <c r="AE237" i="3"/>
  <c r="AC237" i="3"/>
  <c r="D74" i="2"/>
  <c r="F181" i="1"/>
  <c r="H180" i="1"/>
  <c r="B74" i="2" s="1"/>
  <c r="C74" i="2" s="1"/>
  <c r="E74" i="2" s="1"/>
  <c r="D184" i="1"/>
  <c r="C217" i="1"/>
  <c r="M74" i="2" l="1"/>
  <c r="M181" i="1"/>
  <c r="Q180" i="1"/>
  <c r="K74" i="2" s="1"/>
  <c r="L74" i="2" s="1"/>
  <c r="N74" i="2" s="1"/>
  <c r="AC238" i="3"/>
  <c r="AD237" i="3"/>
  <c r="AE238" i="3"/>
  <c r="C218" i="1"/>
  <c r="D185" i="1"/>
  <c r="D75" i="2"/>
  <c r="F182" i="1"/>
  <c r="H181" i="1"/>
  <c r="B75" i="2" s="1"/>
  <c r="C75" i="2" s="1"/>
  <c r="E75" i="2" s="1"/>
  <c r="L69" i="3"/>
  <c r="M69" i="3"/>
  <c r="N69" i="3"/>
  <c r="G69" i="3"/>
  <c r="G70" i="3" s="1"/>
  <c r="F69" i="3"/>
  <c r="F70" i="3" s="1"/>
  <c r="E69" i="3"/>
  <c r="E70" i="3" s="1"/>
  <c r="B70" i="3" s="1"/>
  <c r="P69" i="3" l="1"/>
  <c r="O69" i="3"/>
  <c r="M182" i="1"/>
  <c r="Q181" i="1"/>
  <c r="K75" i="2" s="1"/>
  <c r="L75" i="2" s="1"/>
  <c r="N75" i="2" s="1"/>
  <c r="M75" i="2"/>
  <c r="AA70" i="3"/>
  <c r="BJ69" i="3"/>
  <c r="E71" i="3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AE239" i="3"/>
  <c r="AC239" i="3"/>
  <c r="AD238" i="3"/>
  <c r="F71" i="3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C70" i="3"/>
  <c r="G71" i="3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D70" i="3"/>
  <c r="F183" i="1"/>
  <c r="H182" i="1"/>
  <c r="B76" i="2" s="1"/>
  <c r="C76" i="2" s="1"/>
  <c r="E76" i="2" s="1"/>
  <c r="D76" i="2"/>
  <c r="D186" i="1"/>
  <c r="C219" i="1"/>
  <c r="M76" i="2" l="1"/>
  <c r="M183" i="1"/>
  <c r="Q182" i="1"/>
  <c r="K76" i="2" s="1"/>
  <c r="L76" i="2" s="1"/>
  <c r="N76" i="2" s="1"/>
  <c r="D71" i="3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B71" i="3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AB70" i="3"/>
  <c r="BK69" i="3"/>
  <c r="BH69" i="3"/>
  <c r="C71" i="3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AC240" i="3"/>
  <c r="AD239" i="3"/>
  <c r="AE240" i="3"/>
  <c r="D77" i="2"/>
  <c r="C220" i="1"/>
  <c r="D187" i="1"/>
  <c r="F184" i="1"/>
  <c r="H183" i="1"/>
  <c r="B77" i="2" s="1"/>
  <c r="C77" i="2" s="1"/>
  <c r="E77" i="2" s="1"/>
  <c r="M184" i="1" l="1"/>
  <c r="Q183" i="1"/>
  <c r="K77" i="2" s="1"/>
  <c r="L77" i="2" s="1"/>
  <c r="N77" i="2" s="1"/>
  <c r="M77" i="2"/>
  <c r="B282" i="1"/>
  <c r="K282" i="1" s="1"/>
  <c r="N283" i="1" s="1"/>
  <c r="AD240" i="3"/>
  <c r="AE241" i="3"/>
  <c r="AC241" i="3"/>
  <c r="D78" i="2"/>
  <c r="F185" i="1"/>
  <c r="H184" i="1"/>
  <c r="B78" i="2" s="1"/>
  <c r="C78" i="2" s="1"/>
  <c r="E78" i="2" s="1"/>
  <c r="D188" i="1"/>
  <c r="C221" i="1"/>
  <c r="P283" i="1" l="1"/>
  <c r="L283" i="1"/>
  <c r="O283" i="1"/>
  <c r="M78" i="2"/>
  <c r="M185" i="1"/>
  <c r="Q184" i="1"/>
  <c r="K78" i="2" s="1"/>
  <c r="L78" i="2" s="1"/>
  <c r="N78" i="2" s="1"/>
  <c r="AE242" i="3"/>
  <c r="AC242" i="3"/>
  <c r="AD241" i="3"/>
  <c r="C222" i="1"/>
  <c r="D189" i="1"/>
  <c r="F186" i="1"/>
  <c r="H185" i="1"/>
  <c r="B79" i="2" s="1"/>
  <c r="C79" i="2" s="1"/>
  <c r="E79" i="2" s="1"/>
  <c r="D79" i="2"/>
  <c r="M186" i="1" l="1"/>
  <c r="Q185" i="1"/>
  <c r="K79" i="2" s="1"/>
  <c r="L79" i="2" s="1"/>
  <c r="N79" i="2" s="1"/>
  <c r="M79" i="2"/>
  <c r="AC243" i="3"/>
  <c r="AD242" i="3"/>
  <c r="AE243" i="3"/>
  <c r="D80" i="2"/>
  <c r="F187" i="1"/>
  <c r="H186" i="1"/>
  <c r="B80" i="2" s="1"/>
  <c r="C80" i="2" s="1"/>
  <c r="E80" i="2" s="1"/>
  <c r="D190" i="1"/>
  <c r="C223" i="1"/>
  <c r="M80" i="2" l="1"/>
  <c r="M187" i="1"/>
  <c r="Q186" i="1"/>
  <c r="K80" i="2" s="1"/>
  <c r="L80" i="2" s="1"/>
  <c r="N80" i="2" s="1"/>
  <c r="AE244" i="3"/>
  <c r="AC244" i="3"/>
  <c r="AD243" i="3"/>
  <c r="C224" i="1"/>
  <c r="D191" i="1"/>
  <c r="D81" i="2"/>
  <c r="F188" i="1"/>
  <c r="H187" i="1"/>
  <c r="B81" i="2" s="1"/>
  <c r="C81" i="2" s="1"/>
  <c r="E81" i="2" s="1"/>
  <c r="M188" i="1" l="1"/>
  <c r="Q187" i="1"/>
  <c r="K81" i="2" s="1"/>
  <c r="L81" i="2" s="1"/>
  <c r="N81" i="2" s="1"/>
  <c r="M81" i="2"/>
  <c r="AD244" i="3"/>
  <c r="AC245" i="3"/>
  <c r="AE245" i="3"/>
  <c r="F189" i="1"/>
  <c r="H188" i="1"/>
  <c r="B82" i="2" s="1"/>
  <c r="C82" i="2" s="1"/>
  <c r="E82" i="2" s="1"/>
  <c r="D82" i="2"/>
  <c r="D192" i="1"/>
  <c r="C225" i="1"/>
  <c r="M189" i="1" l="1"/>
  <c r="Q188" i="1"/>
  <c r="K82" i="2" s="1"/>
  <c r="L82" i="2" s="1"/>
  <c r="N82" i="2" s="1"/>
  <c r="M82" i="2"/>
  <c r="AC246" i="3"/>
  <c r="AE246" i="3"/>
  <c r="AD245" i="3"/>
  <c r="D83" i="2"/>
  <c r="C226" i="1"/>
  <c r="D193" i="1"/>
  <c r="F190" i="1"/>
  <c r="H189" i="1"/>
  <c r="B83" i="2" s="1"/>
  <c r="C83" i="2" s="1"/>
  <c r="E83" i="2" s="1"/>
  <c r="M83" i="2" l="1"/>
  <c r="M190" i="1"/>
  <c r="Q189" i="1"/>
  <c r="K83" i="2" s="1"/>
  <c r="L83" i="2" s="1"/>
  <c r="N83" i="2" s="1"/>
  <c r="AE247" i="3"/>
  <c r="AD246" i="3"/>
  <c r="AC247" i="3"/>
  <c r="D84" i="2"/>
  <c r="F191" i="1"/>
  <c r="H190" i="1"/>
  <c r="B84" i="2" s="1"/>
  <c r="C84" i="2" s="1"/>
  <c r="E84" i="2" s="1"/>
  <c r="D194" i="1"/>
  <c r="C227" i="1"/>
  <c r="M191" i="1" l="1"/>
  <c r="Q190" i="1"/>
  <c r="K84" i="2" s="1"/>
  <c r="L84" i="2" s="1"/>
  <c r="N84" i="2" s="1"/>
  <c r="M84" i="2"/>
  <c r="AD247" i="3"/>
  <c r="AC248" i="3"/>
  <c r="AE248" i="3"/>
  <c r="C228" i="1"/>
  <c r="D195" i="1"/>
  <c r="F192" i="1"/>
  <c r="H191" i="1"/>
  <c r="B85" i="2" s="1"/>
  <c r="C85" i="2" s="1"/>
  <c r="E85" i="2" s="1"/>
  <c r="D85" i="2"/>
  <c r="M85" i="2" l="1"/>
  <c r="M192" i="1"/>
  <c r="Q191" i="1"/>
  <c r="K85" i="2" s="1"/>
  <c r="L85" i="2" s="1"/>
  <c r="N85" i="2" s="1"/>
  <c r="AC249" i="3"/>
  <c r="AE249" i="3"/>
  <c r="AD248" i="3"/>
  <c r="D86" i="2"/>
  <c r="F193" i="1"/>
  <c r="H192" i="1"/>
  <c r="B86" i="2" s="1"/>
  <c r="C86" i="2" s="1"/>
  <c r="E86" i="2" s="1"/>
  <c r="D196" i="1"/>
  <c r="C229" i="1"/>
  <c r="M193" i="1" l="1"/>
  <c r="Q192" i="1"/>
  <c r="K86" i="2" s="1"/>
  <c r="L86" i="2" s="1"/>
  <c r="N86" i="2" s="1"/>
  <c r="M86" i="2"/>
  <c r="AE250" i="3"/>
  <c r="AD249" i="3"/>
  <c r="AC250" i="3"/>
  <c r="C230" i="1"/>
  <c r="D197" i="1"/>
  <c r="D87" i="2"/>
  <c r="F194" i="1"/>
  <c r="H193" i="1"/>
  <c r="B87" i="2" s="1"/>
  <c r="C87" i="2" s="1"/>
  <c r="E87" i="2" s="1"/>
  <c r="M87" i="2" l="1"/>
  <c r="M194" i="1"/>
  <c r="Q193" i="1"/>
  <c r="K87" i="2" s="1"/>
  <c r="L87" i="2" s="1"/>
  <c r="N87" i="2" s="1"/>
  <c r="AD250" i="3"/>
  <c r="AC251" i="3"/>
  <c r="AE251" i="3"/>
  <c r="F195" i="1"/>
  <c r="H194" i="1"/>
  <c r="B88" i="2" s="1"/>
  <c r="C88" i="2" s="1"/>
  <c r="E88" i="2" s="1"/>
  <c r="D88" i="2"/>
  <c r="D198" i="1"/>
  <c r="C231" i="1"/>
  <c r="M195" i="1" l="1"/>
  <c r="Q194" i="1"/>
  <c r="K88" i="2" s="1"/>
  <c r="L88" i="2" s="1"/>
  <c r="N88" i="2" s="1"/>
  <c r="M88" i="2"/>
  <c r="AD251" i="3"/>
  <c r="AE252" i="3"/>
  <c r="AC252" i="3"/>
  <c r="D89" i="2"/>
  <c r="C232" i="1"/>
  <c r="D199" i="1"/>
  <c r="F196" i="1"/>
  <c r="H195" i="1"/>
  <c r="B89" i="2" s="1"/>
  <c r="C89" i="2" s="1"/>
  <c r="E89" i="2" s="1"/>
  <c r="M196" i="1" l="1"/>
  <c r="Q195" i="1"/>
  <c r="K89" i="2" s="1"/>
  <c r="L89" i="2" s="1"/>
  <c r="N89" i="2" s="1"/>
  <c r="M89" i="2"/>
  <c r="AC253" i="3"/>
  <c r="AD252" i="3"/>
  <c r="AE253" i="3"/>
  <c r="D90" i="2"/>
  <c r="F197" i="1"/>
  <c r="H196" i="1"/>
  <c r="B90" i="2" s="1"/>
  <c r="C90" i="2" s="1"/>
  <c r="E90" i="2" s="1"/>
  <c r="D200" i="1"/>
  <c r="C233" i="1"/>
  <c r="M197" i="1" l="1"/>
  <c r="Q196" i="1"/>
  <c r="K90" i="2" s="1"/>
  <c r="L90" i="2" s="1"/>
  <c r="N90" i="2" s="1"/>
  <c r="M90" i="2"/>
  <c r="AC254" i="3"/>
  <c r="AE254" i="3"/>
  <c r="AD253" i="3"/>
  <c r="C234" i="1"/>
  <c r="D201" i="1"/>
  <c r="F198" i="1"/>
  <c r="H197" i="1"/>
  <c r="B91" i="2" s="1"/>
  <c r="C91" i="2" s="1"/>
  <c r="E91" i="2" s="1"/>
  <c r="D91" i="2"/>
  <c r="M91" i="2" l="1"/>
  <c r="M198" i="1"/>
  <c r="Q197" i="1"/>
  <c r="K91" i="2" s="1"/>
  <c r="L91" i="2" s="1"/>
  <c r="N91" i="2" s="1"/>
  <c r="AD254" i="3"/>
  <c r="AC255" i="3"/>
  <c r="AE255" i="3"/>
  <c r="D92" i="2"/>
  <c r="F199" i="1"/>
  <c r="H198" i="1"/>
  <c r="B92" i="2" s="1"/>
  <c r="C92" i="2" s="1"/>
  <c r="E92" i="2" s="1"/>
  <c r="D202" i="1"/>
  <c r="C235" i="1"/>
  <c r="M199" i="1" l="1"/>
  <c r="Q198" i="1"/>
  <c r="K92" i="2" s="1"/>
  <c r="L92" i="2" s="1"/>
  <c r="N92" i="2" s="1"/>
  <c r="M92" i="2"/>
  <c r="AE256" i="3"/>
  <c r="AD255" i="3"/>
  <c r="AC256" i="3"/>
  <c r="C236" i="1"/>
  <c r="D203" i="1"/>
  <c r="D93" i="2"/>
  <c r="F200" i="1"/>
  <c r="H199" i="1"/>
  <c r="B93" i="2" s="1"/>
  <c r="C93" i="2" s="1"/>
  <c r="E93" i="2" s="1"/>
  <c r="M93" i="2" l="1"/>
  <c r="M200" i="1"/>
  <c r="Q199" i="1"/>
  <c r="K93" i="2" s="1"/>
  <c r="L93" i="2" s="1"/>
  <c r="N93" i="2" s="1"/>
  <c r="AE257" i="3"/>
  <c r="AD256" i="3"/>
  <c r="AC257" i="3"/>
  <c r="F201" i="1"/>
  <c r="H200" i="1"/>
  <c r="B94" i="2" s="1"/>
  <c r="C94" i="2" s="1"/>
  <c r="E94" i="2" s="1"/>
  <c r="D94" i="2"/>
  <c r="D204" i="1"/>
  <c r="C237" i="1"/>
  <c r="M201" i="1" l="1"/>
  <c r="Q200" i="1"/>
  <c r="K94" i="2" s="1"/>
  <c r="L94" i="2" s="1"/>
  <c r="N94" i="2" s="1"/>
  <c r="M94" i="2"/>
  <c r="AE258" i="3"/>
  <c r="AC258" i="3"/>
  <c r="AD257" i="3"/>
  <c r="D95" i="2"/>
  <c r="C238" i="1"/>
  <c r="D205" i="1"/>
  <c r="F202" i="1"/>
  <c r="H201" i="1"/>
  <c r="B95" i="2" s="1"/>
  <c r="C95" i="2" s="1"/>
  <c r="E95" i="2" s="1"/>
  <c r="M95" i="2" l="1"/>
  <c r="M202" i="1"/>
  <c r="Q201" i="1"/>
  <c r="K95" i="2" s="1"/>
  <c r="L95" i="2" s="1"/>
  <c r="N95" i="2" s="1"/>
  <c r="AD258" i="3"/>
  <c r="AE259" i="3"/>
  <c r="AC259" i="3"/>
  <c r="D96" i="2"/>
  <c r="F203" i="1"/>
  <c r="H202" i="1"/>
  <c r="B96" i="2" s="1"/>
  <c r="C96" i="2" s="1"/>
  <c r="E96" i="2" s="1"/>
  <c r="D206" i="1"/>
  <c r="C239" i="1"/>
  <c r="M203" i="1" l="1"/>
  <c r="Q202" i="1"/>
  <c r="K96" i="2" s="1"/>
  <c r="L96" i="2" s="1"/>
  <c r="N96" i="2" s="1"/>
  <c r="M96" i="2"/>
  <c r="AC260" i="3"/>
  <c r="AD259" i="3"/>
  <c r="AE260" i="3"/>
  <c r="C240" i="1"/>
  <c r="D207" i="1"/>
  <c r="F204" i="1"/>
  <c r="H203" i="1"/>
  <c r="B97" i="2" s="1"/>
  <c r="C97" i="2" s="1"/>
  <c r="E97" i="2" s="1"/>
  <c r="D97" i="2"/>
  <c r="M97" i="2" l="1"/>
  <c r="M204" i="1"/>
  <c r="Q203" i="1"/>
  <c r="K97" i="2" s="1"/>
  <c r="L97" i="2" s="1"/>
  <c r="N97" i="2" s="1"/>
  <c r="AE261" i="3"/>
  <c r="AC261" i="3"/>
  <c r="AD260" i="3"/>
  <c r="D98" i="2"/>
  <c r="F205" i="1"/>
  <c r="H204" i="1"/>
  <c r="B98" i="2" s="1"/>
  <c r="C98" i="2" s="1"/>
  <c r="E98" i="2" s="1"/>
  <c r="D208" i="1"/>
  <c r="C241" i="1"/>
  <c r="M205" i="1" l="1"/>
  <c r="Q204" i="1"/>
  <c r="K98" i="2" s="1"/>
  <c r="L98" i="2" s="1"/>
  <c r="N98" i="2" s="1"/>
  <c r="M98" i="2"/>
  <c r="AC262" i="3"/>
  <c r="AD261" i="3"/>
  <c r="AE262" i="3"/>
  <c r="C242" i="1"/>
  <c r="D209" i="1"/>
  <c r="D99" i="2"/>
  <c r="F206" i="1"/>
  <c r="H205" i="1"/>
  <c r="B99" i="2" s="1"/>
  <c r="C99" i="2" s="1"/>
  <c r="E99" i="2" s="1"/>
  <c r="M206" i="1" l="1"/>
  <c r="Q205" i="1"/>
  <c r="K99" i="2" s="1"/>
  <c r="L99" i="2" s="1"/>
  <c r="N99" i="2" s="1"/>
  <c r="M99" i="2"/>
  <c r="AD262" i="3"/>
  <c r="AE263" i="3"/>
  <c r="AC263" i="3"/>
  <c r="F207" i="1"/>
  <c r="H206" i="1"/>
  <c r="B100" i="2" s="1"/>
  <c r="C100" i="2" s="1"/>
  <c r="E100" i="2" s="1"/>
  <c r="D100" i="2"/>
  <c r="D210" i="1"/>
  <c r="C243" i="1"/>
  <c r="M100" i="2" l="1"/>
  <c r="M207" i="1"/>
  <c r="Q206" i="1"/>
  <c r="K100" i="2" s="1"/>
  <c r="L100" i="2" s="1"/>
  <c r="N100" i="2" s="1"/>
  <c r="AE264" i="3"/>
  <c r="AC264" i="3"/>
  <c r="AD263" i="3"/>
  <c r="D101" i="2"/>
  <c r="C244" i="1"/>
  <c r="D211" i="1"/>
  <c r="F208" i="1"/>
  <c r="H207" i="1"/>
  <c r="B101" i="2" s="1"/>
  <c r="C101" i="2" s="1"/>
  <c r="E101" i="2" s="1"/>
  <c r="M208" i="1" l="1"/>
  <c r="Q207" i="1"/>
  <c r="K101" i="2" s="1"/>
  <c r="L101" i="2" s="1"/>
  <c r="N101" i="2" s="1"/>
  <c r="M101" i="2"/>
  <c r="AD264" i="3"/>
  <c r="AE265" i="3"/>
  <c r="AC265" i="3"/>
  <c r="D102" i="2"/>
  <c r="F209" i="1"/>
  <c r="H208" i="1"/>
  <c r="B102" i="2" s="1"/>
  <c r="C102" i="2" s="1"/>
  <c r="E102" i="2" s="1"/>
  <c r="D212" i="1"/>
  <c r="C245" i="1"/>
  <c r="M209" i="1" l="1"/>
  <c r="Q208" i="1"/>
  <c r="K102" i="2" s="1"/>
  <c r="L102" i="2" s="1"/>
  <c r="N102" i="2" s="1"/>
  <c r="M102" i="2"/>
  <c r="AC266" i="3"/>
  <c r="AD265" i="3"/>
  <c r="AE266" i="3"/>
  <c r="C246" i="1"/>
  <c r="D213" i="1"/>
  <c r="F210" i="1"/>
  <c r="H209" i="1"/>
  <c r="B103" i="2" s="1"/>
  <c r="C103" i="2" s="1"/>
  <c r="E103" i="2" s="1"/>
  <c r="D103" i="2"/>
  <c r="M103" i="2" l="1"/>
  <c r="M210" i="1"/>
  <c r="Q209" i="1"/>
  <c r="K103" i="2" s="1"/>
  <c r="L103" i="2" s="1"/>
  <c r="N103" i="2" s="1"/>
  <c r="AE267" i="3"/>
  <c r="AD266" i="3"/>
  <c r="AC267" i="3"/>
  <c r="D104" i="2"/>
  <c r="F211" i="1"/>
  <c r="H210" i="1"/>
  <c r="B104" i="2" s="1"/>
  <c r="C104" i="2" s="1"/>
  <c r="E104" i="2" s="1"/>
  <c r="D214" i="1"/>
  <c r="C247" i="1"/>
  <c r="M211" i="1" l="1"/>
  <c r="Q210" i="1"/>
  <c r="K104" i="2" s="1"/>
  <c r="L104" i="2" s="1"/>
  <c r="N104" i="2" s="1"/>
  <c r="M104" i="2"/>
  <c r="AD267" i="3"/>
  <c r="AC268" i="3"/>
  <c r="AE268" i="3"/>
  <c r="C248" i="1"/>
  <c r="D215" i="1"/>
  <c r="D105" i="2"/>
  <c r="F212" i="1"/>
  <c r="H211" i="1"/>
  <c r="B105" i="2" s="1"/>
  <c r="C105" i="2" s="1"/>
  <c r="E105" i="2" s="1"/>
  <c r="M105" i="2" l="1"/>
  <c r="M212" i="1"/>
  <c r="Q211" i="1"/>
  <c r="K105" i="2" s="1"/>
  <c r="L105" i="2" s="1"/>
  <c r="N105" i="2" s="1"/>
  <c r="AC269" i="3"/>
  <c r="AE269" i="3"/>
  <c r="AD268" i="3"/>
  <c r="F213" i="1"/>
  <c r="H212" i="1"/>
  <c r="B106" i="2" s="1"/>
  <c r="C106" i="2" s="1"/>
  <c r="E106" i="2" s="1"/>
  <c r="D106" i="2"/>
  <c r="D216" i="1"/>
  <c r="C249" i="1"/>
  <c r="M213" i="1" l="1"/>
  <c r="Q212" i="1"/>
  <c r="K106" i="2" s="1"/>
  <c r="L106" i="2" s="1"/>
  <c r="N106" i="2" s="1"/>
  <c r="M106" i="2"/>
  <c r="AE270" i="3"/>
  <c r="AD269" i="3"/>
  <c r="AC270" i="3"/>
  <c r="D107" i="2"/>
  <c r="C250" i="1"/>
  <c r="D217" i="1"/>
  <c r="F214" i="1"/>
  <c r="H213" i="1"/>
  <c r="B107" i="2" s="1"/>
  <c r="C107" i="2" s="1"/>
  <c r="E107" i="2" s="1"/>
  <c r="M107" i="2" l="1"/>
  <c r="M214" i="1"/>
  <c r="Q213" i="1"/>
  <c r="K107" i="2" s="1"/>
  <c r="L107" i="2" s="1"/>
  <c r="N107" i="2" s="1"/>
  <c r="AD270" i="3"/>
  <c r="AC271" i="3"/>
  <c r="AE271" i="3"/>
  <c r="D108" i="2"/>
  <c r="F215" i="1"/>
  <c r="H214" i="1"/>
  <c r="B108" i="2" s="1"/>
  <c r="C108" i="2" s="1"/>
  <c r="E108" i="2" s="1"/>
  <c r="D218" i="1"/>
  <c r="C251" i="1"/>
  <c r="M215" i="1" l="1"/>
  <c r="Q214" i="1"/>
  <c r="K108" i="2" s="1"/>
  <c r="L108" i="2" s="1"/>
  <c r="N108" i="2" s="1"/>
  <c r="M108" i="2"/>
  <c r="AC272" i="3"/>
  <c r="AE272" i="3"/>
  <c r="AD271" i="3"/>
  <c r="C252" i="1"/>
  <c r="D219" i="1"/>
  <c r="F216" i="1"/>
  <c r="H215" i="1"/>
  <c r="B109" i="2" s="1"/>
  <c r="C109" i="2" s="1"/>
  <c r="E109" i="2" s="1"/>
  <c r="D109" i="2"/>
  <c r="M109" i="2" l="1"/>
  <c r="M216" i="1"/>
  <c r="Q215" i="1"/>
  <c r="K109" i="2" s="1"/>
  <c r="L109" i="2" s="1"/>
  <c r="N109" i="2" s="1"/>
  <c r="AD272" i="3"/>
  <c r="AC273" i="3"/>
  <c r="AE273" i="3"/>
  <c r="D110" i="2"/>
  <c r="F217" i="1"/>
  <c r="H216" i="1"/>
  <c r="B110" i="2" s="1"/>
  <c r="C110" i="2" s="1"/>
  <c r="E110" i="2" s="1"/>
  <c r="D220" i="1"/>
  <c r="C253" i="1"/>
  <c r="M217" i="1" l="1"/>
  <c r="Q216" i="1"/>
  <c r="K110" i="2" s="1"/>
  <c r="L110" i="2" s="1"/>
  <c r="N110" i="2" s="1"/>
  <c r="M110" i="2"/>
  <c r="AC274" i="3"/>
  <c r="AE274" i="3"/>
  <c r="AD273" i="3"/>
  <c r="C254" i="1"/>
  <c r="D221" i="1"/>
  <c r="D111" i="2"/>
  <c r="F218" i="1"/>
  <c r="H217" i="1"/>
  <c r="B111" i="2" s="1"/>
  <c r="C111" i="2" s="1"/>
  <c r="E111" i="2" s="1"/>
  <c r="M111" i="2" l="1"/>
  <c r="M218" i="1"/>
  <c r="Q217" i="1"/>
  <c r="K111" i="2" s="1"/>
  <c r="L111" i="2" s="1"/>
  <c r="N111" i="2" s="1"/>
  <c r="AE275" i="3"/>
  <c r="AD274" i="3"/>
  <c r="AC275" i="3"/>
  <c r="F219" i="1"/>
  <c r="H218" i="1"/>
  <c r="B112" i="2" s="1"/>
  <c r="C112" i="2" s="1"/>
  <c r="E112" i="2" s="1"/>
  <c r="D112" i="2"/>
  <c r="D222" i="1"/>
  <c r="C255" i="1"/>
  <c r="M219" i="1" l="1"/>
  <c r="Q218" i="1"/>
  <c r="K112" i="2" s="1"/>
  <c r="L112" i="2" s="1"/>
  <c r="N112" i="2" s="1"/>
  <c r="M112" i="2"/>
  <c r="AD275" i="3"/>
  <c r="AC276" i="3"/>
  <c r="AE276" i="3"/>
  <c r="D113" i="2"/>
  <c r="C256" i="1"/>
  <c r="D223" i="1"/>
  <c r="F220" i="1"/>
  <c r="H219" i="1"/>
  <c r="B113" i="2" s="1"/>
  <c r="C113" i="2" s="1"/>
  <c r="E113" i="2" s="1"/>
  <c r="M220" i="1" l="1"/>
  <c r="Q219" i="1"/>
  <c r="K113" i="2" s="1"/>
  <c r="L113" i="2" s="1"/>
  <c r="N113" i="2" s="1"/>
  <c r="M113" i="2"/>
  <c r="AC277" i="3"/>
  <c r="AE277" i="3"/>
  <c r="AD276" i="3"/>
  <c r="D114" i="2"/>
  <c r="F221" i="1"/>
  <c r="H220" i="1"/>
  <c r="B114" i="2" s="1"/>
  <c r="C114" i="2" s="1"/>
  <c r="E114" i="2" s="1"/>
  <c r="D224" i="1"/>
  <c r="C257" i="1"/>
  <c r="M114" i="2" l="1"/>
  <c r="M221" i="1"/>
  <c r="Q220" i="1"/>
  <c r="K114" i="2" s="1"/>
  <c r="L114" i="2" s="1"/>
  <c r="N114" i="2" s="1"/>
  <c r="AE278" i="3"/>
  <c r="AD277" i="3"/>
  <c r="AC278" i="3"/>
  <c r="C258" i="1"/>
  <c r="D225" i="1"/>
  <c r="F222" i="1"/>
  <c r="H221" i="1"/>
  <c r="B115" i="2" s="1"/>
  <c r="C115" i="2" s="1"/>
  <c r="E115" i="2" s="1"/>
  <c r="D115" i="2"/>
  <c r="BS9" i="3" l="1"/>
  <c r="BT9" i="3"/>
  <c r="BU9" i="3"/>
  <c r="M222" i="1"/>
  <c r="Q221" i="1"/>
  <c r="K115" i="2" s="1"/>
  <c r="L115" i="2" s="1"/>
  <c r="N115" i="2" s="1"/>
  <c r="M115" i="2"/>
  <c r="AD278" i="3"/>
  <c r="AC279" i="3"/>
  <c r="AE279" i="3"/>
  <c r="D116" i="2"/>
  <c r="F223" i="1"/>
  <c r="H222" i="1"/>
  <c r="B116" i="2" s="1"/>
  <c r="C116" i="2" s="1"/>
  <c r="E116" i="2" s="1"/>
  <c r="D226" i="1"/>
  <c r="C259" i="1"/>
  <c r="BS10" i="3" l="1"/>
  <c r="BT10" i="3"/>
  <c r="BU10" i="3"/>
  <c r="BW9" i="3"/>
  <c r="BZ9" i="3" s="1"/>
  <c r="CA9" i="3" s="1"/>
  <c r="BX9" i="3"/>
  <c r="BY9" i="3"/>
  <c r="M116" i="2"/>
  <c r="Q222" i="1"/>
  <c r="K116" i="2" s="1"/>
  <c r="L116" i="2" s="1"/>
  <c r="N116" i="2" s="1"/>
  <c r="M223" i="1"/>
  <c r="AC280" i="3"/>
  <c r="AE280" i="3"/>
  <c r="AD279" i="3"/>
  <c r="C260" i="1"/>
  <c r="D227" i="1"/>
  <c r="D117" i="2"/>
  <c r="F224" i="1"/>
  <c r="H223" i="1"/>
  <c r="B117" i="2" s="1"/>
  <c r="C117" i="2" s="1"/>
  <c r="E117" i="2" s="1"/>
  <c r="BS11" i="3" l="1"/>
  <c r="BT11" i="3"/>
  <c r="BU11" i="3"/>
  <c r="BW10" i="3"/>
  <c r="BZ10" i="3" s="1"/>
  <c r="CA10" i="3" s="1"/>
  <c r="BY10" i="3"/>
  <c r="BX10" i="3"/>
  <c r="M224" i="1"/>
  <c r="Q223" i="1"/>
  <c r="K117" i="2" s="1"/>
  <c r="L117" i="2" s="1"/>
  <c r="N117" i="2" s="1"/>
  <c r="M117" i="2"/>
  <c r="AE281" i="3"/>
  <c r="AD280" i="3"/>
  <c r="AC281" i="3"/>
  <c r="F225" i="1"/>
  <c r="H224" i="1"/>
  <c r="B118" i="2" s="1"/>
  <c r="C118" i="2" s="1"/>
  <c r="E118" i="2" s="1"/>
  <c r="D118" i="2"/>
  <c r="D228" i="1"/>
  <c r="C261" i="1"/>
  <c r="BS12" i="3" l="1"/>
  <c r="BT12" i="3"/>
  <c r="BU12" i="3"/>
  <c r="BW11" i="3"/>
  <c r="BZ11" i="3" s="1"/>
  <c r="CA11" i="3" s="1"/>
  <c r="BY11" i="3"/>
  <c r="BX11" i="3"/>
  <c r="M225" i="1"/>
  <c r="Q224" i="1"/>
  <c r="K118" i="2" s="1"/>
  <c r="L118" i="2" s="1"/>
  <c r="N118" i="2" s="1"/>
  <c r="M118" i="2"/>
  <c r="AD281" i="3"/>
  <c r="AC282" i="3"/>
  <c r="AE282" i="3"/>
  <c r="D119" i="2"/>
  <c r="C262" i="1"/>
  <c r="D229" i="1"/>
  <c r="F226" i="1"/>
  <c r="H225" i="1"/>
  <c r="B119" i="2" s="1"/>
  <c r="C119" i="2" s="1"/>
  <c r="E119" i="2" s="1"/>
  <c r="BS13" i="3" l="1"/>
  <c r="BT13" i="3"/>
  <c r="BU13" i="3"/>
  <c r="BW12" i="3"/>
  <c r="BZ12" i="3" s="1"/>
  <c r="CA12" i="3" s="1"/>
  <c r="BX12" i="3"/>
  <c r="BY12" i="3"/>
  <c r="M119" i="2"/>
  <c r="M226" i="1"/>
  <c r="Q225" i="1"/>
  <c r="K119" i="2" s="1"/>
  <c r="L119" i="2" s="1"/>
  <c r="N119" i="2" s="1"/>
  <c r="AC283" i="3"/>
  <c r="AE283" i="3"/>
  <c r="AD282" i="3"/>
  <c r="D120" i="2"/>
  <c r="F227" i="1"/>
  <c r="H226" i="1"/>
  <c r="B120" i="2" s="1"/>
  <c r="C120" i="2" s="1"/>
  <c r="E120" i="2" s="1"/>
  <c r="D230" i="1"/>
  <c r="C263" i="1"/>
  <c r="BS14" i="3" l="1"/>
  <c r="BU14" i="3"/>
  <c r="BT14" i="3"/>
  <c r="BW13" i="3"/>
  <c r="BY13" i="3"/>
  <c r="BX13" i="3"/>
  <c r="M120" i="2"/>
  <c r="M227" i="1"/>
  <c r="Q226" i="1"/>
  <c r="K120" i="2" s="1"/>
  <c r="L120" i="2" s="1"/>
  <c r="N120" i="2" s="1"/>
  <c r="AE284" i="3"/>
  <c r="AD283" i="3"/>
  <c r="AC284" i="3"/>
  <c r="C264" i="1"/>
  <c r="D231" i="1"/>
  <c r="F228" i="1"/>
  <c r="H227" i="1"/>
  <c r="B121" i="2" s="1"/>
  <c r="C121" i="2" s="1"/>
  <c r="E121" i="2" s="1"/>
  <c r="D121" i="2"/>
  <c r="BZ13" i="3" l="1"/>
  <c r="CA13" i="3" s="1"/>
  <c r="BW14" i="3"/>
  <c r="BY14" i="3"/>
  <c r="BX14" i="3"/>
  <c r="BZ14" i="3" s="1"/>
  <c r="CA14" i="3" s="1"/>
  <c r="BS15" i="3"/>
  <c r="BU15" i="3"/>
  <c r="BT15" i="3"/>
  <c r="M121" i="2"/>
  <c r="M228" i="1"/>
  <c r="Q227" i="1"/>
  <c r="K121" i="2" s="1"/>
  <c r="L121" i="2" s="1"/>
  <c r="N121" i="2" s="1"/>
  <c r="AD284" i="3"/>
  <c r="AC285" i="3"/>
  <c r="AE285" i="3"/>
  <c r="D122" i="2"/>
  <c r="F229" i="1"/>
  <c r="H228" i="1"/>
  <c r="B122" i="2" s="1"/>
  <c r="C122" i="2" s="1"/>
  <c r="E122" i="2" s="1"/>
  <c r="D232" i="1"/>
  <c r="C265" i="1"/>
  <c r="BS16" i="3" l="1"/>
  <c r="BU16" i="3"/>
  <c r="BT16" i="3"/>
  <c r="BW15" i="3"/>
  <c r="BZ15" i="3" s="1"/>
  <c r="CA15" i="3" s="1"/>
  <c r="BY15" i="3"/>
  <c r="BX15" i="3"/>
  <c r="M229" i="1"/>
  <c r="Q228" i="1"/>
  <c r="K122" i="2" s="1"/>
  <c r="L122" i="2" s="1"/>
  <c r="N122" i="2" s="1"/>
  <c r="M122" i="2"/>
  <c r="AC286" i="3"/>
  <c r="AE286" i="3"/>
  <c r="AD285" i="3"/>
  <c r="C266" i="1"/>
  <c r="D233" i="1"/>
  <c r="D123" i="2"/>
  <c r="F230" i="1"/>
  <c r="H229" i="1"/>
  <c r="B123" i="2" s="1"/>
  <c r="C123" i="2" s="1"/>
  <c r="E123" i="2" s="1"/>
  <c r="BS17" i="3" l="1"/>
  <c r="BU17" i="3"/>
  <c r="BT17" i="3"/>
  <c r="BW16" i="3"/>
  <c r="BY16" i="3"/>
  <c r="BX16" i="3"/>
  <c r="M123" i="2"/>
  <c r="M230" i="1"/>
  <c r="Q229" i="1"/>
  <c r="K123" i="2" s="1"/>
  <c r="L123" i="2" s="1"/>
  <c r="N123" i="2" s="1"/>
  <c r="AE287" i="3"/>
  <c r="AD286" i="3"/>
  <c r="AC287" i="3"/>
  <c r="F231" i="1"/>
  <c r="H230" i="1"/>
  <c r="B124" i="2" s="1"/>
  <c r="C124" i="2" s="1"/>
  <c r="E124" i="2" s="1"/>
  <c r="D124" i="2"/>
  <c r="D234" i="1"/>
  <c r="C267" i="1"/>
  <c r="BZ16" i="3" l="1"/>
  <c r="CA16" i="3" s="1"/>
  <c r="BS18" i="3"/>
  <c r="BU18" i="3"/>
  <c r="BT18" i="3"/>
  <c r="BW17" i="3"/>
  <c r="BY17" i="3"/>
  <c r="BX17" i="3"/>
  <c r="BZ17" i="3"/>
  <c r="CA17" i="3" s="1"/>
  <c r="M124" i="2"/>
  <c r="M231" i="1"/>
  <c r="Q230" i="1"/>
  <c r="K124" i="2" s="1"/>
  <c r="L124" i="2" s="1"/>
  <c r="N124" i="2" s="1"/>
  <c r="AD287" i="3"/>
  <c r="AC288" i="3"/>
  <c r="AE288" i="3"/>
  <c r="D125" i="2"/>
  <c r="C268" i="1"/>
  <c r="D235" i="1"/>
  <c r="F232" i="1"/>
  <c r="H231" i="1"/>
  <c r="B125" i="2" s="1"/>
  <c r="C125" i="2" s="1"/>
  <c r="E125" i="2" s="1"/>
  <c r="BW18" i="3" l="1"/>
  <c r="BY18" i="3"/>
  <c r="BX18" i="3"/>
  <c r="BS19" i="3"/>
  <c r="BU19" i="3"/>
  <c r="BT19" i="3"/>
  <c r="BZ18" i="3"/>
  <c r="CA18" i="3" s="1"/>
  <c r="M125" i="2"/>
  <c r="M232" i="1"/>
  <c r="Q231" i="1"/>
  <c r="K125" i="2" s="1"/>
  <c r="L125" i="2" s="1"/>
  <c r="N125" i="2" s="1"/>
  <c r="AC289" i="3"/>
  <c r="AE289" i="3"/>
  <c r="AD288" i="3"/>
  <c r="D126" i="2"/>
  <c r="F233" i="1"/>
  <c r="H232" i="1"/>
  <c r="B126" i="2" s="1"/>
  <c r="C126" i="2" s="1"/>
  <c r="E126" i="2" s="1"/>
  <c r="D236" i="1"/>
  <c r="C269" i="1"/>
  <c r="BS20" i="3" l="1"/>
  <c r="BU20" i="3"/>
  <c r="BT20" i="3"/>
  <c r="BW19" i="3"/>
  <c r="BZ19" i="3" s="1"/>
  <c r="CA19" i="3" s="1"/>
  <c r="BX19" i="3"/>
  <c r="BY19" i="3"/>
  <c r="M233" i="1"/>
  <c r="Q232" i="1"/>
  <c r="K126" i="2" s="1"/>
  <c r="L126" i="2" s="1"/>
  <c r="N126" i="2" s="1"/>
  <c r="M126" i="2"/>
  <c r="AE290" i="3"/>
  <c r="AD289" i="3"/>
  <c r="AC290" i="3"/>
  <c r="C270" i="1"/>
  <c r="D237" i="1"/>
  <c r="F234" i="1"/>
  <c r="H233" i="1"/>
  <c r="B127" i="2" s="1"/>
  <c r="C127" i="2" s="1"/>
  <c r="E127" i="2" s="1"/>
  <c r="D127" i="2"/>
  <c r="BS21" i="3" l="1"/>
  <c r="BU21" i="3"/>
  <c r="BT21" i="3"/>
  <c r="BW20" i="3"/>
  <c r="BY20" i="3"/>
  <c r="BX20" i="3"/>
  <c r="M127" i="2"/>
  <c r="M234" i="1"/>
  <c r="Q233" i="1"/>
  <c r="K127" i="2" s="1"/>
  <c r="L127" i="2" s="1"/>
  <c r="N127" i="2" s="1"/>
  <c r="AD290" i="3"/>
  <c r="AC291" i="3"/>
  <c r="AE291" i="3"/>
  <c r="D128" i="2"/>
  <c r="F235" i="1"/>
  <c r="H234" i="1"/>
  <c r="B128" i="2" s="1"/>
  <c r="C128" i="2" s="1"/>
  <c r="E128" i="2" s="1"/>
  <c r="D238" i="1"/>
  <c r="C271" i="1"/>
  <c r="BZ20" i="3" l="1"/>
  <c r="CA20" i="3" s="1"/>
  <c r="BS22" i="3"/>
  <c r="BU22" i="3"/>
  <c r="BT22" i="3"/>
  <c r="BW21" i="3"/>
  <c r="BX21" i="3"/>
  <c r="BY21" i="3"/>
  <c r="BZ21" i="3"/>
  <c r="CA21" i="3" s="1"/>
  <c r="M128" i="2"/>
  <c r="M235" i="1"/>
  <c r="Q234" i="1"/>
  <c r="K128" i="2" s="1"/>
  <c r="L128" i="2" s="1"/>
  <c r="N128" i="2" s="1"/>
  <c r="AC292" i="3"/>
  <c r="AE292" i="3"/>
  <c r="AD291" i="3"/>
  <c r="C272" i="1"/>
  <c r="D239" i="1"/>
  <c r="D129" i="2"/>
  <c r="F236" i="1"/>
  <c r="H235" i="1"/>
  <c r="B129" i="2" s="1"/>
  <c r="C129" i="2" s="1"/>
  <c r="E129" i="2" s="1"/>
  <c r="BW22" i="3" l="1"/>
  <c r="BY22" i="3"/>
  <c r="BX22" i="3"/>
  <c r="BS23" i="3"/>
  <c r="BU23" i="3"/>
  <c r="BT23" i="3"/>
  <c r="BZ22" i="3"/>
  <c r="CA22" i="3" s="1"/>
  <c r="M129" i="2"/>
  <c r="M236" i="1"/>
  <c r="Q235" i="1"/>
  <c r="K129" i="2" s="1"/>
  <c r="L129" i="2" s="1"/>
  <c r="N129" i="2" s="1"/>
  <c r="AE293" i="3"/>
  <c r="AD292" i="3"/>
  <c r="AC293" i="3"/>
  <c r="F237" i="1"/>
  <c r="H236" i="1"/>
  <c r="B130" i="2" s="1"/>
  <c r="C130" i="2" s="1"/>
  <c r="E130" i="2" s="1"/>
  <c r="D130" i="2"/>
  <c r="D240" i="1"/>
  <c r="C273" i="1"/>
  <c r="BW23" i="3" l="1"/>
  <c r="BX23" i="3"/>
  <c r="BY23" i="3"/>
  <c r="BS24" i="3"/>
  <c r="BU24" i="3"/>
  <c r="BT24" i="3"/>
  <c r="M237" i="1"/>
  <c r="Q236" i="1"/>
  <c r="K130" i="2" s="1"/>
  <c r="L130" i="2" s="1"/>
  <c r="N130" i="2" s="1"/>
  <c r="M130" i="2"/>
  <c r="AD293" i="3"/>
  <c r="AC294" i="3"/>
  <c r="AE294" i="3"/>
  <c r="D131" i="2"/>
  <c r="C274" i="1"/>
  <c r="D241" i="1"/>
  <c r="F238" i="1"/>
  <c r="H237" i="1"/>
  <c r="B131" i="2" s="1"/>
  <c r="C131" i="2" s="1"/>
  <c r="E131" i="2" s="1"/>
  <c r="BZ23" i="3" l="1"/>
  <c r="CA23" i="3" s="1"/>
  <c r="BS25" i="3"/>
  <c r="BU25" i="3"/>
  <c r="BT25" i="3"/>
  <c r="BW24" i="3"/>
  <c r="BY24" i="3"/>
  <c r="BX24" i="3"/>
  <c r="BZ24" i="3" s="1"/>
  <c r="CA24" i="3" s="1"/>
  <c r="M238" i="1"/>
  <c r="Q237" i="1"/>
  <c r="K131" i="2" s="1"/>
  <c r="L131" i="2" s="1"/>
  <c r="N131" i="2"/>
  <c r="M131" i="2"/>
  <c r="AC295" i="3"/>
  <c r="AE295" i="3"/>
  <c r="AD294" i="3"/>
  <c r="D132" i="2"/>
  <c r="F239" i="1"/>
  <c r="H238" i="1"/>
  <c r="B132" i="2" s="1"/>
  <c r="C132" i="2" s="1"/>
  <c r="E132" i="2" s="1"/>
  <c r="D242" i="1"/>
  <c r="C275" i="1"/>
  <c r="BW25" i="3" l="1"/>
  <c r="BX25" i="3"/>
  <c r="BY25" i="3"/>
  <c r="BS26" i="3"/>
  <c r="BU26" i="3"/>
  <c r="BT26" i="3"/>
  <c r="BZ25" i="3"/>
  <c r="CA25" i="3" s="1"/>
  <c r="M132" i="2"/>
  <c r="M239" i="1"/>
  <c r="Q238" i="1"/>
  <c r="K132" i="2" s="1"/>
  <c r="L132" i="2" s="1"/>
  <c r="N132" i="2" s="1"/>
  <c r="AE296" i="3"/>
  <c r="AD295" i="3"/>
  <c r="AC296" i="3"/>
  <c r="C276" i="1"/>
  <c r="D243" i="1"/>
  <c r="F240" i="1"/>
  <c r="H239" i="1"/>
  <c r="B133" i="2" s="1"/>
  <c r="C133" i="2" s="1"/>
  <c r="E133" i="2" s="1"/>
  <c r="D133" i="2"/>
  <c r="BW26" i="3" l="1"/>
  <c r="BY26" i="3"/>
  <c r="BX26" i="3"/>
  <c r="BS27" i="3"/>
  <c r="BU27" i="3"/>
  <c r="BT27" i="3"/>
  <c r="M133" i="2"/>
  <c r="M240" i="1"/>
  <c r="Q239" i="1"/>
  <c r="K133" i="2" s="1"/>
  <c r="L133" i="2" s="1"/>
  <c r="N133" i="2" s="1"/>
  <c r="AD296" i="3"/>
  <c r="AC297" i="3"/>
  <c r="AE297" i="3"/>
  <c r="D134" i="2"/>
  <c r="F241" i="1"/>
  <c r="H240" i="1"/>
  <c r="B134" i="2" s="1"/>
  <c r="C134" i="2" s="1"/>
  <c r="E134" i="2" s="1"/>
  <c r="D244" i="1"/>
  <c r="C277" i="1"/>
  <c r="BZ26" i="3" l="1"/>
  <c r="CA26" i="3" s="1"/>
  <c r="BS28" i="3"/>
  <c r="BU28" i="3"/>
  <c r="BT28" i="3"/>
  <c r="BW27" i="3"/>
  <c r="BX27" i="3"/>
  <c r="BY27" i="3"/>
  <c r="BZ27" i="3" s="1"/>
  <c r="CA27" i="3" s="1"/>
  <c r="M241" i="1"/>
  <c r="Q240" i="1"/>
  <c r="K134" i="2" s="1"/>
  <c r="L134" i="2" s="1"/>
  <c r="N134" i="2" s="1"/>
  <c r="M134" i="2"/>
  <c r="AC298" i="3"/>
  <c r="AE298" i="3"/>
  <c r="AD297" i="3"/>
  <c r="C278" i="1"/>
  <c r="D245" i="1"/>
  <c r="D135" i="2"/>
  <c r="F242" i="1"/>
  <c r="H241" i="1"/>
  <c r="B135" i="2" s="1"/>
  <c r="C135" i="2" s="1"/>
  <c r="E135" i="2" s="1"/>
  <c r="BS29" i="3" l="1"/>
  <c r="BU29" i="3"/>
  <c r="BT29" i="3"/>
  <c r="BW28" i="3"/>
  <c r="BY28" i="3"/>
  <c r="BX28" i="3"/>
  <c r="M135" i="2"/>
  <c r="M242" i="1"/>
  <c r="Q241" i="1"/>
  <c r="K135" i="2" s="1"/>
  <c r="L135" i="2" s="1"/>
  <c r="N135" i="2" s="1"/>
  <c r="AE299" i="3"/>
  <c r="AD298" i="3"/>
  <c r="AC299" i="3"/>
  <c r="F243" i="1"/>
  <c r="H242" i="1"/>
  <c r="B136" i="2" s="1"/>
  <c r="C136" i="2" s="1"/>
  <c r="E136" i="2" s="1"/>
  <c r="D136" i="2"/>
  <c r="D246" i="1"/>
  <c r="C279" i="1"/>
  <c r="BZ28" i="3" l="1"/>
  <c r="CA28" i="3" s="1"/>
  <c r="BW29" i="3"/>
  <c r="BX29" i="3"/>
  <c r="BY29" i="3"/>
  <c r="BZ29" i="3" s="1"/>
  <c r="CA29" i="3" s="1"/>
  <c r="BS30" i="3"/>
  <c r="BU30" i="3"/>
  <c r="BT30" i="3"/>
  <c r="M243" i="1"/>
  <c r="Q242" i="1"/>
  <c r="K136" i="2" s="1"/>
  <c r="L136" i="2" s="1"/>
  <c r="N136" i="2" s="1"/>
  <c r="M136" i="2"/>
  <c r="AD299" i="3"/>
  <c r="AC300" i="3"/>
  <c r="AE300" i="3"/>
  <c r="D137" i="2"/>
  <c r="C280" i="1"/>
  <c r="D247" i="1"/>
  <c r="F244" i="1"/>
  <c r="H243" i="1"/>
  <c r="B137" i="2" s="1"/>
  <c r="C137" i="2" s="1"/>
  <c r="E137" i="2" s="1"/>
  <c r="BS31" i="3" l="1"/>
  <c r="BU31" i="3"/>
  <c r="BT31" i="3"/>
  <c r="BW30" i="3"/>
  <c r="BZ30" i="3" s="1"/>
  <c r="CA30" i="3" s="1"/>
  <c r="BY30" i="3"/>
  <c r="BX30" i="3"/>
  <c r="M137" i="2"/>
  <c r="M244" i="1"/>
  <c r="Q243" i="1"/>
  <c r="K137" i="2" s="1"/>
  <c r="L137" i="2" s="1"/>
  <c r="N137" i="2" s="1"/>
  <c r="AC301" i="3"/>
  <c r="AE301" i="3"/>
  <c r="AD300" i="3"/>
  <c r="D138" i="2"/>
  <c r="F245" i="1"/>
  <c r="H244" i="1"/>
  <c r="B138" i="2" s="1"/>
  <c r="C138" i="2" s="1"/>
  <c r="E138" i="2" s="1"/>
  <c r="D248" i="1"/>
  <c r="C281" i="1"/>
  <c r="C282" i="1" s="1"/>
  <c r="BS32" i="3" l="1"/>
  <c r="BU32" i="3"/>
  <c r="BT32" i="3"/>
  <c r="BW31" i="3"/>
  <c r="BZ31" i="3" s="1"/>
  <c r="CA31" i="3" s="1"/>
  <c r="BX31" i="3"/>
  <c r="BY31" i="3"/>
  <c r="M245" i="1"/>
  <c r="Q244" i="1"/>
  <c r="K138" i="2" s="1"/>
  <c r="L138" i="2" s="1"/>
  <c r="N138" i="2" s="1"/>
  <c r="M138" i="2"/>
  <c r="AE302" i="3"/>
  <c r="AD301" i="3"/>
  <c r="AC302" i="3"/>
  <c r="D249" i="1"/>
  <c r="F246" i="1"/>
  <c r="H245" i="1"/>
  <c r="B139" i="2" s="1"/>
  <c r="C139" i="2" s="1"/>
  <c r="E139" i="2" s="1"/>
  <c r="D139" i="2"/>
  <c r="BS33" i="3" l="1"/>
  <c r="BU33" i="3"/>
  <c r="BT33" i="3"/>
  <c r="BW32" i="3"/>
  <c r="BZ32" i="3" s="1"/>
  <c r="CA32" i="3" s="1"/>
  <c r="BY32" i="3"/>
  <c r="BX32" i="3"/>
  <c r="M139" i="2"/>
  <c r="M246" i="1"/>
  <c r="Q245" i="1"/>
  <c r="K139" i="2" s="1"/>
  <c r="L139" i="2" s="1"/>
  <c r="N139" i="2" s="1"/>
  <c r="AD302" i="3"/>
  <c r="AC303" i="3"/>
  <c r="AE303" i="3"/>
  <c r="D140" i="2"/>
  <c r="F247" i="1"/>
  <c r="H246" i="1"/>
  <c r="B140" i="2" s="1"/>
  <c r="C140" i="2" s="1"/>
  <c r="E140" i="2" s="1"/>
  <c r="D250" i="1"/>
  <c r="BS34" i="3" l="1"/>
  <c r="BU34" i="3"/>
  <c r="BT34" i="3"/>
  <c r="BW33" i="3"/>
  <c r="BZ33" i="3" s="1"/>
  <c r="CA33" i="3" s="1"/>
  <c r="BX33" i="3"/>
  <c r="BY33" i="3"/>
  <c r="M247" i="1"/>
  <c r="Q246" i="1"/>
  <c r="K140" i="2" s="1"/>
  <c r="L140" i="2" s="1"/>
  <c r="N140" i="2" s="1"/>
  <c r="M140" i="2"/>
  <c r="AC304" i="3"/>
  <c r="AE304" i="3"/>
  <c r="AD303" i="3"/>
  <c r="D251" i="1"/>
  <c r="D141" i="2"/>
  <c r="F248" i="1"/>
  <c r="H247" i="1"/>
  <c r="B141" i="2" s="1"/>
  <c r="C141" i="2" s="1"/>
  <c r="E141" i="2" s="1"/>
  <c r="BS35" i="3" l="1"/>
  <c r="BU35" i="3"/>
  <c r="BT35" i="3"/>
  <c r="BW34" i="3"/>
  <c r="BZ34" i="3" s="1"/>
  <c r="CA34" i="3" s="1"/>
  <c r="BY34" i="3"/>
  <c r="BX34" i="3"/>
  <c r="M141" i="2"/>
  <c r="M248" i="1"/>
  <c r="Q247" i="1"/>
  <c r="K141" i="2" s="1"/>
  <c r="L141" i="2" s="1"/>
  <c r="N141" i="2" s="1"/>
  <c r="AC305" i="3"/>
  <c r="AE305" i="3"/>
  <c r="AD304" i="3"/>
  <c r="F249" i="1"/>
  <c r="H248" i="1"/>
  <c r="B142" i="2" s="1"/>
  <c r="C142" i="2" s="1"/>
  <c r="E142" i="2" s="1"/>
  <c r="D142" i="2"/>
  <c r="D252" i="1"/>
  <c r="BS36" i="3" l="1"/>
  <c r="BU36" i="3"/>
  <c r="BT36" i="3"/>
  <c r="BW35" i="3"/>
  <c r="BZ35" i="3" s="1"/>
  <c r="CA35" i="3" s="1"/>
  <c r="BX35" i="3"/>
  <c r="BY35" i="3"/>
  <c r="M249" i="1"/>
  <c r="Q248" i="1"/>
  <c r="K142" i="2" s="1"/>
  <c r="L142" i="2" s="1"/>
  <c r="N142" i="2" s="1"/>
  <c r="M142" i="2"/>
  <c r="AE306" i="3"/>
  <c r="AD305" i="3"/>
  <c r="AC306" i="3"/>
  <c r="D143" i="2"/>
  <c r="D253" i="1"/>
  <c r="F250" i="1"/>
  <c r="H249" i="1"/>
  <c r="B143" i="2" s="1"/>
  <c r="C143" i="2" s="1"/>
  <c r="E143" i="2" s="1"/>
  <c r="BS37" i="3" l="1"/>
  <c r="BU37" i="3"/>
  <c r="BT37" i="3"/>
  <c r="BW36" i="3"/>
  <c r="BZ36" i="3" s="1"/>
  <c r="CA36" i="3" s="1"/>
  <c r="BY36" i="3"/>
  <c r="BX36" i="3"/>
  <c r="M250" i="1"/>
  <c r="Q249" i="1"/>
  <c r="K143" i="2" s="1"/>
  <c r="L143" i="2" s="1"/>
  <c r="N143" i="2" s="1"/>
  <c r="M143" i="2"/>
  <c r="AD306" i="3"/>
  <c r="AC307" i="3"/>
  <c r="AE307" i="3"/>
  <c r="D144" i="2"/>
  <c r="F251" i="1"/>
  <c r="H250" i="1"/>
  <c r="B144" i="2" s="1"/>
  <c r="C144" i="2" s="1"/>
  <c r="E144" i="2" s="1"/>
  <c r="D254" i="1"/>
  <c r="BS38" i="3" l="1"/>
  <c r="BU38" i="3"/>
  <c r="BT38" i="3"/>
  <c r="BW37" i="3"/>
  <c r="BX37" i="3"/>
  <c r="BY37" i="3"/>
  <c r="M144" i="2"/>
  <c r="M251" i="1"/>
  <c r="Q250" i="1"/>
  <c r="K144" i="2" s="1"/>
  <c r="L144" i="2" s="1"/>
  <c r="N144" i="2" s="1"/>
  <c r="AC308" i="3"/>
  <c r="AE308" i="3"/>
  <c r="AD307" i="3"/>
  <c r="D255" i="1"/>
  <c r="F252" i="1"/>
  <c r="H251" i="1"/>
  <c r="B145" i="2" s="1"/>
  <c r="C145" i="2" s="1"/>
  <c r="E145" i="2" s="1"/>
  <c r="D145" i="2"/>
  <c r="BZ37" i="3" l="1"/>
  <c r="CA37" i="3" s="1"/>
  <c r="BS39" i="3"/>
  <c r="BU39" i="3"/>
  <c r="BT39" i="3"/>
  <c r="BW38" i="3"/>
  <c r="BY38" i="3"/>
  <c r="BX38" i="3"/>
  <c r="BZ38" i="3"/>
  <c r="CA38" i="3" s="1"/>
  <c r="M252" i="1"/>
  <c r="Q251" i="1"/>
  <c r="K145" i="2" s="1"/>
  <c r="L145" i="2" s="1"/>
  <c r="N145" i="2" s="1"/>
  <c r="M145" i="2"/>
  <c r="AE309" i="3"/>
  <c r="AD308" i="3"/>
  <c r="AC309" i="3"/>
  <c r="D146" i="2"/>
  <c r="F253" i="1"/>
  <c r="H252" i="1"/>
  <c r="B146" i="2" s="1"/>
  <c r="C146" i="2" s="1"/>
  <c r="E146" i="2" s="1"/>
  <c r="D256" i="1"/>
  <c r="BS40" i="3" l="1"/>
  <c r="BU40" i="3"/>
  <c r="BT40" i="3"/>
  <c r="BW39" i="3"/>
  <c r="BX39" i="3"/>
  <c r="BY39" i="3"/>
  <c r="M146" i="2"/>
  <c r="M253" i="1"/>
  <c r="Q252" i="1"/>
  <c r="K146" i="2" s="1"/>
  <c r="L146" i="2" s="1"/>
  <c r="N146" i="2" s="1"/>
  <c r="AD309" i="3"/>
  <c r="AC310" i="3"/>
  <c r="AE310" i="3"/>
  <c r="D257" i="1"/>
  <c r="D147" i="2"/>
  <c r="F254" i="1"/>
  <c r="H253" i="1"/>
  <c r="B147" i="2" s="1"/>
  <c r="C147" i="2" s="1"/>
  <c r="E147" i="2" s="1"/>
  <c r="BZ39" i="3" l="1"/>
  <c r="CA39" i="3" s="1"/>
  <c r="BW40" i="3"/>
  <c r="BY40" i="3"/>
  <c r="BX40" i="3"/>
  <c r="BZ40" i="3" s="1"/>
  <c r="CA40" i="3" s="1"/>
  <c r="BS41" i="3"/>
  <c r="BU41" i="3"/>
  <c r="BT41" i="3"/>
  <c r="M254" i="1"/>
  <c r="Q253" i="1"/>
  <c r="K147" i="2" s="1"/>
  <c r="L147" i="2" s="1"/>
  <c r="N147" i="2" s="1"/>
  <c r="M147" i="2"/>
  <c r="AC311" i="3"/>
  <c r="AE311" i="3"/>
  <c r="AD310" i="3"/>
  <c r="F255" i="1"/>
  <c r="H254" i="1"/>
  <c r="B148" i="2" s="1"/>
  <c r="C148" i="2" s="1"/>
  <c r="E148" i="2" s="1"/>
  <c r="D148" i="2"/>
  <c r="D258" i="1"/>
  <c r="BS42" i="3" l="1"/>
  <c r="BU42" i="3"/>
  <c r="BT42" i="3"/>
  <c r="BW41" i="3"/>
  <c r="BZ41" i="3" s="1"/>
  <c r="CA41" i="3" s="1"/>
  <c r="BX41" i="3"/>
  <c r="BY41" i="3"/>
  <c r="M148" i="2"/>
  <c r="M255" i="1"/>
  <c r="Q254" i="1"/>
  <c r="K148" i="2" s="1"/>
  <c r="L148" i="2" s="1"/>
  <c r="N148" i="2" s="1"/>
  <c r="AE312" i="3"/>
  <c r="AD311" i="3"/>
  <c r="AC312" i="3"/>
  <c r="D149" i="2"/>
  <c r="D259" i="1"/>
  <c r="F256" i="1"/>
  <c r="H255" i="1"/>
  <c r="B149" i="2" s="1"/>
  <c r="C149" i="2" s="1"/>
  <c r="E149" i="2" s="1"/>
  <c r="BW42" i="3" l="1"/>
  <c r="BY42" i="3"/>
  <c r="BX42" i="3"/>
  <c r="BZ42" i="3" s="1"/>
  <c r="CA42" i="3" s="1"/>
  <c r="BS43" i="3"/>
  <c r="BU43" i="3"/>
  <c r="BT43" i="3"/>
  <c r="M256" i="1"/>
  <c r="Q255" i="1"/>
  <c r="K149" i="2" s="1"/>
  <c r="L149" i="2" s="1"/>
  <c r="N149" i="2" s="1"/>
  <c r="M149" i="2"/>
  <c r="AD312" i="3"/>
  <c r="AC313" i="3"/>
  <c r="AE313" i="3"/>
  <c r="D150" i="2"/>
  <c r="F257" i="1"/>
  <c r="H256" i="1"/>
  <c r="B150" i="2" s="1"/>
  <c r="C150" i="2" s="1"/>
  <c r="E150" i="2" s="1"/>
  <c r="D260" i="1"/>
  <c r="BS44" i="3" l="1"/>
  <c r="BU44" i="3"/>
  <c r="BT44" i="3"/>
  <c r="BW43" i="3"/>
  <c r="BX43" i="3"/>
  <c r="BY43" i="3"/>
  <c r="M150" i="2"/>
  <c r="M257" i="1"/>
  <c r="Q256" i="1"/>
  <c r="K150" i="2" s="1"/>
  <c r="L150" i="2" s="1"/>
  <c r="N150" i="2" s="1"/>
  <c r="AC314" i="3"/>
  <c r="AE314" i="3"/>
  <c r="AD313" i="3"/>
  <c r="D261" i="1"/>
  <c r="F258" i="1"/>
  <c r="H257" i="1"/>
  <c r="B151" i="2" s="1"/>
  <c r="C151" i="2" s="1"/>
  <c r="E151" i="2" s="1"/>
  <c r="D151" i="2"/>
  <c r="BZ43" i="3" l="1"/>
  <c r="CA43" i="3" s="1"/>
  <c r="BS45" i="3"/>
  <c r="BU45" i="3"/>
  <c r="BT45" i="3"/>
  <c r="BW44" i="3"/>
  <c r="BY44" i="3"/>
  <c r="BX44" i="3"/>
  <c r="BZ44" i="3"/>
  <c r="CA44" i="3" s="1"/>
  <c r="M151" i="2"/>
  <c r="M258" i="1"/>
  <c r="Q257" i="1"/>
  <c r="K151" i="2" s="1"/>
  <c r="L151" i="2" s="1"/>
  <c r="N151" i="2" s="1"/>
  <c r="AE315" i="3"/>
  <c r="AD314" i="3"/>
  <c r="AC315" i="3"/>
  <c r="D152" i="2"/>
  <c r="F259" i="1"/>
  <c r="H258" i="1"/>
  <c r="B152" i="2" s="1"/>
  <c r="C152" i="2" s="1"/>
  <c r="E152" i="2" s="1"/>
  <c r="D262" i="1"/>
  <c r="BS46" i="3" l="1"/>
  <c r="BU46" i="3"/>
  <c r="BT46" i="3"/>
  <c r="BW45" i="3"/>
  <c r="BX45" i="3"/>
  <c r="BY45" i="3"/>
  <c r="M259" i="1"/>
  <c r="Q258" i="1"/>
  <c r="K152" i="2" s="1"/>
  <c r="L152" i="2" s="1"/>
  <c r="N152" i="2" s="1"/>
  <c r="M152" i="2"/>
  <c r="AD315" i="3"/>
  <c r="AC316" i="3"/>
  <c r="AE316" i="3"/>
  <c r="D263" i="1"/>
  <c r="D153" i="2"/>
  <c r="F260" i="1"/>
  <c r="H259" i="1"/>
  <c r="B153" i="2" s="1"/>
  <c r="C153" i="2" s="1"/>
  <c r="E153" i="2" s="1"/>
  <c r="BZ45" i="3" l="1"/>
  <c r="CA45" i="3" s="1"/>
  <c r="BS47" i="3"/>
  <c r="BU47" i="3"/>
  <c r="BT47" i="3"/>
  <c r="BW46" i="3"/>
  <c r="BY46" i="3"/>
  <c r="BX46" i="3"/>
  <c r="BZ46" i="3" s="1"/>
  <c r="CA46" i="3" s="1"/>
  <c r="M153" i="2"/>
  <c r="M260" i="1"/>
  <c r="Q259" i="1"/>
  <c r="K153" i="2" s="1"/>
  <c r="L153" i="2" s="1"/>
  <c r="N153" i="2" s="1"/>
  <c r="AC317" i="3"/>
  <c r="AE317" i="3"/>
  <c r="AD316" i="3"/>
  <c r="F261" i="1"/>
  <c r="H260" i="1"/>
  <c r="B154" i="2" s="1"/>
  <c r="C154" i="2" s="1"/>
  <c r="E154" i="2" s="1"/>
  <c r="D154" i="2"/>
  <c r="D264" i="1"/>
  <c r="BS48" i="3" l="1"/>
  <c r="BU48" i="3"/>
  <c r="BT48" i="3"/>
  <c r="BW47" i="3"/>
  <c r="BX47" i="3"/>
  <c r="BY47" i="3"/>
  <c r="M261" i="1"/>
  <c r="Q260" i="1"/>
  <c r="K154" i="2" s="1"/>
  <c r="L154" i="2" s="1"/>
  <c r="N154" i="2" s="1"/>
  <c r="M154" i="2"/>
  <c r="AE318" i="3"/>
  <c r="AD317" i="3"/>
  <c r="AC318" i="3"/>
  <c r="D155" i="2"/>
  <c r="D265" i="1"/>
  <c r="F262" i="1"/>
  <c r="H261" i="1"/>
  <c r="B155" i="2" s="1"/>
  <c r="C155" i="2" s="1"/>
  <c r="E155" i="2" s="1"/>
  <c r="BZ47" i="3" l="1"/>
  <c r="CA47" i="3" s="1"/>
  <c r="BS49" i="3"/>
  <c r="BU49" i="3"/>
  <c r="BT49" i="3"/>
  <c r="BW48" i="3"/>
  <c r="BY48" i="3"/>
  <c r="BX48" i="3"/>
  <c r="BZ48" i="3" s="1"/>
  <c r="CA48" i="3" s="1"/>
  <c r="M155" i="2"/>
  <c r="M262" i="1"/>
  <c r="Q261" i="1"/>
  <c r="K155" i="2" s="1"/>
  <c r="L155" i="2" s="1"/>
  <c r="N155" i="2" s="1"/>
  <c r="AD318" i="3"/>
  <c r="AC319" i="3"/>
  <c r="AE319" i="3"/>
  <c r="D156" i="2"/>
  <c r="F263" i="1"/>
  <c r="H262" i="1"/>
  <c r="B156" i="2" s="1"/>
  <c r="C156" i="2" s="1"/>
  <c r="E156" i="2" s="1"/>
  <c r="D266" i="1"/>
  <c r="BS50" i="3" l="1"/>
  <c r="BU50" i="3"/>
  <c r="BT50" i="3"/>
  <c r="BW49" i="3"/>
  <c r="BX49" i="3"/>
  <c r="BY49" i="3"/>
  <c r="M156" i="2"/>
  <c r="M263" i="1"/>
  <c r="Q262" i="1"/>
  <c r="K156" i="2" s="1"/>
  <c r="L156" i="2" s="1"/>
  <c r="N156" i="2" s="1"/>
  <c r="AC320" i="3"/>
  <c r="AE320" i="3"/>
  <c r="AD319" i="3"/>
  <c r="D267" i="1"/>
  <c r="F264" i="1"/>
  <c r="H263" i="1"/>
  <c r="B157" i="2" s="1"/>
  <c r="C157" i="2" s="1"/>
  <c r="E157" i="2" s="1"/>
  <c r="D157" i="2"/>
  <c r="BZ49" i="3" l="1"/>
  <c r="CA49" i="3" s="1"/>
  <c r="BS51" i="3"/>
  <c r="BU51" i="3"/>
  <c r="BT51" i="3"/>
  <c r="BW50" i="3"/>
  <c r="BY50" i="3"/>
  <c r="BX50" i="3"/>
  <c r="BZ50" i="3" s="1"/>
  <c r="CA50" i="3" s="1"/>
  <c r="M157" i="2"/>
  <c r="M264" i="1"/>
  <c r="Q263" i="1"/>
  <c r="K157" i="2" s="1"/>
  <c r="L157" i="2" s="1"/>
  <c r="N157" i="2" s="1"/>
  <c r="AE321" i="3"/>
  <c r="AD320" i="3"/>
  <c r="AC321" i="3"/>
  <c r="D158" i="2"/>
  <c r="F265" i="1"/>
  <c r="H264" i="1"/>
  <c r="B158" i="2" s="1"/>
  <c r="C158" i="2" s="1"/>
  <c r="E158" i="2" s="1"/>
  <c r="D268" i="1"/>
  <c r="BS52" i="3" l="1"/>
  <c r="BU52" i="3"/>
  <c r="BT52" i="3"/>
  <c r="BW51" i="3"/>
  <c r="BX51" i="3"/>
  <c r="BY51" i="3"/>
  <c r="M265" i="1"/>
  <c r="Q264" i="1"/>
  <c r="K158" i="2" s="1"/>
  <c r="L158" i="2" s="1"/>
  <c r="N158" i="2" s="1"/>
  <c r="M158" i="2"/>
  <c r="AD321" i="3"/>
  <c r="AC322" i="3"/>
  <c r="AE322" i="3"/>
  <c r="D269" i="1"/>
  <c r="D159" i="2"/>
  <c r="F266" i="1"/>
  <c r="H265" i="1"/>
  <c r="B159" i="2" s="1"/>
  <c r="C159" i="2" s="1"/>
  <c r="E159" i="2" s="1"/>
  <c r="BZ51" i="3" l="1"/>
  <c r="CA51" i="3" s="1"/>
  <c r="BS53" i="3"/>
  <c r="BU53" i="3"/>
  <c r="BT53" i="3"/>
  <c r="BW52" i="3"/>
  <c r="BY52" i="3"/>
  <c r="BX52" i="3"/>
  <c r="BZ52" i="3"/>
  <c r="CA52" i="3" s="1"/>
  <c r="M266" i="1"/>
  <c r="Q265" i="1"/>
  <c r="K159" i="2" s="1"/>
  <c r="L159" i="2" s="1"/>
  <c r="N159" i="2" s="1"/>
  <c r="M159" i="2"/>
  <c r="AC323" i="3"/>
  <c r="AE323" i="3"/>
  <c r="AD322" i="3"/>
  <c r="F267" i="1"/>
  <c r="H266" i="1"/>
  <c r="B160" i="2" s="1"/>
  <c r="C160" i="2" s="1"/>
  <c r="E160" i="2" s="1"/>
  <c r="D160" i="2"/>
  <c r="D270" i="1"/>
  <c r="BS54" i="3" l="1"/>
  <c r="BU54" i="3"/>
  <c r="BT54" i="3"/>
  <c r="BW53" i="3"/>
  <c r="BZ53" i="3" s="1"/>
  <c r="CA53" i="3" s="1"/>
  <c r="BX53" i="3"/>
  <c r="BY53" i="3"/>
  <c r="M160" i="2"/>
  <c r="M267" i="1"/>
  <c r="Q266" i="1"/>
  <c r="K160" i="2" s="1"/>
  <c r="L160" i="2" s="1"/>
  <c r="N160" i="2" s="1"/>
  <c r="AE324" i="3"/>
  <c r="AD323" i="3"/>
  <c r="AC324" i="3"/>
  <c r="D161" i="2"/>
  <c r="D271" i="1"/>
  <c r="F268" i="1"/>
  <c r="H267" i="1"/>
  <c r="B161" i="2" s="1"/>
  <c r="C161" i="2" s="1"/>
  <c r="E161" i="2" s="1"/>
  <c r="BS55" i="3" l="1"/>
  <c r="BU55" i="3"/>
  <c r="BT55" i="3"/>
  <c r="BW54" i="3"/>
  <c r="BZ54" i="3" s="1"/>
  <c r="CA54" i="3" s="1"/>
  <c r="BY54" i="3"/>
  <c r="BX54" i="3"/>
  <c r="M161" i="2"/>
  <c r="M268" i="1"/>
  <c r="Q267" i="1"/>
  <c r="K161" i="2" s="1"/>
  <c r="L161" i="2" s="1"/>
  <c r="N161" i="2" s="1"/>
  <c r="AD324" i="3"/>
  <c r="AC325" i="3"/>
  <c r="AE325" i="3"/>
  <c r="D162" i="2"/>
  <c r="F269" i="1"/>
  <c r="H268" i="1"/>
  <c r="B162" i="2" s="1"/>
  <c r="C162" i="2" s="1"/>
  <c r="E162" i="2" s="1"/>
  <c r="D272" i="1"/>
  <c r="BS56" i="3" l="1"/>
  <c r="BU56" i="3"/>
  <c r="BT56" i="3"/>
  <c r="BW55" i="3"/>
  <c r="BZ55" i="3" s="1"/>
  <c r="CA55" i="3" s="1"/>
  <c r="BX55" i="3"/>
  <c r="BY55" i="3"/>
  <c r="M269" i="1"/>
  <c r="Q268" i="1"/>
  <c r="K162" i="2" s="1"/>
  <c r="L162" i="2" s="1"/>
  <c r="N162" i="2" s="1"/>
  <c r="M162" i="2"/>
  <c r="AE326" i="3"/>
  <c r="AD325" i="3"/>
  <c r="AC326" i="3"/>
  <c r="D273" i="1"/>
  <c r="F270" i="1"/>
  <c r="H269" i="1"/>
  <c r="B163" i="2" s="1"/>
  <c r="C163" i="2" s="1"/>
  <c r="E163" i="2" s="1"/>
  <c r="D163" i="2"/>
  <c r="BS57" i="3" l="1"/>
  <c r="BU57" i="3"/>
  <c r="BT57" i="3"/>
  <c r="BW56" i="3"/>
  <c r="BY56" i="3"/>
  <c r="BX56" i="3"/>
  <c r="M163" i="2"/>
  <c r="M270" i="1"/>
  <c r="Q269" i="1"/>
  <c r="K163" i="2" s="1"/>
  <c r="L163" i="2" s="1"/>
  <c r="N163" i="2" s="1"/>
  <c r="AD326" i="3"/>
  <c r="AC327" i="3"/>
  <c r="AE327" i="3"/>
  <c r="D164" i="2"/>
  <c r="F271" i="1"/>
  <c r="H270" i="1"/>
  <c r="B164" i="2" s="1"/>
  <c r="C164" i="2" s="1"/>
  <c r="E164" i="2" s="1"/>
  <c r="D274" i="1"/>
  <c r="BZ56" i="3" l="1"/>
  <c r="CA56" i="3" s="1"/>
  <c r="BS58" i="3"/>
  <c r="BU58" i="3"/>
  <c r="BT58" i="3"/>
  <c r="BW57" i="3"/>
  <c r="BX57" i="3"/>
  <c r="BY57" i="3"/>
  <c r="BZ57" i="3" s="1"/>
  <c r="CA57" i="3" s="1"/>
  <c r="M271" i="1"/>
  <c r="Q270" i="1"/>
  <c r="K164" i="2" s="1"/>
  <c r="L164" i="2" s="1"/>
  <c r="N164" i="2" s="1"/>
  <c r="M164" i="2"/>
  <c r="AC328" i="3"/>
  <c r="AE328" i="3"/>
  <c r="AD327" i="3"/>
  <c r="D275" i="1"/>
  <c r="D165" i="2"/>
  <c r="F272" i="1"/>
  <c r="H271" i="1"/>
  <c r="B165" i="2" s="1"/>
  <c r="C165" i="2" s="1"/>
  <c r="E165" i="2" s="1"/>
  <c r="BS59" i="3" l="1"/>
  <c r="BU59" i="3"/>
  <c r="BT59" i="3"/>
  <c r="BW58" i="3"/>
  <c r="BX58" i="3"/>
  <c r="BY58" i="3"/>
  <c r="M165" i="2"/>
  <c r="M272" i="1"/>
  <c r="Q271" i="1"/>
  <c r="K165" i="2" s="1"/>
  <c r="L165" i="2" s="1"/>
  <c r="N165" i="2" s="1"/>
  <c r="AE329" i="3"/>
  <c r="AD328" i="3"/>
  <c r="AC329" i="3"/>
  <c r="F273" i="1"/>
  <c r="H272" i="1"/>
  <c r="B166" i="2" s="1"/>
  <c r="C166" i="2" s="1"/>
  <c r="E166" i="2" s="1"/>
  <c r="D166" i="2"/>
  <c r="D276" i="1"/>
  <c r="BS60" i="3" l="1"/>
  <c r="BU60" i="3"/>
  <c r="BT60" i="3"/>
  <c r="BZ58" i="3"/>
  <c r="CA58" i="3" s="1"/>
  <c r="BX59" i="3"/>
  <c r="BY59" i="3"/>
  <c r="BW59" i="3"/>
  <c r="BZ59" i="3" s="1"/>
  <c r="CA59" i="3" s="1"/>
  <c r="M273" i="1"/>
  <c r="Q272" i="1"/>
  <c r="K166" i="2" s="1"/>
  <c r="L166" i="2" s="1"/>
  <c r="N166" i="2" s="1"/>
  <c r="M166" i="2"/>
  <c r="AD329" i="3"/>
  <c r="AC330" i="3"/>
  <c r="AE330" i="3"/>
  <c r="D167" i="2"/>
  <c r="D277" i="1"/>
  <c r="F274" i="1"/>
  <c r="H273" i="1"/>
  <c r="B167" i="2" s="1"/>
  <c r="C167" i="2" s="1"/>
  <c r="E167" i="2" s="1"/>
  <c r="BS61" i="3" l="1"/>
  <c r="BT61" i="3"/>
  <c r="BU61" i="3"/>
  <c r="BY60" i="3"/>
  <c r="BW60" i="3"/>
  <c r="BX60" i="3"/>
  <c r="M274" i="1"/>
  <c r="Q273" i="1"/>
  <c r="K167" i="2" s="1"/>
  <c r="L167" i="2" s="1"/>
  <c r="N167" i="2" s="1"/>
  <c r="M167" i="2"/>
  <c r="AC331" i="3"/>
  <c r="AE331" i="3"/>
  <c r="AD330" i="3"/>
  <c r="D168" i="2"/>
  <c r="F275" i="1"/>
  <c r="H274" i="1"/>
  <c r="B168" i="2" s="1"/>
  <c r="C168" i="2" s="1"/>
  <c r="E168" i="2" s="1"/>
  <c r="D278" i="1"/>
  <c r="BS62" i="3" l="1"/>
  <c r="BU62" i="3"/>
  <c r="BT62" i="3"/>
  <c r="BZ60" i="3"/>
  <c r="CA60" i="3" s="1"/>
  <c r="BW61" i="3"/>
  <c r="BX61" i="3"/>
  <c r="BY61" i="3"/>
  <c r="M168" i="2"/>
  <c r="M275" i="1"/>
  <c r="Q274" i="1"/>
  <c r="K168" i="2" s="1"/>
  <c r="L168" i="2" s="1"/>
  <c r="N168" i="2" s="1"/>
  <c r="AE332" i="3"/>
  <c r="AD331" i="3"/>
  <c r="AC332" i="3"/>
  <c r="D279" i="1"/>
  <c r="F276" i="1"/>
  <c r="H275" i="1"/>
  <c r="B169" i="2" s="1"/>
  <c r="C169" i="2" s="1"/>
  <c r="E169" i="2" s="1"/>
  <c r="D169" i="2"/>
  <c r="BS63" i="3" l="1"/>
  <c r="BU63" i="3"/>
  <c r="BT63" i="3"/>
  <c r="BZ61" i="3"/>
  <c r="CA61" i="3" s="1"/>
  <c r="BW62" i="3"/>
  <c r="BX62" i="3"/>
  <c r="BY62" i="3"/>
  <c r="M276" i="1"/>
  <c r="Q275" i="1"/>
  <c r="K169" i="2" s="1"/>
  <c r="L169" i="2" s="1"/>
  <c r="N169" i="2" s="1"/>
  <c r="M169" i="2"/>
  <c r="AD332" i="3"/>
  <c r="AC333" i="3"/>
  <c r="AE333" i="3"/>
  <c r="D170" i="2"/>
  <c r="F277" i="1"/>
  <c r="H276" i="1"/>
  <c r="B170" i="2" s="1"/>
  <c r="C170" i="2" s="1"/>
  <c r="E170" i="2" s="1"/>
  <c r="D280" i="1"/>
  <c r="BS64" i="3" l="1"/>
  <c r="BU64" i="3"/>
  <c r="BT64" i="3"/>
  <c r="BZ62" i="3"/>
  <c r="CA62" i="3" s="1"/>
  <c r="BX63" i="3"/>
  <c r="BY63" i="3"/>
  <c r="BW63" i="3"/>
  <c r="M277" i="1"/>
  <c r="Q276" i="1"/>
  <c r="K170" i="2" s="1"/>
  <c r="L170" i="2" s="1"/>
  <c r="N170" i="2" s="1"/>
  <c r="M170" i="2"/>
  <c r="AC334" i="3"/>
  <c r="AE334" i="3"/>
  <c r="AD333" i="3"/>
  <c r="D281" i="1"/>
  <c r="D171" i="2"/>
  <c r="F278" i="1"/>
  <c r="H277" i="1"/>
  <c r="B171" i="2" s="1"/>
  <c r="C171" i="2" s="1"/>
  <c r="E171" i="2" s="1"/>
  <c r="BZ63" i="3" l="1"/>
  <c r="CA63" i="3" s="1"/>
  <c r="BS65" i="3"/>
  <c r="BT65" i="3"/>
  <c r="BU65" i="3"/>
  <c r="BY64" i="3"/>
  <c r="BW64" i="3"/>
  <c r="BX64" i="3"/>
  <c r="M278" i="1"/>
  <c r="Q277" i="1"/>
  <c r="K171" i="2" s="1"/>
  <c r="L171" i="2" s="1"/>
  <c r="N171" i="2" s="1"/>
  <c r="M171" i="2"/>
  <c r="AE335" i="3"/>
  <c r="AD334" i="3"/>
  <c r="AC335" i="3"/>
  <c r="F279" i="1"/>
  <c r="H278" i="1"/>
  <c r="B172" i="2" s="1"/>
  <c r="C172" i="2" s="1"/>
  <c r="E172" i="2" s="1"/>
  <c r="D172" i="2"/>
  <c r="D282" i="1"/>
  <c r="BS66" i="3" l="1"/>
  <c r="BU66" i="3"/>
  <c r="BT66" i="3"/>
  <c r="BZ64" i="3"/>
  <c r="CA64" i="3" s="1"/>
  <c r="BW65" i="3"/>
  <c r="BX65" i="3"/>
  <c r="BY65" i="3"/>
  <c r="M172" i="2"/>
  <c r="M279" i="1"/>
  <c r="Q278" i="1"/>
  <c r="K172" i="2" s="1"/>
  <c r="L172" i="2" s="1"/>
  <c r="N172" i="2" s="1"/>
  <c r="AD335" i="3"/>
  <c r="AC336" i="3"/>
  <c r="AE336" i="3"/>
  <c r="D173" i="2"/>
  <c r="F280" i="1"/>
  <c r="H279" i="1"/>
  <c r="B173" i="2" s="1"/>
  <c r="C173" i="2" s="1"/>
  <c r="E173" i="2" s="1"/>
  <c r="BS67" i="3" l="1"/>
  <c r="BU67" i="3"/>
  <c r="BT67" i="3"/>
  <c r="BZ65" i="3"/>
  <c r="CA65" i="3" s="1"/>
  <c r="BW66" i="3"/>
  <c r="BX66" i="3"/>
  <c r="BY66" i="3"/>
  <c r="M173" i="2"/>
  <c r="M280" i="1"/>
  <c r="Q279" i="1"/>
  <c r="K173" i="2" s="1"/>
  <c r="L173" i="2" s="1"/>
  <c r="N173" i="2" s="1"/>
  <c r="AC337" i="3"/>
  <c r="AE337" i="3"/>
  <c r="AD336" i="3"/>
  <c r="D174" i="2"/>
  <c r="F281" i="1"/>
  <c r="H280" i="1"/>
  <c r="B174" i="2" s="1"/>
  <c r="C174" i="2" s="1"/>
  <c r="E174" i="2" s="1"/>
  <c r="BS68" i="3" l="1"/>
  <c r="AR69" i="3" s="1"/>
  <c r="BU68" i="3"/>
  <c r="AT69" i="3" s="1"/>
  <c r="BT68" i="3"/>
  <c r="BZ66" i="3"/>
  <c r="CA66" i="3" s="1"/>
  <c r="BX67" i="3"/>
  <c r="BY67" i="3"/>
  <c r="BW67" i="3"/>
  <c r="AS69" i="3"/>
  <c r="M281" i="1"/>
  <c r="Q280" i="1"/>
  <c r="K174" i="2" s="1"/>
  <c r="L174" i="2" s="1"/>
  <c r="N174" i="2" s="1"/>
  <c r="M174" i="2"/>
  <c r="AE338" i="3"/>
  <c r="AD337" i="3"/>
  <c r="AC338" i="3"/>
  <c r="F282" i="1"/>
  <c r="H281" i="1"/>
  <c r="B175" i="2" s="1"/>
  <c r="C175" i="2" s="1"/>
  <c r="E175" i="2" s="1"/>
  <c r="D175" i="2"/>
  <c r="BS69" i="3" l="1"/>
  <c r="BT69" i="3"/>
  <c r="BU69" i="3"/>
  <c r="BZ67" i="3"/>
  <c r="CA67" i="3" s="1"/>
  <c r="BY68" i="3"/>
  <c r="BW68" i="3"/>
  <c r="BX68" i="3"/>
  <c r="M282" i="1"/>
  <c r="Q281" i="1"/>
  <c r="K175" i="2" s="1"/>
  <c r="L175" i="2" s="1"/>
  <c r="N175" i="2" s="1"/>
  <c r="AW69" i="3"/>
  <c r="BQ69" i="3"/>
  <c r="BN69" i="3"/>
  <c r="M175" i="2"/>
  <c r="BP69" i="3"/>
  <c r="AV69" i="3"/>
  <c r="AJ70" i="3" s="1"/>
  <c r="AS70" i="3" s="1"/>
  <c r="BM69" i="3"/>
  <c r="AU69" i="3"/>
  <c r="BL69" i="3"/>
  <c r="BO69" i="3"/>
  <c r="AD338" i="3"/>
  <c r="AC339" i="3"/>
  <c r="AE339" i="3"/>
  <c r="D176" i="2"/>
  <c r="H282" i="1"/>
  <c r="B176" i="2" s="1"/>
  <c r="C176" i="2" s="1"/>
  <c r="E176" i="2" s="1"/>
  <c r="AK70" i="3" l="1"/>
  <c r="AZ69" i="3"/>
  <c r="BC69" i="3" s="1"/>
  <c r="AI70" i="3"/>
  <c r="AX69" i="3"/>
  <c r="BA69" i="3" s="1"/>
  <c r="BD69" i="3" s="1"/>
  <c r="AY69" i="3"/>
  <c r="BB69" i="3" s="1"/>
  <c r="BZ68" i="3"/>
  <c r="CA68" i="3" s="1"/>
  <c r="BW69" i="3"/>
  <c r="BX69" i="3"/>
  <c r="BY69" i="3"/>
  <c r="AT70" i="3"/>
  <c r="Q282" i="1"/>
  <c r="K176" i="2" s="1"/>
  <c r="L176" i="2" s="1"/>
  <c r="N176" i="2" s="1"/>
  <c r="M283" i="1"/>
  <c r="Q283" i="1" s="1"/>
  <c r="K177" i="2" s="1"/>
  <c r="L177" i="2" s="1"/>
  <c r="I70" i="3"/>
  <c r="AV70" i="3"/>
  <c r="AJ71" i="3" s="1"/>
  <c r="AR70" i="3"/>
  <c r="M176" i="2"/>
  <c r="AC340" i="3"/>
  <c r="AE340" i="3"/>
  <c r="AD339" i="3"/>
  <c r="D177" i="2"/>
  <c r="AW70" i="3" l="1"/>
  <c r="AK71" i="3" s="1"/>
  <c r="AY70" i="3"/>
  <c r="BB70" i="3" s="1"/>
  <c r="BZ69" i="3"/>
  <c r="CA69" i="3" s="1"/>
  <c r="J70" i="3"/>
  <c r="M70" i="3" s="1"/>
  <c r="BY70" i="3" s="1"/>
  <c r="M177" i="2"/>
  <c r="H70" i="3"/>
  <c r="AU70" i="3"/>
  <c r="AI71" i="3" s="1"/>
  <c r="L70" i="3"/>
  <c r="BX70" i="3" s="1"/>
  <c r="R70" i="3"/>
  <c r="N177" i="2"/>
  <c r="AE341" i="3"/>
  <c r="AD340" i="3"/>
  <c r="AC341" i="3"/>
  <c r="AZ70" i="3" l="1"/>
  <c r="BC70" i="3" s="1"/>
  <c r="AX70" i="3"/>
  <c r="BA70" i="3" s="1"/>
  <c r="S70" i="3"/>
  <c r="BT70" i="3"/>
  <c r="BU70" i="3"/>
  <c r="O70" i="3"/>
  <c r="P70" i="3"/>
  <c r="Q70" i="3"/>
  <c r="K70" i="3"/>
  <c r="BW70" i="3" s="1"/>
  <c r="BR70" i="3"/>
  <c r="M178" i="2"/>
  <c r="AD341" i="3"/>
  <c r="AC342" i="3"/>
  <c r="AE342" i="3"/>
  <c r="BD70" i="3" l="1"/>
  <c r="BS70" i="3"/>
  <c r="N70" i="3"/>
  <c r="AC343" i="3"/>
  <c r="AE343" i="3"/>
  <c r="AD342" i="3"/>
  <c r="BZ70" i="3" l="1"/>
  <c r="CA70" i="3" s="1"/>
  <c r="AE344" i="3"/>
  <c r="AD343" i="3"/>
  <c r="AC344" i="3"/>
  <c r="AD344" i="3" l="1"/>
  <c r="AC345" i="3"/>
  <c r="AE345" i="3"/>
  <c r="AC346" i="3" l="1"/>
  <c r="AE346" i="3"/>
  <c r="AD345" i="3"/>
  <c r="AE347" i="3" l="1"/>
  <c r="AD346" i="3"/>
  <c r="AC347" i="3"/>
  <c r="AD347" i="3" l="1"/>
  <c r="AC348" i="3"/>
  <c r="AE348" i="3"/>
  <c r="AC349" i="3" l="1"/>
  <c r="AE349" i="3"/>
  <c r="AD348" i="3"/>
  <c r="AE350" i="3" l="1"/>
  <c r="AE351" i="3" s="1"/>
  <c r="AD349" i="3"/>
  <c r="AC350" i="3"/>
  <c r="AC351" i="3" s="1"/>
  <c r="AD350" i="3" l="1"/>
  <c r="AD351" i="3" s="1"/>
  <c r="E283" i="1" l="1"/>
  <c r="D283" i="1"/>
  <c r="G283" i="1"/>
  <c r="F283" i="1"/>
  <c r="C283" i="1"/>
  <c r="H283" i="1" l="1"/>
  <c r="B177" i="2" s="1"/>
  <c r="C177" i="2" s="1"/>
  <c r="E177" i="2" s="1"/>
  <c r="D178" i="2" l="1"/>
  <c r="Z71" i="3"/>
  <c r="BO70" i="3"/>
  <c r="BI70" i="3"/>
  <c r="BL70" i="3" l="1"/>
  <c r="AR71" i="3"/>
  <c r="BK70" i="3"/>
  <c r="BQ70" i="3"/>
  <c r="AB71" i="3"/>
  <c r="BN70" i="3" l="1"/>
  <c r="AT71" i="3"/>
  <c r="H71" i="3"/>
  <c r="AU71" i="3"/>
  <c r="AI72" i="3" s="1"/>
  <c r="BJ70" i="3"/>
  <c r="BP70" i="3"/>
  <c r="AA71" i="3"/>
  <c r="BH70" i="3"/>
  <c r="AX71" i="3" l="1"/>
  <c r="BA71" i="3" s="1"/>
  <c r="B283" i="1"/>
  <c r="BH71" i="3"/>
  <c r="BM70" i="3"/>
  <c r="AS71" i="3"/>
  <c r="Q71" i="3"/>
  <c r="K71" i="3"/>
  <c r="BW71" i="3" s="1"/>
  <c r="J71" i="3"/>
  <c r="AW71" i="3"/>
  <c r="AK72" i="3" s="1"/>
  <c r="AZ71" i="3" l="1"/>
  <c r="BC71" i="3" s="1"/>
  <c r="BS71" i="3"/>
  <c r="N71" i="3"/>
  <c r="D284" i="1"/>
  <c r="K283" i="1"/>
  <c r="C284" i="1"/>
  <c r="G284" i="1"/>
  <c r="F284" i="1"/>
  <c r="E284" i="1"/>
  <c r="M71" i="3"/>
  <c r="BY71" i="3" s="1"/>
  <c r="S71" i="3"/>
  <c r="I71" i="3"/>
  <c r="AV71" i="3"/>
  <c r="AJ72" i="3" s="1"/>
  <c r="AY71" i="3" l="1"/>
  <c r="BB71" i="3" s="1"/>
  <c r="BD71" i="3" s="1"/>
  <c r="BU71" i="3"/>
  <c r="P71" i="3"/>
  <c r="M284" i="1"/>
  <c r="O284" i="1"/>
  <c r="P284" i="1"/>
  <c r="N284" i="1"/>
  <c r="L284" i="1"/>
  <c r="H284" i="1"/>
  <c r="B178" i="2" s="1"/>
  <c r="C178" i="2" s="1"/>
  <c r="E178" i="2" s="1"/>
  <c r="L71" i="3"/>
  <c r="BX71" i="3" s="1"/>
  <c r="R71" i="3"/>
  <c r="BR71" i="3"/>
  <c r="BI71" i="3"/>
  <c r="BO71" i="3"/>
  <c r="Z72" i="3"/>
  <c r="BT71" i="3" l="1"/>
  <c r="O71" i="3"/>
  <c r="Q284" i="1"/>
  <c r="K178" i="2" s="1"/>
  <c r="L178" i="2" s="1"/>
  <c r="N178" i="2" s="1"/>
  <c r="D179" i="2"/>
  <c r="BL71" i="3"/>
  <c r="AR72" i="3"/>
  <c r="BQ71" i="3"/>
  <c r="AB72" i="3"/>
  <c r="BK71" i="3"/>
  <c r="AA72" i="3"/>
  <c r="BJ71" i="3"/>
  <c r="BP71" i="3"/>
  <c r="BZ71" i="3" l="1"/>
  <c r="CA71" i="3" s="1"/>
  <c r="M179" i="2"/>
  <c r="AU72" i="3"/>
  <c r="AI73" i="3" s="1"/>
  <c r="H72" i="3"/>
  <c r="BN71" i="3"/>
  <c r="AT72" i="3"/>
  <c r="BM71" i="3"/>
  <c r="AS72" i="3"/>
  <c r="B284" i="1"/>
  <c r="AX72" i="3" l="1"/>
  <c r="BA72" i="3" s="1"/>
  <c r="E285" i="1"/>
  <c r="K284" i="1"/>
  <c r="N285" i="1" s="1"/>
  <c r="I72" i="3"/>
  <c r="AV72" i="3"/>
  <c r="AJ73" i="3" s="1"/>
  <c r="Q72" i="3"/>
  <c r="K72" i="3"/>
  <c r="BW72" i="3" s="1"/>
  <c r="AW72" i="3"/>
  <c r="AK73" i="3" s="1"/>
  <c r="J72" i="3"/>
  <c r="C285" i="1"/>
  <c r="F285" i="1"/>
  <c r="G285" i="1"/>
  <c r="D285" i="1"/>
  <c r="AY72" i="3" l="1"/>
  <c r="BB72" i="3" s="1"/>
  <c r="AZ72" i="3"/>
  <c r="BC72" i="3" s="1"/>
  <c r="BS72" i="3"/>
  <c r="N72" i="3"/>
  <c r="M285" i="1"/>
  <c r="P285" i="1"/>
  <c r="O285" i="1"/>
  <c r="L285" i="1"/>
  <c r="BR72" i="3"/>
  <c r="M72" i="3"/>
  <c r="BY72" i="3" s="1"/>
  <c r="S72" i="3"/>
  <c r="L72" i="3"/>
  <c r="BX72" i="3" s="1"/>
  <c r="R72" i="3"/>
  <c r="H285" i="1"/>
  <c r="B179" i="2" s="1"/>
  <c r="C179" i="2" s="1"/>
  <c r="E179" i="2" s="1"/>
  <c r="BI335" i="3"/>
  <c r="BI312" i="3"/>
  <c r="BI328" i="3"/>
  <c r="BI344" i="3"/>
  <c r="BI225" i="3"/>
  <c r="BI276" i="3"/>
  <c r="BI257" i="3"/>
  <c r="BI99" i="3"/>
  <c r="BI305" i="3"/>
  <c r="BI319" i="3"/>
  <c r="BI347" i="3"/>
  <c r="BI340" i="3"/>
  <c r="BI324" i="3"/>
  <c r="BI317" i="3"/>
  <c r="BI301" i="3"/>
  <c r="BI337" i="3"/>
  <c r="Z73" i="3"/>
  <c r="BI189" i="3"/>
  <c r="BI299" i="3"/>
  <c r="BI315" i="3"/>
  <c r="BI343" i="3"/>
  <c r="BI279" i="3"/>
  <c r="BI333" i="3"/>
  <c r="BI267" i="3"/>
  <c r="BI287" i="3"/>
  <c r="BI320" i="3"/>
  <c r="BI221" i="3"/>
  <c r="BI283" i="3"/>
  <c r="BI329" i="3"/>
  <c r="BI311" i="3"/>
  <c r="BI295" i="3"/>
  <c r="BI205" i="3"/>
  <c r="BI323" i="3"/>
  <c r="BI307" i="3"/>
  <c r="BI318" i="3"/>
  <c r="BI288" i="3"/>
  <c r="BI273" i="3"/>
  <c r="BI269" i="3"/>
  <c r="BI229" i="3"/>
  <c r="BI289" i="3"/>
  <c r="BI131" i="3"/>
  <c r="BI292" i="3"/>
  <c r="BI241" i="3"/>
  <c r="BI345" i="3"/>
  <c r="BI281" i="3"/>
  <c r="BI245" i="3"/>
  <c r="BI303" i="3"/>
  <c r="BI349" i="3"/>
  <c r="BI331" i="3"/>
  <c r="BI285" i="3"/>
  <c r="BI296" i="3"/>
  <c r="BI297" i="3"/>
  <c r="BI237" i="3"/>
  <c r="BI308" i="3"/>
  <c r="BI193" i="3"/>
  <c r="BI163" i="3"/>
  <c r="BI336" i="3"/>
  <c r="BI313" i="3"/>
  <c r="BI272" i="3"/>
  <c r="BI261" i="3"/>
  <c r="BI277" i="3"/>
  <c r="BI338" i="3"/>
  <c r="BI327" i="3"/>
  <c r="BI321" i="3"/>
  <c r="BI209" i="3"/>
  <c r="BI304" i="3"/>
  <c r="BI213" i="3"/>
  <c r="BI115" i="3"/>
  <c r="BI249" i="3"/>
  <c r="BI286" i="3"/>
  <c r="BI246" i="3"/>
  <c r="BI234" i="3"/>
  <c r="BI198" i="3"/>
  <c r="BI103" i="3"/>
  <c r="BI300" i="3"/>
  <c r="BI302" i="3"/>
  <c r="BI270" i="3"/>
  <c r="BI230" i="3"/>
  <c r="BI210" i="3"/>
  <c r="BI151" i="3"/>
  <c r="BI214" i="3"/>
  <c r="BI167" i="3"/>
  <c r="BI197" i="3"/>
  <c r="BI339" i="3"/>
  <c r="BI291" i="3"/>
  <c r="BI268" i="3"/>
  <c r="BI310" i="3"/>
  <c r="BI278" i="3"/>
  <c r="BI186" i="3"/>
  <c r="BI135" i="3"/>
  <c r="BI309" i="3"/>
  <c r="BI262" i="3"/>
  <c r="BI250" i="3"/>
  <c r="BI348" i="3"/>
  <c r="BI341" i="3"/>
  <c r="BI346" i="3"/>
  <c r="BI298" i="3"/>
  <c r="BI266" i="3"/>
  <c r="BI274" i="3"/>
  <c r="BI218" i="3"/>
  <c r="BI194" i="3"/>
  <c r="BI334" i="3"/>
  <c r="BI259" i="3"/>
  <c r="BI280" i="3"/>
  <c r="BI271" i="3"/>
  <c r="BI147" i="3"/>
  <c r="BI332" i="3"/>
  <c r="BI217" i="3"/>
  <c r="BI258" i="3"/>
  <c r="BI242" i="3"/>
  <c r="BI226" i="3"/>
  <c r="BI190" i="3"/>
  <c r="BI179" i="3"/>
  <c r="BI253" i="3"/>
  <c r="BI316" i="3"/>
  <c r="BI293" i="3"/>
  <c r="BI275" i="3"/>
  <c r="BI233" i="3"/>
  <c r="BI342" i="3"/>
  <c r="BI330" i="3"/>
  <c r="BI314" i="3"/>
  <c r="BI294" i="3"/>
  <c r="BI282" i="3"/>
  <c r="BI254" i="3"/>
  <c r="BI238" i="3"/>
  <c r="BI87" i="3"/>
  <c r="BI187" i="3"/>
  <c r="BI155" i="3"/>
  <c r="BI75" i="3"/>
  <c r="BI252" i="3"/>
  <c r="BI188" i="3"/>
  <c r="BI83" i="3"/>
  <c r="BI222" i="3"/>
  <c r="BI202" i="3"/>
  <c r="BI247" i="3"/>
  <c r="BI215" i="3"/>
  <c r="BI203" i="3"/>
  <c r="BI290" i="3"/>
  <c r="BI231" i="3"/>
  <c r="BI219" i="3"/>
  <c r="BI204" i="3"/>
  <c r="BI175" i="3"/>
  <c r="BI127" i="3"/>
  <c r="BI123" i="3"/>
  <c r="BI220" i="3"/>
  <c r="BI139" i="3"/>
  <c r="BI91" i="3"/>
  <c r="BI182" i="3"/>
  <c r="BI211" i="3"/>
  <c r="BI199" i="3"/>
  <c r="BI326" i="3"/>
  <c r="BI236" i="3"/>
  <c r="BI224" i="3"/>
  <c r="BI111" i="3"/>
  <c r="BI325" i="3"/>
  <c r="BI265" i="3"/>
  <c r="BI206" i="3"/>
  <c r="BI223" i="3"/>
  <c r="BI195" i="3"/>
  <c r="BI171" i="3"/>
  <c r="BI284" i="3"/>
  <c r="BI201" i="3"/>
  <c r="BI306" i="3"/>
  <c r="BI263" i="3"/>
  <c r="BI251" i="3"/>
  <c r="BI216" i="3"/>
  <c r="BI160" i="3"/>
  <c r="BI95" i="3"/>
  <c r="BI180" i="3"/>
  <c r="BI168" i="3"/>
  <c r="BI136" i="3"/>
  <c r="BI124" i="3"/>
  <c r="BI200" i="3"/>
  <c r="BI185" i="3"/>
  <c r="BI322" i="3"/>
  <c r="BI119" i="3"/>
  <c r="BI243" i="3"/>
  <c r="BI239" i="3"/>
  <c r="BI227" i="3"/>
  <c r="BI107" i="3"/>
  <c r="BI264" i="3"/>
  <c r="BI260" i="3"/>
  <c r="BI244" i="3"/>
  <c r="BI255" i="3"/>
  <c r="BI235" i="3"/>
  <c r="BI159" i="3"/>
  <c r="BI248" i="3"/>
  <c r="BI164" i="3"/>
  <c r="BI152" i="3"/>
  <c r="BI140" i="3"/>
  <c r="BI120" i="3"/>
  <c r="BI85" i="3"/>
  <c r="BI73" i="3"/>
  <c r="BI240" i="3"/>
  <c r="BI212" i="3"/>
  <c r="BI184" i="3"/>
  <c r="BI172" i="3"/>
  <c r="BI148" i="3"/>
  <c r="BI88" i="3"/>
  <c r="BI76" i="3"/>
  <c r="BI137" i="3"/>
  <c r="BI101" i="3"/>
  <c r="BI170" i="3"/>
  <c r="BI165" i="3"/>
  <c r="BI153" i="3"/>
  <c r="BI117" i="3"/>
  <c r="BI208" i="3"/>
  <c r="BI156" i="3"/>
  <c r="BI104" i="3"/>
  <c r="BI92" i="3"/>
  <c r="BI133" i="3"/>
  <c r="BI166" i="3"/>
  <c r="BI116" i="3"/>
  <c r="BI181" i="3"/>
  <c r="BI149" i="3"/>
  <c r="BI150" i="3"/>
  <c r="BI130" i="3"/>
  <c r="BI100" i="3"/>
  <c r="BI161" i="3"/>
  <c r="BI113" i="3"/>
  <c r="BI81" i="3"/>
  <c r="BI207" i="3"/>
  <c r="BI183" i="3"/>
  <c r="BI256" i="3"/>
  <c r="BI176" i="3"/>
  <c r="BI132" i="3"/>
  <c r="BI128" i="3"/>
  <c r="BI96" i="3"/>
  <c r="BI173" i="3"/>
  <c r="BI129" i="3"/>
  <c r="BI125" i="3"/>
  <c r="BI177" i="3"/>
  <c r="BI145" i="3"/>
  <c r="BI178" i="3"/>
  <c r="BI146" i="3"/>
  <c r="BI134" i="3"/>
  <c r="BI84" i="3"/>
  <c r="BI232" i="3"/>
  <c r="BI196" i="3"/>
  <c r="BI144" i="3"/>
  <c r="BI112" i="3"/>
  <c r="BI109" i="3"/>
  <c r="BI82" i="3"/>
  <c r="BI110" i="3"/>
  <c r="BI158" i="3"/>
  <c r="BI162" i="3"/>
  <c r="BI191" i="3"/>
  <c r="BI228" i="3"/>
  <c r="BI143" i="3"/>
  <c r="BI80" i="3"/>
  <c r="BI169" i="3"/>
  <c r="BI141" i="3"/>
  <c r="BI121" i="3"/>
  <c r="BI77" i="3"/>
  <c r="BI142" i="3"/>
  <c r="BI154" i="3"/>
  <c r="BI126" i="3"/>
  <c r="BI102" i="3"/>
  <c r="BI90" i="3"/>
  <c r="BI118" i="3"/>
  <c r="BI98" i="3"/>
  <c r="BI97" i="3"/>
  <c r="BI93" i="3"/>
  <c r="BI86" i="3"/>
  <c r="BI138" i="3"/>
  <c r="BI94" i="3"/>
  <c r="BI78" i="3"/>
  <c r="BI122" i="3"/>
  <c r="BI74" i="3"/>
  <c r="BI174" i="3"/>
  <c r="BI192" i="3"/>
  <c r="BI108" i="3"/>
  <c r="BI72" i="3"/>
  <c r="BI157" i="3"/>
  <c r="BI105" i="3"/>
  <c r="BI89" i="3"/>
  <c r="BI106" i="3"/>
  <c r="BI114" i="3"/>
  <c r="BO72" i="3"/>
  <c r="BD72" i="3" l="1"/>
  <c r="BT72" i="3"/>
  <c r="BU72" i="3"/>
  <c r="P72" i="3"/>
  <c r="O72" i="3"/>
  <c r="Q285" i="1"/>
  <c r="K179" i="2" s="1"/>
  <c r="L179" i="2" s="1"/>
  <c r="N179" i="2" s="1"/>
  <c r="BQ72" i="3"/>
  <c r="BL72" i="3"/>
  <c r="AR73" i="3"/>
  <c r="D180" i="2"/>
  <c r="BH72" i="3"/>
  <c r="AB73" i="3"/>
  <c r="BK72" i="3"/>
  <c r="BL73" i="3" l="1"/>
  <c r="BZ72" i="3"/>
  <c r="CA72" i="3" s="1"/>
  <c r="M180" i="2"/>
  <c r="BO73" i="3"/>
  <c r="BN72" i="3"/>
  <c r="AT73" i="3"/>
  <c r="H73" i="3"/>
  <c r="AU73" i="3"/>
  <c r="AI74" i="3" s="1"/>
  <c r="AA73" i="3"/>
  <c r="BJ72" i="3"/>
  <c r="BP72" i="3"/>
  <c r="AX73" i="3" l="1"/>
  <c r="BA73" i="3" s="1"/>
  <c r="BK73" i="3"/>
  <c r="BN73" i="3" s="1"/>
  <c r="B285" i="1"/>
  <c r="AW73" i="3"/>
  <c r="AK74" i="3" s="1"/>
  <c r="J73" i="3"/>
  <c r="BQ73" i="3"/>
  <c r="BM72" i="3"/>
  <c r="AS73" i="3"/>
  <c r="K73" i="3"/>
  <c r="BW73" i="3" s="1"/>
  <c r="Q73" i="3"/>
  <c r="Z74" i="3" s="1"/>
  <c r="BJ73" i="3"/>
  <c r="BK74" i="3"/>
  <c r="AZ73" i="3" l="1"/>
  <c r="BC73" i="3" s="1"/>
  <c r="BS73" i="3"/>
  <c r="N73" i="3"/>
  <c r="E286" i="1"/>
  <c r="K285" i="1"/>
  <c r="N286" i="1" s="1"/>
  <c r="D286" i="1"/>
  <c r="C286" i="1"/>
  <c r="G286" i="1"/>
  <c r="F286" i="1"/>
  <c r="AV73" i="3"/>
  <c r="AJ74" i="3" s="1"/>
  <c r="I73" i="3"/>
  <c r="BM73" i="3"/>
  <c r="M73" i="3"/>
  <c r="BY73" i="3" s="1"/>
  <c r="S73" i="3"/>
  <c r="AB74" i="3" s="1"/>
  <c r="BP73" i="3"/>
  <c r="BH73" i="3"/>
  <c r="BK75" i="3"/>
  <c r="AY73" i="3" l="1"/>
  <c r="BB73" i="3" s="1"/>
  <c r="BD73" i="3" s="1"/>
  <c r="O286" i="1"/>
  <c r="M286" i="1"/>
  <c r="P286" i="1"/>
  <c r="BU73" i="3"/>
  <c r="L286" i="1"/>
  <c r="AR74" i="3"/>
  <c r="P73" i="3"/>
  <c r="H286" i="1"/>
  <c r="B180" i="2" s="1"/>
  <c r="C180" i="2" s="1"/>
  <c r="E180" i="2" s="1"/>
  <c r="R73" i="3"/>
  <c r="AA74" i="3" s="1"/>
  <c r="B286" i="1" s="1"/>
  <c r="L73" i="3"/>
  <c r="BX73" i="3" s="1"/>
  <c r="BR73" i="3"/>
  <c r="BJ74" i="3"/>
  <c r="Q286" i="1" l="1"/>
  <c r="K180" i="2" s="1"/>
  <c r="L180" i="2" s="1"/>
  <c r="N180" i="2" s="1"/>
  <c r="M181" i="2" s="1"/>
  <c r="BT73" i="3"/>
  <c r="BZ73" i="3" s="1"/>
  <c r="CA73" i="3" s="1"/>
  <c r="O73" i="3"/>
  <c r="AT74" i="3"/>
  <c r="H74" i="3"/>
  <c r="BL74" i="3"/>
  <c r="AU74" i="3"/>
  <c r="AI75" i="3" s="1"/>
  <c r="BO74" i="3"/>
  <c r="D287" i="1"/>
  <c r="K286" i="1"/>
  <c r="D181" i="2"/>
  <c r="BH74" i="3"/>
  <c r="C287" i="1"/>
  <c r="F287" i="1"/>
  <c r="G287" i="1"/>
  <c r="E287" i="1"/>
  <c r="BK77" i="3"/>
  <c r="AX74" i="3" l="1"/>
  <c r="BA74" i="3" s="1"/>
  <c r="J74" i="3"/>
  <c r="BN74" i="3"/>
  <c r="BQ74" i="3"/>
  <c r="AW74" i="3"/>
  <c r="AK75" i="3" s="1"/>
  <c r="AS74" i="3"/>
  <c r="K74" i="3"/>
  <c r="BW74" i="3" s="1"/>
  <c r="Q74" i="3"/>
  <c r="Z75" i="3" s="1"/>
  <c r="O287" i="1"/>
  <c r="N287" i="1"/>
  <c r="P287" i="1"/>
  <c r="M287" i="1"/>
  <c r="L287" i="1"/>
  <c r="BJ76" i="3"/>
  <c r="H287" i="1"/>
  <c r="B181" i="2" s="1"/>
  <c r="C181" i="2" s="1"/>
  <c r="E181" i="2" s="1"/>
  <c r="BK78" i="3"/>
  <c r="BJ77" i="3"/>
  <c r="AZ74" i="3" l="1"/>
  <c r="BC74" i="3" s="1"/>
  <c r="BS74" i="3"/>
  <c r="N74" i="3"/>
  <c r="I74" i="3"/>
  <c r="AV74" i="3"/>
  <c r="AJ75" i="3" s="1"/>
  <c r="BP74" i="3"/>
  <c r="BM74" i="3"/>
  <c r="M74" i="3"/>
  <c r="BY74" i="3" s="1"/>
  <c r="S74" i="3"/>
  <c r="AB75" i="3" s="1"/>
  <c r="Q287" i="1"/>
  <c r="K181" i="2" s="1"/>
  <c r="L181" i="2" s="1"/>
  <c r="N181" i="2" s="1"/>
  <c r="D182" i="2"/>
  <c r="BJ78" i="3"/>
  <c r="AY74" i="3" l="1"/>
  <c r="BB74" i="3" s="1"/>
  <c r="BD74" i="3" s="1"/>
  <c r="BU74" i="3"/>
  <c r="P74" i="3"/>
  <c r="BR74" i="3"/>
  <c r="L74" i="3"/>
  <c r="BX74" i="3" s="1"/>
  <c r="R74" i="3"/>
  <c r="AA75" i="3" s="1"/>
  <c r="AR75" i="3"/>
  <c r="M182" i="2"/>
  <c r="BT74" i="3" l="1"/>
  <c r="BZ74" i="3" s="1"/>
  <c r="CA74" i="3" s="1"/>
  <c r="BL75" i="3"/>
  <c r="H75" i="3"/>
  <c r="AU75" i="3"/>
  <c r="AI76" i="3" s="1"/>
  <c r="BO75" i="3"/>
  <c r="AT75" i="3"/>
  <c r="BJ75" i="3"/>
  <c r="B287" i="1"/>
  <c r="BH75" i="3"/>
  <c r="O74" i="3"/>
  <c r="AX75" i="3" l="1"/>
  <c r="BA75" i="3" s="1"/>
  <c r="AW75" i="3"/>
  <c r="AK76" i="3" s="1"/>
  <c r="J75" i="3"/>
  <c r="BN75" i="3"/>
  <c r="BQ75" i="3"/>
  <c r="K75" i="3"/>
  <c r="BW75" i="3" s="1"/>
  <c r="Q75" i="3"/>
  <c r="Z76" i="3" s="1"/>
  <c r="AS75" i="3"/>
  <c r="C288" i="1"/>
  <c r="E288" i="1"/>
  <c r="G288" i="1"/>
  <c r="K287" i="1"/>
  <c r="F288" i="1"/>
  <c r="D288" i="1"/>
  <c r="AZ75" i="3" l="1"/>
  <c r="BC75" i="3" s="1"/>
  <c r="BS75" i="3"/>
  <c r="H288" i="1"/>
  <c r="B182" i="2" s="1"/>
  <c r="C182" i="2" s="1"/>
  <c r="E182" i="2" s="1"/>
  <c r="S75" i="3"/>
  <c r="AB76" i="3" s="1"/>
  <c r="M75" i="3"/>
  <c r="BY75" i="3" s="1"/>
  <c r="P288" i="1"/>
  <c r="L288" i="1"/>
  <c r="N288" i="1"/>
  <c r="M288" i="1"/>
  <c r="O288" i="1"/>
  <c r="AV75" i="3"/>
  <c r="AJ76" i="3" s="1"/>
  <c r="BM75" i="3"/>
  <c r="BP75" i="3"/>
  <c r="I75" i="3"/>
  <c r="N75" i="3"/>
  <c r="BI79" i="3"/>
  <c r="AY75" i="3" l="1"/>
  <c r="BB75" i="3" s="1"/>
  <c r="BD75" i="3" s="1"/>
  <c r="BU75" i="3"/>
  <c r="AR76" i="3"/>
  <c r="Q288" i="1"/>
  <c r="K182" i="2" s="1"/>
  <c r="L182" i="2" s="1"/>
  <c r="N182" i="2" s="1"/>
  <c r="L75" i="3"/>
  <c r="BX75" i="3" s="1"/>
  <c r="R75" i="3"/>
  <c r="AA76" i="3" s="1"/>
  <c r="BR75" i="3"/>
  <c r="P75" i="3"/>
  <c r="D183" i="2"/>
  <c r="BK79" i="3"/>
  <c r="BT75" i="3" l="1"/>
  <c r="BZ75" i="3" s="1"/>
  <c r="CA75" i="3" s="1"/>
  <c r="AT76" i="3"/>
  <c r="B288" i="1"/>
  <c r="O75" i="3"/>
  <c r="BO76" i="3"/>
  <c r="BK76" i="3" s="1"/>
  <c r="BL76" i="3"/>
  <c r="H76" i="3"/>
  <c r="AU76" i="3"/>
  <c r="AI77" i="3" s="1"/>
  <c r="M183" i="2"/>
  <c r="BK80" i="3"/>
  <c r="BJ79" i="3"/>
  <c r="BH76" i="3" l="1"/>
  <c r="AX76" i="3"/>
  <c r="BA76" i="3" s="1"/>
  <c r="K288" i="1"/>
  <c r="G289" i="1"/>
  <c r="D289" i="1"/>
  <c r="C289" i="1"/>
  <c r="E289" i="1"/>
  <c r="F289" i="1"/>
  <c r="AS76" i="3"/>
  <c r="BQ76" i="3"/>
  <c r="AW76" i="3"/>
  <c r="AK77" i="3" s="1"/>
  <c r="J76" i="3"/>
  <c r="BN76" i="3"/>
  <c r="K76" i="3"/>
  <c r="BW76" i="3" s="1"/>
  <c r="Q76" i="3"/>
  <c r="Z77" i="3" s="1"/>
  <c r="BK81" i="3"/>
  <c r="BJ80" i="3"/>
  <c r="AZ76" i="3" l="1"/>
  <c r="BC76" i="3" s="1"/>
  <c r="BS76" i="3"/>
  <c r="BP76" i="3"/>
  <c r="AV76" i="3"/>
  <c r="AJ77" i="3" s="1"/>
  <c r="I76" i="3"/>
  <c r="BM76" i="3"/>
  <c r="M289" i="1"/>
  <c r="L289" i="1"/>
  <c r="O289" i="1"/>
  <c r="N289" i="1"/>
  <c r="P289" i="1"/>
  <c r="N76" i="3"/>
  <c r="M76" i="3"/>
  <c r="BY76" i="3" s="1"/>
  <c r="S76" i="3"/>
  <c r="AB77" i="3" s="1"/>
  <c r="H289" i="1"/>
  <c r="B183" i="2" s="1"/>
  <c r="C183" i="2" s="1"/>
  <c r="E183" i="2" s="1"/>
  <c r="BJ81" i="3"/>
  <c r="AY76" i="3" l="1"/>
  <c r="BB76" i="3" s="1"/>
  <c r="BD76" i="3" s="1"/>
  <c r="BU76" i="3"/>
  <c r="AR77" i="3"/>
  <c r="D184" i="2"/>
  <c r="Q289" i="1"/>
  <c r="K183" i="2" s="1"/>
  <c r="L183" i="2" s="1"/>
  <c r="N183" i="2" s="1"/>
  <c r="R76" i="3"/>
  <c r="AA77" i="3" s="1"/>
  <c r="L76" i="3"/>
  <c r="BX76" i="3" s="1"/>
  <c r="BR76" i="3"/>
  <c r="P76" i="3"/>
  <c r="BK83" i="3"/>
  <c r="BT76" i="3" l="1"/>
  <c r="BZ76" i="3" s="1"/>
  <c r="CA76" i="3" s="1"/>
  <c r="M184" i="2"/>
  <c r="O76" i="3"/>
  <c r="B289" i="1"/>
  <c r="BH77" i="3"/>
  <c r="AT77" i="3"/>
  <c r="AU77" i="3"/>
  <c r="AI78" i="3" s="1"/>
  <c r="H77" i="3"/>
  <c r="BL77" i="3"/>
  <c r="BO77" i="3"/>
  <c r="BK84" i="3"/>
  <c r="BJ82" i="3"/>
  <c r="AX77" i="3" l="1"/>
  <c r="BA77" i="3" s="1"/>
  <c r="BQ77" i="3"/>
  <c r="BN77" i="3"/>
  <c r="J77" i="3"/>
  <c r="AW77" i="3"/>
  <c r="AK78" i="3" s="1"/>
  <c r="K289" i="1"/>
  <c r="E290" i="1"/>
  <c r="D290" i="1"/>
  <c r="F290" i="1"/>
  <c r="G290" i="1"/>
  <c r="C290" i="1"/>
  <c r="K77" i="3"/>
  <c r="BW77" i="3" s="1"/>
  <c r="Q77" i="3"/>
  <c r="Z78" i="3" s="1"/>
  <c r="AS77" i="3"/>
  <c r="BK85" i="3"/>
  <c r="BJ83" i="3"/>
  <c r="AZ77" i="3" l="1"/>
  <c r="BC77" i="3" s="1"/>
  <c r="BS77" i="3"/>
  <c r="H290" i="1"/>
  <c r="B184" i="2" s="1"/>
  <c r="C184" i="2" s="1"/>
  <c r="E184" i="2" s="1"/>
  <c r="S77" i="3"/>
  <c r="AB78" i="3" s="1"/>
  <c r="M77" i="3"/>
  <c r="BY77" i="3" s="1"/>
  <c r="BP77" i="3"/>
  <c r="BM77" i="3"/>
  <c r="AV77" i="3"/>
  <c r="AJ78" i="3" s="1"/>
  <c r="I77" i="3"/>
  <c r="N77" i="3"/>
  <c r="L290" i="1"/>
  <c r="P290" i="1"/>
  <c r="M290" i="1"/>
  <c r="N290" i="1"/>
  <c r="O290" i="1"/>
  <c r="BK86" i="3"/>
  <c r="AY77" i="3" l="1"/>
  <c r="BB77" i="3" s="1"/>
  <c r="BD77" i="3" s="1"/>
  <c r="BU77" i="3"/>
  <c r="AR78" i="3"/>
  <c r="P77" i="3"/>
  <c r="D185" i="2"/>
  <c r="Q290" i="1"/>
  <c r="K184" i="2" s="1"/>
  <c r="L184" i="2" s="1"/>
  <c r="N184" i="2" s="1"/>
  <c r="L77" i="3"/>
  <c r="BX77" i="3" s="1"/>
  <c r="R77" i="3"/>
  <c r="AA78" i="3" s="1"/>
  <c r="BR77" i="3"/>
  <c r="BK87" i="3"/>
  <c r="BJ84" i="3"/>
  <c r="BT77" i="3" l="1"/>
  <c r="BZ77" i="3" s="1"/>
  <c r="CA77" i="3" s="1"/>
  <c r="M185" i="2"/>
  <c r="B290" i="1"/>
  <c r="BH78" i="3"/>
  <c r="AT78" i="3"/>
  <c r="AU78" i="3"/>
  <c r="AI79" i="3" s="1"/>
  <c r="BL78" i="3"/>
  <c r="H78" i="3"/>
  <c r="BO78" i="3"/>
  <c r="O77" i="3"/>
  <c r="AX78" i="3" l="1"/>
  <c r="BA78" i="3" s="1"/>
  <c r="K78" i="3"/>
  <c r="BW78" i="3" s="1"/>
  <c r="Q78" i="3"/>
  <c r="Z79" i="3" s="1"/>
  <c r="AS78" i="3"/>
  <c r="J78" i="3"/>
  <c r="BQ78" i="3"/>
  <c r="BN78" i="3"/>
  <c r="AW78" i="3"/>
  <c r="AK79" i="3" s="1"/>
  <c r="K290" i="1"/>
  <c r="D291" i="1"/>
  <c r="E291" i="1"/>
  <c r="G291" i="1"/>
  <c r="F291" i="1"/>
  <c r="C291" i="1"/>
  <c r="BK89" i="3"/>
  <c r="BJ85" i="3"/>
  <c r="AZ78" i="3" l="1"/>
  <c r="BC78" i="3" s="1"/>
  <c r="BS78" i="3"/>
  <c r="H291" i="1"/>
  <c r="B185" i="2" s="1"/>
  <c r="C185" i="2" s="1"/>
  <c r="E185" i="2" s="1"/>
  <c r="L291" i="1"/>
  <c r="M291" i="1"/>
  <c r="O291" i="1"/>
  <c r="P291" i="1"/>
  <c r="N291" i="1"/>
  <c r="M78" i="3"/>
  <c r="BY78" i="3" s="1"/>
  <c r="S78" i="3"/>
  <c r="AB79" i="3" s="1"/>
  <c r="I78" i="3"/>
  <c r="AV78" i="3"/>
  <c r="AJ79" i="3" s="1"/>
  <c r="BP78" i="3"/>
  <c r="BM78" i="3"/>
  <c r="N78" i="3"/>
  <c r="BK90" i="3"/>
  <c r="AY78" i="3" l="1"/>
  <c r="BB78" i="3" s="1"/>
  <c r="BD78" i="3" s="1"/>
  <c r="BU78" i="3"/>
  <c r="P78" i="3"/>
  <c r="Q291" i="1"/>
  <c r="K185" i="2" s="1"/>
  <c r="L185" i="2" s="1"/>
  <c r="N185" i="2" s="1"/>
  <c r="AR79" i="3"/>
  <c r="R78" i="3"/>
  <c r="AA79" i="3" s="1"/>
  <c r="L78" i="3"/>
  <c r="BX78" i="3" s="1"/>
  <c r="BR78" i="3"/>
  <c r="D186" i="2"/>
  <c r="BJ86" i="3"/>
  <c r="BT78" i="3" l="1"/>
  <c r="BZ78" i="3" s="1"/>
  <c r="CA78" i="3" s="1"/>
  <c r="O78" i="3"/>
  <c r="B291" i="1"/>
  <c r="BH79" i="3"/>
  <c r="M186" i="2"/>
  <c r="AT79" i="3"/>
  <c r="AU79" i="3"/>
  <c r="AI80" i="3" s="1"/>
  <c r="H79" i="3"/>
  <c r="BO79" i="3"/>
  <c r="BL79" i="3"/>
  <c r="BK92" i="3"/>
  <c r="AX79" i="3" l="1"/>
  <c r="BA79" i="3" s="1"/>
  <c r="K291" i="1"/>
  <c r="F292" i="1"/>
  <c r="G292" i="1"/>
  <c r="C292" i="1"/>
  <c r="E292" i="1"/>
  <c r="D292" i="1"/>
  <c r="AS79" i="3"/>
  <c r="BN79" i="3"/>
  <c r="BQ79" i="3"/>
  <c r="AW79" i="3"/>
  <c r="AK80" i="3" s="1"/>
  <c r="J79" i="3"/>
  <c r="K79" i="3"/>
  <c r="BW79" i="3" s="1"/>
  <c r="Q79" i="3"/>
  <c r="Z80" i="3" s="1"/>
  <c r="BK93" i="3"/>
  <c r="BJ87" i="3"/>
  <c r="AZ79" i="3" l="1"/>
  <c r="BC79" i="3" s="1"/>
  <c r="BS79" i="3"/>
  <c r="N79" i="3"/>
  <c r="S79" i="3"/>
  <c r="AB80" i="3" s="1"/>
  <c r="M79" i="3"/>
  <c r="BY79" i="3" s="1"/>
  <c r="BP79" i="3"/>
  <c r="AV79" i="3"/>
  <c r="AJ80" i="3" s="1"/>
  <c r="BM79" i="3"/>
  <c r="I79" i="3"/>
  <c r="H292" i="1"/>
  <c r="B186" i="2" s="1"/>
  <c r="C186" i="2" s="1"/>
  <c r="E186" i="2" s="1"/>
  <c r="N292" i="1"/>
  <c r="P292" i="1"/>
  <c r="O292" i="1"/>
  <c r="M292" i="1"/>
  <c r="L292" i="1"/>
  <c r="AY79" i="3" l="1"/>
  <c r="BB79" i="3" s="1"/>
  <c r="BD79" i="3" s="1"/>
  <c r="BU79" i="3"/>
  <c r="Q292" i="1"/>
  <c r="K186" i="2" s="1"/>
  <c r="L186" i="2" s="1"/>
  <c r="N186" i="2" s="1"/>
  <c r="L79" i="3"/>
  <c r="BX79" i="3" s="1"/>
  <c r="R79" i="3"/>
  <c r="AA80" i="3" s="1"/>
  <c r="BR79" i="3"/>
  <c r="P79" i="3"/>
  <c r="AR80" i="3"/>
  <c r="D187" i="2"/>
  <c r="BJ88" i="3"/>
  <c r="BK95" i="3"/>
  <c r="BT79" i="3" l="1"/>
  <c r="BZ79" i="3" s="1"/>
  <c r="CA79" i="3" s="1"/>
  <c r="H80" i="3"/>
  <c r="BL80" i="3"/>
  <c r="BO80" i="3"/>
  <c r="AU80" i="3"/>
  <c r="AI81" i="3" s="1"/>
  <c r="B292" i="1"/>
  <c r="BH80" i="3"/>
  <c r="AT80" i="3"/>
  <c r="O79" i="3"/>
  <c r="M187" i="2"/>
  <c r="BK96" i="3"/>
  <c r="AX80" i="3" l="1"/>
  <c r="BA80" i="3" s="1"/>
  <c r="AS80" i="3"/>
  <c r="K292" i="1"/>
  <c r="F293" i="1"/>
  <c r="G293" i="1"/>
  <c r="C293" i="1"/>
  <c r="D293" i="1"/>
  <c r="E293" i="1"/>
  <c r="BQ80" i="3"/>
  <c r="BN80" i="3"/>
  <c r="AW80" i="3"/>
  <c r="AK81" i="3" s="1"/>
  <c r="J80" i="3"/>
  <c r="Q80" i="3"/>
  <c r="Z81" i="3" s="1"/>
  <c r="K80" i="3"/>
  <c r="BW80" i="3" s="1"/>
  <c r="BJ89" i="3"/>
  <c r="BK97" i="3"/>
  <c r="AZ80" i="3" l="1"/>
  <c r="BC80" i="3" s="1"/>
  <c r="BS80" i="3"/>
  <c r="M80" i="3"/>
  <c r="BY80" i="3" s="1"/>
  <c r="S80" i="3"/>
  <c r="AB81" i="3" s="1"/>
  <c r="BP80" i="3"/>
  <c r="BM80" i="3"/>
  <c r="I80" i="3"/>
  <c r="AV80" i="3"/>
  <c r="AJ81" i="3" s="1"/>
  <c r="N80" i="3"/>
  <c r="H293" i="1"/>
  <c r="B187" i="2" s="1"/>
  <c r="C187" i="2" s="1"/>
  <c r="E187" i="2" s="1"/>
  <c r="P293" i="1"/>
  <c r="L293" i="1"/>
  <c r="N293" i="1"/>
  <c r="M293" i="1"/>
  <c r="O293" i="1"/>
  <c r="BK98" i="3"/>
  <c r="AY80" i="3" l="1"/>
  <c r="BB80" i="3" s="1"/>
  <c r="BD80" i="3" s="1"/>
  <c r="BU80" i="3"/>
  <c r="AR81" i="3"/>
  <c r="D188" i="2"/>
  <c r="Q293" i="1"/>
  <c r="K187" i="2" s="1"/>
  <c r="L187" i="2" s="1"/>
  <c r="N187" i="2" s="1"/>
  <c r="L80" i="3"/>
  <c r="BX80" i="3" s="1"/>
  <c r="R80" i="3"/>
  <c r="AA81" i="3" s="1"/>
  <c r="BR80" i="3"/>
  <c r="P80" i="3"/>
  <c r="BJ90" i="3"/>
  <c r="BK99" i="3"/>
  <c r="BT80" i="3" l="1"/>
  <c r="BZ80" i="3" s="1"/>
  <c r="CA80" i="3" s="1"/>
  <c r="B293" i="1"/>
  <c r="BH81" i="3"/>
  <c r="BO81" i="3"/>
  <c r="AU81" i="3"/>
  <c r="AI82" i="3" s="1"/>
  <c r="BL81" i="3"/>
  <c r="H81" i="3"/>
  <c r="AT81" i="3"/>
  <c r="O80" i="3"/>
  <c r="M188" i="2"/>
  <c r="BJ91" i="3"/>
  <c r="AX81" i="3" l="1"/>
  <c r="BA81" i="3" s="1"/>
  <c r="AS81" i="3"/>
  <c r="K81" i="3"/>
  <c r="BW81" i="3" s="1"/>
  <c r="Q81" i="3"/>
  <c r="Z82" i="3" s="1"/>
  <c r="K293" i="1"/>
  <c r="E294" i="1"/>
  <c r="D294" i="1"/>
  <c r="F294" i="1"/>
  <c r="G294" i="1"/>
  <c r="C294" i="1"/>
  <c r="BN81" i="3"/>
  <c r="AW81" i="3"/>
  <c r="AK82" i="3" s="1"/>
  <c r="J81" i="3"/>
  <c r="BQ81" i="3"/>
  <c r="BJ92" i="3"/>
  <c r="BK101" i="3"/>
  <c r="AZ81" i="3" l="1"/>
  <c r="BC81" i="3" s="1"/>
  <c r="BS81" i="3"/>
  <c r="AV81" i="3"/>
  <c r="AJ82" i="3" s="1"/>
  <c r="I81" i="3"/>
  <c r="BP81" i="3"/>
  <c r="BM81" i="3"/>
  <c r="S81" i="3"/>
  <c r="AB82" i="3" s="1"/>
  <c r="M81" i="3"/>
  <c r="BY81" i="3" s="1"/>
  <c r="H294" i="1"/>
  <c r="B188" i="2" s="1"/>
  <c r="C188" i="2" s="1"/>
  <c r="E188" i="2" s="1"/>
  <c r="P294" i="1"/>
  <c r="M294" i="1"/>
  <c r="L294" i="1"/>
  <c r="N294" i="1"/>
  <c r="O294" i="1"/>
  <c r="N81" i="3"/>
  <c r="BJ93" i="3"/>
  <c r="BK102" i="3"/>
  <c r="AY81" i="3" l="1"/>
  <c r="BB81" i="3" s="1"/>
  <c r="BD81" i="3" s="1"/>
  <c r="BU81" i="3"/>
  <c r="D189" i="2"/>
  <c r="P81" i="3"/>
  <c r="L81" i="3"/>
  <c r="BX81" i="3" s="1"/>
  <c r="R81" i="3"/>
  <c r="AA82" i="3" s="1"/>
  <c r="BR81" i="3"/>
  <c r="Q294" i="1"/>
  <c r="K188" i="2" s="1"/>
  <c r="L188" i="2" s="1"/>
  <c r="N188" i="2" s="1"/>
  <c r="AR82" i="3"/>
  <c r="BJ94" i="3"/>
  <c r="BK103" i="3"/>
  <c r="BT81" i="3" l="1"/>
  <c r="BZ81" i="3" s="1"/>
  <c r="CA81" i="3" s="1"/>
  <c r="AU82" i="3"/>
  <c r="AI83" i="3" s="1"/>
  <c r="H82" i="3"/>
  <c r="BL82" i="3"/>
  <c r="BO82" i="3"/>
  <c r="B294" i="1"/>
  <c r="O81" i="3"/>
  <c r="M189" i="2"/>
  <c r="AT82" i="3"/>
  <c r="BJ95" i="3"/>
  <c r="BK104" i="3"/>
  <c r="AX82" i="3" l="1"/>
  <c r="BA82" i="3" s="1"/>
  <c r="J82" i="3"/>
  <c r="AW82" i="3"/>
  <c r="AK83" i="3" s="1"/>
  <c r="BQ82" i="3"/>
  <c r="AS82" i="3"/>
  <c r="K82" i="3"/>
  <c r="BW82" i="3" s="1"/>
  <c r="Q82" i="3"/>
  <c r="Z83" i="3" s="1"/>
  <c r="K294" i="1"/>
  <c r="D295" i="1"/>
  <c r="C295" i="1"/>
  <c r="G295" i="1"/>
  <c r="E295" i="1"/>
  <c r="F295" i="1"/>
  <c r="BJ96" i="3"/>
  <c r="BK105" i="3"/>
  <c r="BK82" i="3" l="1"/>
  <c r="BN82" i="3" s="1"/>
  <c r="BH82" i="3"/>
  <c r="AZ82" i="3"/>
  <c r="BC82" i="3" s="1"/>
  <c r="BS82" i="3"/>
  <c r="H295" i="1"/>
  <c r="B189" i="2" s="1"/>
  <c r="C189" i="2" s="1"/>
  <c r="E189" i="2" s="1"/>
  <c r="I82" i="3"/>
  <c r="BM82" i="3"/>
  <c r="AV82" i="3"/>
  <c r="AJ83" i="3" s="1"/>
  <c r="BP82" i="3"/>
  <c r="M295" i="1"/>
  <c r="O295" i="1"/>
  <c r="P295" i="1"/>
  <c r="L295" i="1"/>
  <c r="N295" i="1"/>
  <c r="N82" i="3"/>
  <c r="S82" i="3"/>
  <c r="AB83" i="3" s="1"/>
  <c r="M82" i="3"/>
  <c r="BY82" i="3" s="1"/>
  <c r="BJ97" i="3"/>
  <c r="AY82" i="3" l="1"/>
  <c r="BB82" i="3" s="1"/>
  <c r="BD82" i="3" s="1"/>
  <c r="BU82" i="3"/>
  <c r="Q295" i="1"/>
  <c r="K189" i="2" s="1"/>
  <c r="L189" i="2" s="1"/>
  <c r="N189" i="2" s="1"/>
  <c r="AR83" i="3"/>
  <c r="R82" i="3"/>
  <c r="AA83" i="3" s="1"/>
  <c r="L82" i="3"/>
  <c r="BX82" i="3" s="1"/>
  <c r="BR82" i="3"/>
  <c r="P82" i="3"/>
  <c r="D190" i="2"/>
  <c r="BK91" i="3"/>
  <c r="BJ98" i="3"/>
  <c r="BK107" i="3"/>
  <c r="BT82" i="3" l="1"/>
  <c r="BZ82" i="3" s="1"/>
  <c r="CA82" i="3" s="1"/>
  <c r="BL83" i="3"/>
  <c r="AU83" i="3"/>
  <c r="AI84" i="3" s="1"/>
  <c r="H83" i="3"/>
  <c r="BO83" i="3"/>
  <c r="O82" i="3"/>
  <c r="AT83" i="3"/>
  <c r="B295" i="1"/>
  <c r="BH83" i="3"/>
  <c r="M190" i="2"/>
  <c r="BJ99" i="3"/>
  <c r="BK108" i="3"/>
  <c r="AX83" i="3" l="1"/>
  <c r="BA83" i="3" s="1"/>
  <c r="K295" i="1"/>
  <c r="F296" i="1"/>
  <c r="C296" i="1"/>
  <c r="D296" i="1"/>
  <c r="E296" i="1"/>
  <c r="G296" i="1"/>
  <c r="J83" i="3"/>
  <c r="AW83" i="3"/>
  <c r="AK84" i="3" s="1"/>
  <c r="BN83" i="3"/>
  <c r="BQ83" i="3"/>
  <c r="AS83" i="3"/>
  <c r="K83" i="3"/>
  <c r="BW83" i="3" s="1"/>
  <c r="Q83" i="3"/>
  <c r="Z84" i="3" s="1"/>
  <c r="BJ100" i="3"/>
  <c r="AZ83" i="3" l="1"/>
  <c r="BC83" i="3" s="1"/>
  <c r="BS83" i="3"/>
  <c r="BP83" i="3"/>
  <c r="AV83" i="3"/>
  <c r="AJ84" i="3" s="1"/>
  <c r="I83" i="3"/>
  <c r="BR83" i="3" s="1"/>
  <c r="BM83" i="3"/>
  <c r="M83" i="3"/>
  <c r="BY83" i="3" s="1"/>
  <c r="S83" i="3"/>
  <c r="AB84" i="3" s="1"/>
  <c r="H296" i="1"/>
  <c r="B190" i="2" s="1"/>
  <c r="C190" i="2" s="1"/>
  <c r="E190" i="2" s="1"/>
  <c r="N83" i="3"/>
  <c r="P296" i="1"/>
  <c r="M296" i="1"/>
  <c r="L296" i="1"/>
  <c r="O296" i="1"/>
  <c r="N296" i="1"/>
  <c r="BJ101" i="3"/>
  <c r="BK110" i="3"/>
  <c r="AY83" i="3" l="1"/>
  <c r="BB83" i="3" s="1"/>
  <c r="BD83" i="3" s="1"/>
  <c r="BU83" i="3"/>
  <c r="Q296" i="1"/>
  <c r="K190" i="2" s="1"/>
  <c r="L190" i="2" s="1"/>
  <c r="N190" i="2" s="1"/>
  <c r="AR84" i="3"/>
  <c r="P83" i="3"/>
  <c r="L83" i="3"/>
  <c r="BX83" i="3" s="1"/>
  <c r="R83" i="3"/>
  <c r="AA84" i="3" s="1"/>
  <c r="BH84" i="3" s="1"/>
  <c r="D191" i="2"/>
  <c r="BJ102" i="3"/>
  <c r="BK111" i="3"/>
  <c r="BT83" i="3" l="1"/>
  <c r="BZ83" i="3" s="1"/>
  <c r="CA83" i="3" s="1"/>
  <c r="B296" i="1"/>
  <c r="K296" i="1" s="1"/>
  <c r="O83" i="3"/>
  <c r="AU84" i="3"/>
  <c r="AI85" i="3" s="1"/>
  <c r="H84" i="3"/>
  <c r="BL84" i="3"/>
  <c r="BO84" i="3"/>
  <c r="AT84" i="3"/>
  <c r="M191" i="2"/>
  <c r="AX84" i="3" l="1"/>
  <c r="BA84" i="3" s="1"/>
  <c r="E297" i="1"/>
  <c r="G297" i="1"/>
  <c r="C297" i="1"/>
  <c r="D297" i="1"/>
  <c r="F297" i="1"/>
  <c r="Q84" i="3"/>
  <c r="Z85" i="3" s="1"/>
  <c r="K84" i="3"/>
  <c r="BW84" i="3" s="1"/>
  <c r="AS84" i="3"/>
  <c r="AW84" i="3"/>
  <c r="AK85" i="3" s="1"/>
  <c r="BN84" i="3"/>
  <c r="BQ84" i="3"/>
  <c r="J84" i="3"/>
  <c r="O297" i="1"/>
  <c r="L297" i="1"/>
  <c r="N297" i="1"/>
  <c r="M297" i="1"/>
  <c r="P297" i="1"/>
  <c r="BJ103" i="3"/>
  <c r="BK113" i="3"/>
  <c r="AZ84" i="3" l="1"/>
  <c r="BC84" i="3" s="1"/>
  <c r="H297" i="1"/>
  <c r="B191" i="2" s="1"/>
  <c r="C191" i="2" s="1"/>
  <c r="E191" i="2" s="1"/>
  <c r="D192" i="2" s="1"/>
  <c r="BS84" i="3"/>
  <c r="Q297" i="1"/>
  <c r="K191" i="2" s="1"/>
  <c r="L191" i="2" s="1"/>
  <c r="N191" i="2" s="1"/>
  <c r="AV84" i="3"/>
  <c r="AJ85" i="3" s="1"/>
  <c r="I84" i="3"/>
  <c r="BR84" i="3" s="1"/>
  <c r="BP84" i="3"/>
  <c r="BM84" i="3"/>
  <c r="N84" i="3"/>
  <c r="S84" i="3"/>
  <c r="AB85" i="3" s="1"/>
  <c r="M84" i="3"/>
  <c r="BY84" i="3" s="1"/>
  <c r="BK114" i="3"/>
  <c r="AY84" i="3" l="1"/>
  <c r="BB84" i="3" s="1"/>
  <c r="BD84" i="3" s="1"/>
  <c r="M192" i="2"/>
  <c r="BU84" i="3"/>
  <c r="P84" i="3"/>
  <c r="AR85" i="3"/>
  <c r="L84" i="3"/>
  <c r="BX84" i="3" s="1"/>
  <c r="R84" i="3"/>
  <c r="AA85" i="3" s="1"/>
  <c r="BJ104" i="3"/>
  <c r="BK115" i="3"/>
  <c r="BT84" i="3" l="1"/>
  <c r="BZ84" i="3" s="1"/>
  <c r="CA84" i="3" s="1"/>
  <c r="B297" i="1"/>
  <c r="BH85" i="3"/>
  <c r="O84" i="3"/>
  <c r="H85" i="3"/>
  <c r="BL85" i="3"/>
  <c r="BO85" i="3"/>
  <c r="AU85" i="3"/>
  <c r="AI86" i="3" s="1"/>
  <c r="AT85" i="3"/>
  <c r="BK116" i="3"/>
  <c r="AX85" i="3" l="1"/>
  <c r="BA85" i="3" s="1"/>
  <c r="BN85" i="3"/>
  <c r="J85" i="3"/>
  <c r="AW85" i="3"/>
  <c r="AK86" i="3" s="1"/>
  <c r="BQ85" i="3"/>
  <c r="K85" i="3"/>
  <c r="BW85" i="3" s="1"/>
  <c r="Q85" i="3"/>
  <c r="Z86" i="3" s="1"/>
  <c r="AS85" i="3"/>
  <c r="K297" i="1"/>
  <c r="C298" i="1"/>
  <c r="E298" i="1"/>
  <c r="G298" i="1"/>
  <c r="D298" i="1"/>
  <c r="F298" i="1"/>
  <c r="BJ105" i="3"/>
  <c r="BK117" i="3"/>
  <c r="AZ85" i="3" l="1"/>
  <c r="BC85" i="3" s="1"/>
  <c r="BS85" i="3"/>
  <c r="L298" i="1"/>
  <c r="P298" i="1"/>
  <c r="O298" i="1"/>
  <c r="M298" i="1"/>
  <c r="N298" i="1"/>
  <c r="BM85" i="3"/>
  <c r="I85" i="3"/>
  <c r="AV85" i="3"/>
  <c r="AJ86" i="3" s="1"/>
  <c r="BP85" i="3"/>
  <c r="M85" i="3"/>
  <c r="BY85" i="3" s="1"/>
  <c r="S85" i="3"/>
  <c r="AB86" i="3" s="1"/>
  <c r="H298" i="1"/>
  <c r="B192" i="2" s="1"/>
  <c r="C192" i="2" s="1"/>
  <c r="E192" i="2" s="1"/>
  <c r="N85" i="3"/>
  <c r="BJ106" i="3"/>
  <c r="AY85" i="3" l="1"/>
  <c r="BB85" i="3" s="1"/>
  <c r="BD85" i="3" s="1"/>
  <c r="BU85" i="3"/>
  <c r="D193" i="2"/>
  <c r="P85" i="3"/>
  <c r="L85" i="3"/>
  <c r="BX85" i="3" s="1"/>
  <c r="R85" i="3"/>
  <c r="AA86" i="3" s="1"/>
  <c r="BR85" i="3"/>
  <c r="Q298" i="1"/>
  <c r="K192" i="2" s="1"/>
  <c r="L192" i="2" s="1"/>
  <c r="N192" i="2" s="1"/>
  <c r="AR86" i="3"/>
  <c r="BJ107" i="3"/>
  <c r="BK119" i="3"/>
  <c r="BT85" i="3" l="1"/>
  <c r="BZ85" i="3" s="1"/>
  <c r="CA85" i="3" s="1"/>
  <c r="AT86" i="3"/>
  <c r="M193" i="2"/>
  <c r="B298" i="1"/>
  <c r="BH86" i="3"/>
  <c r="BO86" i="3"/>
  <c r="AU86" i="3"/>
  <c r="AI87" i="3" s="1"/>
  <c r="BL86" i="3"/>
  <c r="H86" i="3"/>
  <c r="O85" i="3"/>
  <c r="BJ108" i="3"/>
  <c r="BK120" i="3"/>
  <c r="AX86" i="3" l="1"/>
  <c r="BA86" i="3" s="1"/>
  <c r="K298" i="1"/>
  <c r="D299" i="1"/>
  <c r="E299" i="1"/>
  <c r="F299" i="1"/>
  <c r="G299" i="1"/>
  <c r="C299" i="1"/>
  <c r="J86" i="3"/>
  <c r="BN86" i="3"/>
  <c r="BQ86" i="3"/>
  <c r="AW86" i="3"/>
  <c r="AK87" i="3" s="1"/>
  <c r="AS86" i="3"/>
  <c r="K86" i="3"/>
  <c r="BW86" i="3" s="1"/>
  <c r="Q86" i="3"/>
  <c r="Z87" i="3" s="1"/>
  <c r="BK121" i="3"/>
  <c r="AZ86" i="3" l="1"/>
  <c r="BC86" i="3" s="1"/>
  <c r="BS86" i="3"/>
  <c r="M86" i="3"/>
  <c r="BY86" i="3" s="1"/>
  <c r="S86" i="3"/>
  <c r="AB87" i="3" s="1"/>
  <c r="L299" i="1"/>
  <c r="P299" i="1"/>
  <c r="O299" i="1"/>
  <c r="M299" i="1"/>
  <c r="N299" i="1"/>
  <c r="N86" i="3"/>
  <c r="BP86" i="3"/>
  <c r="BM86" i="3"/>
  <c r="I86" i="3"/>
  <c r="AV86" i="3"/>
  <c r="AJ87" i="3" s="1"/>
  <c r="H299" i="1"/>
  <c r="B193" i="2" s="1"/>
  <c r="C193" i="2" s="1"/>
  <c r="E193" i="2" s="1"/>
  <c r="BJ109" i="3"/>
  <c r="BK122" i="3"/>
  <c r="AY86" i="3" l="1"/>
  <c r="BB86" i="3" s="1"/>
  <c r="BD86" i="3" s="1"/>
  <c r="BU86" i="3"/>
  <c r="D194" i="2"/>
  <c r="Q299" i="1"/>
  <c r="K193" i="2" s="1"/>
  <c r="L193" i="2" s="1"/>
  <c r="N193" i="2" s="1"/>
  <c r="R86" i="3"/>
  <c r="AA87" i="3" s="1"/>
  <c r="L86" i="3"/>
  <c r="BX86" i="3" s="1"/>
  <c r="BR86" i="3"/>
  <c r="AR87" i="3"/>
  <c r="P86" i="3"/>
  <c r="BK123" i="3"/>
  <c r="BT86" i="3" l="1"/>
  <c r="BZ86" i="3" s="1"/>
  <c r="CA86" i="3" s="1"/>
  <c r="M194" i="2"/>
  <c r="O86" i="3"/>
  <c r="BO87" i="3"/>
  <c r="AU87" i="3"/>
  <c r="AI88" i="3" s="1"/>
  <c r="H87" i="3"/>
  <c r="BL87" i="3"/>
  <c r="B299" i="1"/>
  <c r="BH87" i="3"/>
  <c r="AT87" i="3"/>
  <c r="BJ110" i="3"/>
  <c r="AX87" i="3" l="1"/>
  <c r="BA87" i="3" s="1"/>
  <c r="K299" i="1"/>
  <c r="C300" i="1"/>
  <c r="F300" i="1"/>
  <c r="D300" i="1"/>
  <c r="E300" i="1"/>
  <c r="G300" i="1"/>
  <c r="BN87" i="3"/>
  <c r="J87" i="3"/>
  <c r="BQ87" i="3"/>
  <c r="AW87" i="3"/>
  <c r="AK88" i="3" s="1"/>
  <c r="AS87" i="3"/>
  <c r="Q87" i="3"/>
  <c r="Z88" i="3" s="1"/>
  <c r="K87" i="3"/>
  <c r="BW87" i="3" s="1"/>
  <c r="BJ111" i="3"/>
  <c r="BK125" i="3"/>
  <c r="AZ87" i="3" l="1"/>
  <c r="BC87" i="3" s="1"/>
  <c r="BS87" i="3"/>
  <c r="H300" i="1"/>
  <c r="B194" i="2" s="1"/>
  <c r="C194" i="2" s="1"/>
  <c r="E194" i="2" s="1"/>
  <c r="N87" i="3"/>
  <c r="I87" i="3"/>
  <c r="BP87" i="3"/>
  <c r="BM87" i="3"/>
  <c r="AV87" i="3"/>
  <c r="AJ88" i="3" s="1"/>
  <c r="S87" i="3"/>
  <c r="AB88" i="3" s="1"/>
  <c r="M87" i="3"/>
  <c r="BY87" i="3" s="1"/>
  <c r="P300" i="1"/>
  <c r="L300" i="1"/>
  <c r="O300" i="1"/>
  <c r="N300" i="1"/>
  <c r="M300" i="1"/>
  <c r="BJ112" i="3"/>
  <c r="BK126" i="3"/>
  <c r="AY87" i="3" l="1"/>
  <c r="BB87" i="3" s="1"/>
  <c r="BD87" i="3" s="1"/>
  <c r="BU87" i="3"/>
  <c r="Q300" i="1"/>
  <c r="K194" i="2" s="1"/>
  <c r="L194" i="2" s="1"/>
  <c r="N194" i="2" s="1"/>
  <c r="P87" i="3"/>
  <c r="R87" i="3"/>
  <c r="AA88" i="3" s="1"/>
  <c r="L87" i="3"/>
  <c r="BX87" i="3" s="1"/>
  <c r="BR87" i="3"/>
  <c r="D195" i="2"/>
  <c r="AR88" i="3"/>
  <c r="BJ113" i="3"/>
  <c r="BT87" i="3" l="1"/>
  <c r="BZ87" i="3" s="1"/>
  <c r="CA87" i="3" s="1"/>
  <c r="AU88" i="3"/>
  <c r="AI89" i="3" s="1"/>
  <c r="H88" i="3"/>
  <c r="BO88" i="3"/>
  <c r="BK88" i="3" s="1"/>
  <c r="BL88" i="3"/>
  <c r="AT88" i="3"/>
  <c r="O87" i="3"/>
  <c r="M195" i="2"/>
  <c r="B300" i="1"/>
  <c r="BJ114" i="3"/>
  <c r="BK128" i="3"/>
  <c r="BH88" i="3" l="1"/>
  <c r="AX88" i="3"/>
  <c r="BA88" i="3" s="1"/>
  <c r="K300" i="1"/>
  <c r="G301" i="1"/>
  <c r="D301" i="1"/>
  <c r="F301" i="1"/>
  <c r="C301" i="1"/>
  <c r="E301" i="1"/>
  <c r="J88" i="3"/>
  <c r="AW88" i="3"/>
  <c r="AK89" i="3" s="1"/>
  <c r="BQ88" i="3"/>
  <c r="BN88" i="3"/>
  <c r="K88" i="3"/>
  <c r="BW88" i="3" s="1"/>
  <c r="Q88" i="3"/>
  <c r="Z89" i="3" s="1"/>
  <c r="AS88" i="3"/>
  <c r="BK129" i="3"/>
  <c r="AZ88" i="3" l="1"/>
  <c r="BC88" i="3" s="1"/>
  <c r="BS88" i="3"/>
  <c r="N88" i="3"/>
  <c r="M88" i="3"/>
  <c r="BY88" i="3" s="1"/>
  <c r="S88" i="3"/>
  <c r="AB89" i="3" s="1"/>
  <c r="H301" i="1"/>
  <c r="B195" i="2" s="1"/>
  <c r="C195" i="2" s="1"/>
  <c r="E195" i="2" s="1"/>
  <c r="AV88" i="3"/>
  <c r="AJ89" i="3" s="1"/>
  <c r="BP88" i="3"/>
  <c r="I88" i="3"/>
  <c r="BM88" i="3"/>
  <c r="O301" i="1"/>
  <c r="P301" i="1"/>
  <c r="L301" i="1"/>
  <c r="M301" i="1"/>
  <c r="N301" i="1"/>
  <c r="BJ115" i="3"/>
  <c r="AY88" i="3" l="1"/>
  <c r="BB88" i="3" s="1"/>
  <c r="BD88" i="3" s="1"/>
  <c r="BU88" i="3"/>
  <c r="Q301" i="1"/>
  <c r="K195" i="2" s="1"/>
  <c r="L195" i="2" s="1"/>
  <c r="N195" i="2" s="1"/>
  <c r="P88" i="3"/>
  <c r="L88" i="3"/>
  <c r="BX88" i="3" s="1"/>
  <c r="R88" i="3"/>
  <c r="AA89" i="3" s="1"/>
  <c r="BR88" i="3"/>
  <c r="AR89" i="3"/>
  <c r="D196" i="2"/>
  <c r="BJ116" i="3"/>
  <c r="BK131" i="3"/>
  <c r="BT88" i="3" l="1"/>
  <c r="BZ88" i="3" s="1"/>
  <c r="CA88" i="3" s="1"/>
  <c r="AT89" i="3"/>
  <c r="BH89" i="3"/>
  <c r="B301" i="1"/>
  <c r="AU89" i="3"/>
  <c r="AI90" i="3" s="1"/>
  <c r="H89" i="3"/>
  <c r="BL89" i="3"/>
  <c r="BO89" i="3"/>
  <c r="O88" i="3"/>
  <c r="M196" i="2"/>
  <c r="BK132" i="3"/>
  <c r="AX89" i="3" l="1"/>
  <c r="BA89" i="3" s="1"/>
  <c r="AS89" i="3"/>
  <c r="K89" i="3"/>
  <c r="BW89" i="3" s="1"/>
  <c r="Q89" i="3"/>
  <c r="Z90" i="3" s="1"/>
  <c r="BN89" i="3"/>
  <c r="AW89" i="3"/>
  <c r="AK90" i="3" s="1"/>
  <c r="BQ89" i="3"/>
  <c r="J89" i="3"/>
  <c r="K301" i="1"/>
  <c r="G302" i="1"/>
  <c r="F302" i="1"/>
  <c r="D302" i="1"/>
  <c r="C302" i="1"/>
  <c r="E302" i="1"/>
  <c r="BJ117" i="3"/>
  <c r="BK133" i="3"/>
  <c r="AZ89" i="3" l="1"/>
  <c r="BC89" i="3" s="1"/>
  <c r="BS89" i="3"/>
  <c r="H302" i="1"/>
  <c r="B196" i="2" s="1"/>
  <c r="C196" i="2" s="1"/>
  <c r="E196" i="2" s="1"/>
  <c r="I89" i="3"/>
  <c r="AV89" i="3"/>
  <c r="AJ90" i="3" s="1"/>
  <c r="BP89" i="3"/>
  <c r="BM89" i="3"/>
  <c r="P302" i="1"/>
  <c r="M302" i="1"/>
  <c r="L302" i="1"/>
  <c r="O302" i="1"/>
  <c r="N302" i="1"/>
  <c r="S89" i="3"/>
  <c r="AB90" i="3" s="1"/>
  <c r="M89" i="3"/>
  <c r="BY89" i="3" s="1"/>
  <c r="N89" i="3"/>
  <c r="BK134" i="3"/>
  <c r="AY89" i="3" l="1"/>
  <c r="BB89" i="3" s="1"/>
  <c r="BD89" i="3" s="1"/>
  <c r="BU89" i="3"/>
  <c r="P89" i="3"/>
  <c r="R89" i="3"/>
  <c r="AA90" i="3" s="1"/>
  <c r="L89" i="3"/>
  <c r="BX89" i="3" s="1"/>
  <c r="BR89" i="3"/>
  <c r="AR90" i="3"/>
  <c r="Q302" i="1"/>
  <c r="K196" i="2" s="1"/>
  <c r="L196" i="2" s="1"/>
  <c r="N196" i="2" s="1"/>
  <c r="D197" i="2"/>
  <c r="BJ118" i="3"/>
  <c r="BK135" i="3"/>
  <c r="BT89" i="3" l="1"/>
  <c r="BZ89" i="3" s="1"/>
  <c r="CA89" i="3" s="1"/>
  <c r="O89" i="3"/>
  <c r="AT90" i="3"/>
  <c r="BL90" i="3"/>
  <c r="BO90" i="3"/>
  <c r="H90" i="3"/>
  <c r="AU90" i="3"/>
  <c r="AI91" i="3" s="1"/>
  <c r="B302" i="1"/>
  <c r="BH90" i="3"/>
  <c r="M197" i="2"/>
  <c r="AX90" i="3" l="1"/>
  <c r="BA90" i="3" s="1"/>
  <c r="Q90" i="3"/>
  <c r="Z91" i="3" s="1"/>
  <c r="K90" i="3"/>
  <c r="BW90" i="3" s="1"/>
  <c r="AS90" i="3"/>
  <c r="K302" i="1"/>
  <c r="F303" i="1"/>
  <c r="G303" i="1"/>
  <c r="C303" i="1"/>
  <c r="D303" i="1"/>
  <c r="E303" i="1"/>
  <c r="J90" i="3"/>
  <c r="BN90" i="3"/>
  <c r="AW90" i="3"/>
  <c r="AK91" i="3" s="1"/>
  <c r="BQ90" i="3"/>
  <c r="BJ119" i="3"/>
  <c r="BK137" i="3"/>
  <c r="AZ90" i="3" l="1"/>
  <c r="BC90" i="3" s="1"/>
  <c r="BS90" i="3"/>
  <c r="I90" i="3"/>
  <c r="BP90" i="3"/>
  <c r="BM90" i="3"/>
  <c r="AV90" i="3"/>
  <c r="AJ91" i="3" s="1"/>
  <c r="N90" i="3"/>
  <c r="M90" i="3"/>
  <c r="BY90" i="3" s="1"/>
  <c r="S90" i="3"/>
  <c r="AB91" i="3" s="1"/>
  <c r="H303" i="1"/>
  <c r="B197" i="2" s="1"/>
  <c r="C197" i="2" s="1"/>
  <c r="E197" i="2" s="1"/>
  <c r="M303" i="1"/>
  <c r="N303" i="1"/>
  <c r="P303" i="1"/>
  <c r="O303" i="1"/>
  <c r="L303" i="1"/>
  <c r="BJ120" i="3"/>
  <c r="BK138" i="3"/>
  <c r="AY90" i="3" l="1"/>
  <c r="BB90" i="3" s="1"/>
  <c r="BD90" i="3" s="1"/>
  <c r="BU90" i="3"/>
  <c r="Q303" i="1"/>
  <c r="K197" i="2" s="1"/>
  <c r="L197" i="2" s="1"/>
  <c r="N197" i="2" s="1"/>
  <c r="P90" i="3"/>
  <c r="AR91" i="3"/>
  <c r="D198" i="2"/>
  <c r="R90" i="3"/>
  <c r="AA91" i="3" s="1"/>
  <c r="B303" i="1" s="1"/>
  <c r="L90" i="3"/>
  <c r="BX90" i="3" s="1"/>
  <c r="BR90" i="3"/>
  <c r="BJ121" i="3"/>
  <c r="BK139" i="3"/>
  <c r="BT90" i="3" l="1"/>
  <c r="BZ90" i="3" s="1"/>
  <c r="CA90" i="3" s="1"/>
  <c r="AU91" i="3"/>
  <c r="AI92" i="3" s="1"/>
  <c r="H91" i="3"/>
  <c r="BO91" i="3"/>
  <c r="BH91" i="3" s="1"/>
  <c r="BL91" i="3"/>
  <c r="K303" i="1"/>
  <c r="G304" i="1"/>
  <c r="C304" i="1"/>
  <c r="E304" i="1"/>
  <c r="D304" i="1"/>
  <c r="F304" i="1"/>
  <c r="O90" i="3"/>
  <c r="AT91" i="3"/>
  <c r="M198" i="2"/>
  <c r="BJ122" i="3"/>
  <c r="BK140" i="3"/>
  <c r="AX91" i="3" l="1"/>
  <c r="BA91" i="3" s="1"/>
  <c r="AS91" i="3"/>
  <c r="L304" i="1"/>
  <c r="O304" i="1"/>
  <c r="M304" i="1"/>
  <c r="P304" i="1"/>
  <c r="N304" i="1"/>
  <c r="Q91" i="3"/>
  <c r="Z92" i="3" s="1"/>
  <c r="K91" i="3"/>
  <c r="BW91" i="3" s="1"/>
  <c r="J91" i="3"/>
  <c r="AW91" i="3"/>
  <c r="AK92" i="3" s="1"/>
  <c r="BQ91" i="3"/>
  <c r="BN91" i="3"/>
  <c r="H304" i="1"/>
  <c r="B198" i="2" s="1"/>
  <c r="C198" i="2" s="1"/>
  <c r="E198" i="2" s="1"/>
  <c r="BK141" i="3"/>
  <c r="AZ91" i="3" l="1"/>
  <c r="BC91" i="3" s="1"/>
  <c r="BS91" i="3"/>
  <c r="D199" i="2"/>
  <c r="M91" i="3"/>
  <c r="BY91" i="3" s="1"/>
  <c r="S91" i="3"/>
  <c r="AB92" i="3" s="1"/>
  <c r="Q304" i="1"/>
  <c r="K198" i="2" s="1"/>
  <c r="L198" i="2" s="1"/>
  <c r="N198" i="2" s="1"/>
  <c r="N91" i="3"/>
  <c r="AV91" i="3"/>
  <c r="AJ92" i="3" s="1"/>
  <c r="I91" i="3"/>
  <c r="BM91" i="3"/>
  <c r="BP91" i="3"/>
  <c r="BJ123" i="3"/>
  <c r="AY91" i="3" l="1"/>
  <c r="BB91" i="3" s="1"/>
  <c r="BD91" i="3" s="1"/>
  <c r="BU91" i="3"/>
  <c r="M199" i="2"/>
  <c r="AR92" i="3"/>
  <c r="R91" i="3"/>
  <c r="AA92" i="3" s="1"/>
  <c r="B304" i="1" s="1"/>
  <c r="L91" i="3"/>
  <c r="BX91" i="3" s="1"/>
  <c r="BR91" i="3"/>
  <c r="P91" i="3"/>
  <c r="BK109" i="3"/>
  <c r="BJ124" i="3"/>
  <c r="BK143" i="3"/>
  <c r="BT91" i="3" l="1"/>
  <c r="BZ91" i="3" s="1"/>
  <c r="CA91" i="3" s="1"/>
  <c r="O91" i="3"/>
  <c r="BO92" i="3"/>
  <c r="AU92" i="3"/>
  <c r="AI93" i="3" s="1"/>
  <c r="BL92" i="3"/>
  <c r="H92" i="3"/>
  <c r="K304" i="1"/>
  <c r="D305" i="1"/>
  <c r="C305" i="1"/>
  <c r="G305" i="1"/>
  <c r="F305" i="1"/>
  <c r="E305" i="1"/>
  <c r="AT92" i="3"/>
  <c r="BH92" i="3"/>
  <c r="BJ125" i="3"/>
  <c r="BK144" i="3"/>
  <c r="AX92" i="3" l="1"/>
  <c r="BA92" i="3" s="1"/>
  <c r="K92" i="3"/>
  <c r="BW92" i="3" s="1"/>
  <c r="Q92" i="3"/>
  <c r="Z93" i="3" s="1"/>
  <c r="AS92" i="3"/>
  <c r="BN92" i="3"/>
  <c r="BQ92" i="3"/>
  <c r="AW92" i="3"/>
  <c r="AK93" i="3" s="1"/>
  <c r="J92" i="3"/>
  <c r="L305" i="1"/>
  <c r="O305" i="1"/>
  <c r="N305" i="1"/>
  <c r="M305" i="1"/>
  <c r="P305" i="1"/>
  <c r="H305" i="1"/>
  <c r="B199" i="2" s="1"/>
  <c r="C199" i="2" s="1"/>
  <c r="E199" i="2" s="1"/>
  <c r="BJ126" i="3"/>
  <c r="AZ92" i="3" l="1"/>
  <c r="BC92" i="3" s="1"/>
  <c r="BS92" i="3"/>
  <c r="Q305" i="1"/>
  <c r="K199" i="2" s="1"/>
  <c r="L199" i="2" s="1"/>
  <c r="N199" i="2" s="1"/>
  <c r="D200" i="2"/>
  <c r="M92" i="3"/>
  <c r="BY92" i="3" s="1"/>
  <c r="S92" i="3"/>
  <c r="AB93" i="3" s="1"/>
  <c r="BM92" i="3"/>
  <c r="AV92" i="3"/>
  <c r="AJ93" i="3" s="1"/>
  <c r="I92" i="3"/>
  <c r="BP92" i="3"/>
  <c r="N92" i="3"/>
  <c r="BJ127" i="3"/>
  <c r="BK146" i="3"/>
  <c r="AY92" i="3" l="1"/>
  <c r="BB92" i="3" s="1"/>
  <c r="BD92" i="3" s="1"/>
  <c r="BU92" i="3"/>
  <c r="L92" i="3"/>
  <c r="BX92" i="3" s="1"/>
  <c r="R92" i="3"/>
  <c r="AA93" i="3" s="1"/>
  <c r="BR92" i="3"/>
  <c r="P92" i="3"/>
  <c r="M200" i="2"/>
  <c r="AR93" i="3"/>
  <c r="BJ128" i="3"/>
  <c r="BK147" i="3"/>
  <c r="BT92" i="3" l="1"/>
  <c r="BZ92" i="3" s="1"/>
  <c r="CA92" i="3" s="1"/>
  <c r="H93" i="3"/>
  <c r="AU93" i="3"/>
  <c r="AI94" i="3" s="1"/>
  <c r="BO93" i="3"/>
  <c r="BL93" i="3"/>
  <c r="B305" i="1"/>
  <c r="BH93" i="3"/>
  <c r="AT93" i="3"/>
  <c r="O92" i="3"/>
  <c r="BJ129" i="3"/>
  <c r="AX93" i="3" l="1"/>
  <c r="BA93" i="3" s="1"/>
  <c r="J93" i="3"/>
  <c r="BN93" i="3"/>
  <c r="AW93" i="3"/>
  <c r="AK94" i="3" s="1"/>
  <c r="BQ93" i="3"/>
  <c r="D306" i="1"/>
  <c r="K305" i="1"/>
  <c r="E306" i="1"/>
  <c r="F306" i="1"/>
  <c r="C306" i="1"/>
  <c r="G306" i="1"/>
  <c r="AS93" i="3"/>
  <c r="Q93" i="3"/>
  <c r="Z94" i="3" s="1"/>
  <c r="K93" i="3"/>
  <c r="BW93" i="3" s="1"/>
  <c r="BJ130" i="3"/>
  <c r="BK149" i="3"/>
  <c r="AZ93" i="3" l="1"/>
  <c r="BC93" i="3" s="1"/>
  <c r="BS93" i="3"/>
  <c r="I93" i="3"/>
  <c r="BM93" i="3"/>
  <c r="AV93" i="3"/>
  <c r="AJ94" i="3" s="1"/>
  <c r="BP93" i="3"/>
  <c r="H306" i="1"/>
  <c r="B200" i="2" s="1"/>
  <c r="C200" i="2" s="1"/>
  <c r="E200" i="2" s="1"/>
  <c r="M306" i="1"/>
  <c r="P306" i="1"/>
  <c r="N306" i="1"/>
  <c r="O306" i="1"/>
  <c r="L306" i="1"/>
  <c r="N93" i="3"/>
  <c r="M93" i="3"/>
  <c r="BY93" i="3" s="1"/>
  <c r="S93" i="3"/>
  <c r="AB94" i="3" s="1"/>
  <c r="BJ131" i="3"/>
  <c r="BK150" i="3"/>
  <c r="AY93" i="3" l="1"/>
  <c r="BB93" i="3" s="1"/>
  <c r="BD93" i="3" s="1"/>
  <c r="BU93" i="3"/>
  <c r="Q306" i="1"/>
  <c r="K200" i="2" s="1"/>
  <c r="L200" i="2" s="1"/>
  <c r="N200" i="2" s="1"/>
  <c r="AR94" i="3"/>
  <c r="D201" i="2"/>
  <c r="L93" i="3"/>
  <c r="BX93" i="3" s="1"/>
  <c r="R93" i="3"/>
  <c r="AA94" i="3" s="1"/>
  <c r="BR93" i="3"/>
  <c r="P93" i="3"/>
  <c r="BJ132" i="3"/>
  <c r="BK151" i="3"/>
  <c r="BT93" i="3" l="1"/>
  <c r="BZ93" i="3" s="1"/>
  <c r="CA93" i="3" s="1"/>
  <c r="AU94" i="3"/>
  <c r="AI95" i="3" s="1"/>
  <c r="BL94" i="3"/>
  <c r="H94" i="3"/>
  <c r="BO94" i="3"/>
  <c r="M201" i="2"/>
  <c r="B306" i="1"/>
  <c r="AT94" i="3"/>
  <c r="O93" i="3"/>
  <c r="BK152" i="3"/>
  <c r="AX94" i="3" l="1"/>
  <c r="BA94" i="3" s="1"/>
  <c r="AS94" i="3"/>
  <c r="K94" i="3"/>
  <c r="BW94" i="3" s="1"/>
  <c r="Q94" i="3"/>
  <c r="Z95" i="3" s="1"/>
  <c r="K306" i="1"/>
  <c r="E307" i="1"/>
  <c r="G307" i="1"/>
  <c r="C307" i="1"/>
  <c r="F307" i="1"/>
  <c r="D307" i="1"/>
  <c r="AW94" i="3"/>
  <c r="AK95" i="3" s="1"/>
  <c r="BQ94" i="3"/>
  <c r="J94" i="3"/>
  <c r="BJ133" i="3"/>
  <c r="BK153" i="3"/>
  <c r="BK94" i="3" l="1"/>
  <c r="BN94" i="3" s="1"/>
  <c r="BH94" i="3"/>
  <c r="AZ94" i="3"/>
  <c r="BC94" i="3" s="1"/>
  <c r="BS94" i="3"/>
  <c r="N94" i="3"/>
  <c r="H307" i="1"/>
  <c r="B201" i="2" s="1"/>
  <c r="C201" i="2" s="1"/>
  <c r="E201" i="2" s="1"/>
  <c r="L307" i="1"/>
  <c r="O307" i="1"/>
  <c r="P307" i="1"/>
  <c r="M307" i="1"/>
  <c r="N307" i="1"/>
  <c r="S94" i="3"/>
  <c r="AB95" i="3" s="1"/>
  <c r="M94" i="3"/>
  <c r="BY94" i="3" s="1"/>
  <c r="BM94" i="3"/>
  <c r="I94" i="3"/>
  <c r="AV94" i="3"/>
  <c r="AJ95" i="3" s="1"/>
  <c r="BP94" i="3"/>
  <c r="AY94" i="3" l="1"/>
  <c r="BB94" i="3" s="1"/>
  <c r="BD94" i="3" s="1"/>
  <c r="BU94" i="3"/>
  <c r="L94" i="3"/>
  <c r="BX94" i="3" s="1"/>
  <c r="R94" i="3"/>
  <c r="AA95" i="3" s="1"/>
  <c r="BR94" i="3"/>
  <c r="Q307" i="1"/>
  <c r="K201" i="2" s="1"/>
  <c r="L201" i="2" s="1"/>
  <c r="N201" i="2" s="1"/>
  <c r="AR95" i="3"/>
  <c r="P94" i="3"/>
  <c r="D202" i="2"/>
  <c r="BJ134" i="3"/>
  <c r="BK155" i="3"/>
  <c r="BT94" i="3" l="1"/>
  <c r="BZ94" i="3" s="1"/>
  <c r="CA94" i="3" s="1"/>
  <c r="M202" i="2"/>
  <c r="B307" i="1"/>
  <c r="BH95" i="3"/>
  <c r="AT95" i="3"/>
  <c r="BO95" i="3"/>
  <c r="H95" i="3"/>
  <c r="BL95" i="3"/>
  <c r="AU95" i="3"/>
  <c r="AI96" i="3" s="1"/>
  <c r="O94" i="3"/>
  <c r="BJ135" i="3"/>
  <c r="BK156" i="3"/>
  <c r="AX95" i="3" l="1"/>
  <c r="BA95" i="3" s="1"/>
  <c r="AS95" i="3"/>
  <c r="Q95" i="3"/>
  <c r="Z96" i="3" s="1"/>
  <c r="K95" i="3"/>
  <c r="BW95" i="3" s="1"/>
  <c r="K307" i="1"/>
  <c r="F308" i="1"/>
  <c r="C308" i="1"/>
  <c r="G308" i="1"/>
  <c r="D308" i="1"/>
  <c r="E308" i="1"/>
  <c r="AW95" i="3"/>
  <c r="AK96" i="3" s="1"/>
  <c r="J95" i="3"/>
  <c r="BQ95" i="3"/>
  <c r="BN95" i="3"/>
  <c r="BJ136" i="3"/>
  <c r="BK157" i="3"/>
  <c r="AZ95" i="3" l="1"/>
  <c r="BC95" i="3" s="1"/>
  <c r="BS95" i="3"/>
  <c r="N95" i="3"/>
  <c r="N308" i="1"/>
  <c r="M308" i="1"/>
  <c r="P308" i="1"/>
  <c r="L308" i="1"/>
  <c r="O308" i="1"/>
  <c r="H308" i="1"/>
  <c r="B202" i="2" s="1"/>
  <c r="C202" i="2" s="1"/>
  <c r="E202" i="2" s="1"/>
  <c r="BM95" i="3"/>
  <c r="I95" i="3"/>
  <c r="AV95" i="3"/>
  <c r="AJ96" i="3" s="1"/>
  <c r="BP95" i="3"/>
  <c r="S95" i="3"/>
  <c r="AB96" i="3" s="1"/>
  <c r="M95" i="3"/>
  <c r="BY95" i="3" s="1"/>
  <c r="BK158" i="3"/>
  <c r="AY95" i="3" l="1"/>
  <c r="BB95" i="3" s="1"/>
  <c r="BD95" i="3" s="1"/>
  <c r="BU95" i="3"/>
  <c r="AR96" i="3"/>
  <c r="P95" i="3"/>
  <c r="R95" i="3"/>
  <c r="AA96" i="3" s="1"/>
  <c r="L95" i="3"/>
  <c r="BX95" i="3" s="1"/>
  <c r="BR95" i="3"/>
  <c r="D203" i="2"/>
  <c r="Q308" i="1"/>
  <c r="K202" i="2" s="1"/>
  <c r="L202" i="2" s="1"/>
  <c r="N202" i="2" s="1"/>
  <c r="BJ137" i="3"/>
  <c r="BK159" i="3"/>
  <c r="BT95" i="3" l="1"/>
  <c r="BZ95" i="3" s="1"/>
  <c r="CA95" i="3" s="1"/>
  <c r="O95" i="3"/>
  <c r="H96" i="3"/>
  <c r="BO96" i="3"/>
  <c r="AU96" i="3"/>
  <c r="AI97" i="3" s="1"/>
  <c r="BL96" i="3"/>
  <c r="B308" i="1"/>
  <c r="BH96" i="3"/>
  <c r="M203" i="2"/>
  <c r="AT96" i="3"/>
  <c r="BJ138" i="3"/>
  <c r="AX96" i="3" l="1"/>
  <c r="BA96" i="3" s="1"/>
  <c r="BQ96" i="3"/>
  <c r="BN96" i="3"/>
  <c r="AW96" i="3"/>
  <c r="AK97" i="3" s="1"/>
  <c r="J96" i="3"/>
  <c r="K308" i="1"/>
  <c r="G309" i="1"/>
  <c r="F309" i="1"/>
  <c r="D309" i="1"/>
  <c r="E309" i="1"/>
  <c r="C309" i="1"/>
  <c r="K96" i="3"/>
  <c r="BW96" i="3" s="1"/>
  <c r="Q96" i="3"/>
  <c r="Z97" i="3" s="1"/>
  <c r="AS96" i="3"/>
  <c r="BJ139" i="3"/>
  <c r="BK161" i="3"/>
  <c r="AZ96" i="3" l="1"/>
  <c r="BC96" i="3" s="1"/>
  <c r="BS96" i="3"/>
  <c r="H309" i="1"/>
  <c r="B203" i="2" s="1"/>
  <c r="C203" i="2" s="1"/>
  <c r="E203" i="2" s="1"/>
  <c r="S96" i="3"/>
  <c r="AB97" i="3" s="1"/>
  <c r="M96" i="3"/>
  <c r="BY96" i="3" s="1"/>
  <c r="L309" i="1"/>
  <c r="P309" i="1"/>
  <c r="M309" i="1"/>
  <c r="O309" i="1"/>
  <c r="N309" i="1"/>
  <c r="AV96" i="3"/>
  <c r="AJ97" i="3" s="1"/>
  <c r="BP96" i="3"/>
  <c r="I96" i="3"/>
  <c r="BM96" i="3"/>
  <c r="N96" i="3"/>
  <c r="BK162" i="3"/>
  <c r="AY96" i="3" l="1"/>
  <c r="BB96" i="3" s="1"/>
  <c r="BD96" i="3" s="1"/>
  <c r="BU96" i="3"/>
  <c r="L96" i="3"/>
  <c r="BX96" i="3" s="1"/>
  <c r="R96" i="3"/>
  <c r="AA97" i="3" s="1"/>
  <c r="BR96" i="3"/>
  <c r="Q309" i="1"/>
  <c r="K203" i="2" s="1"/>
  <c r="L203" i="2" s="1"/>
  <c r="N203" i="2" s="1"/>
  <c r="AR97" i="3"/>
  <c r="P96" i="3"/>
  <c r="D204" i="2"/>
  <c r="BJ140" i="3"/>
  <c r="BT96" i="3" l="1"/>
  <c r="BZ96" i="3" s="1"/>
  <c r="CA96" i="3" s="1"/>
  <c r="H97" i="3"/>
  <c r="AU97" i="3"/>
  <c r="AI98" i="3" s="1"/>
  <c r="BL97" i="3"/>
  <c r="BO97" i="3"/>
  <c r="AT97" i="3"/>
  <c r="B309" i="1"/>
  <c r="BH97" i="3"/>
  <c r="O96" i="3"/>
  <c r="M204" i="2"/>
  <c r="BK164" i="3"/>
  <c r="AX97" i="3" l="1"/>
  <c r="BA97" i="3" s="1"/>
  <c r="AS97" i="3"/>
  <c r="K309" i="1"/>
  <c r="D310" i="1"/>
  <c r="C310" i="1"/>
  <c r="E310" i="1"/>
  <c r="F310" i="1"/>
  <c r="G310" i="1"/>
  <c r="J97" i="3"/>
  <c r="AW97" i="3"/>
  <c r="AK98" i="3" s="1"/>
  <c r="BQ97" i="3"/>
  <c r="BN97" i="3"/>
  <c r="K97" i="3"/>
  <c r="BW97" i="3" s="1"/>
  <c r="Q97" i="3"/>
  <c r="Z98" i="3" s="1"/>
  <c r="BJ141" i="3"/>
  <c r="BK165" i="3"/>
  <c r="AZ97" i="3" l="1"/>
  <c r="BC97" i="3" s="1"/>
  <c r="BS97" i="3"/>
  <c r="N97" i="3"/>
  <c r="N310" i="1"/>
  <c r="P310" i="1"/>
  <c r="O310" i="1"/>
  <c r="M310" i="1"/>
  <c r="L310" i="1"/>
  <c r="H310" i="1"/>
  <c r="B204" i="2" s="1"/>
  <c r="C204" i="2" s="1"/>
  <c r="E204" i="2" s="1"/>
  <c r="I97" i="3"/>
  <c r="BP97" i="3"/>
  <c r="BM97" i="3"/>
  <c r="AV97" i="3"/>
  <c r="AJ98" i="3" s="1"/>
  <c r="S97" i="3"/>
  <c r="AB98" i="3" s="1"/>
  <c r="M97" i="3"/>
  <c r="BY97" i="3" s="1"/>
  <c r="BJ142" i="3"/>
  <c r="AY97" i="3" l="1"/>
  <c r="BB97" i="3" s="1"/>
  <c r="BD97" i="3" s="1"/>
  <c r="BU97" i="3"/>
  <c r="Q310" i="1"/>
  <c r="K204" i="2" s="1"/>
  <c r="L204" i="2" s="1"/>
  <c r="N204" i="2" s="1"/>
  <c r="P97" i="3"/>
  <c r="L97" i="3"/>
  <c r="BX97" i="3" s="1"/>
  <c r="R97" i="3"/>
  <c r="AA98" i="3" s="1"/>
  <c r="BR97" i="3"/>
  <c r="AR98" i="3"/>
  <c r="D205" i="2"/>
  <c r="BK167" i="3"/>
  <c r="M205" i="2" l="1"/>
  <c r="BT97" i="3"/>
  <c r="BZ97" i="3" s="1"/>
  <c r="CA97" i="3" s="1"/>
  <c r="O97" i="3"/>
  <c r="H98" i="3"/>
  <c r="BL98" i="3"/>
  <c r="BO98" i="3"/>
  <c r="AU98" i="3"/>
  <c r="AI99" i="3" s="1"/>
  <c r="AT98" i="3"/>
  <c r="BH98" i="3"/>
  <c r="B310" i="1"/>
  <c r="BJ143" i="3"/>
  <c r="BK168" i="3"/>
  <c r="AX98" i="3" l="1"/>
  <c r="BA98" i="3" s="1"/>
  <c r="K310" i="1"/>
  <c r="D311" i="1"/>
  <c r="F311" i="1"/>
  <c r="C311" i="1"/>
  <c r="E311" i="1"/>
  <c r="G311" i="1"/>
  <c r="K98" i="3"/>
  <c r="BW98" i="3" s="1"/>
  <c r="Q98" i="3"/>
  <c r="Z99" i="3" s="1"/>
  <c r="AS98" i="3"/>
  <c r="BN98" i="3"/>
  <c r="AW98" i="3"/>
  <c r="AK99" i="3" s="1"/>
  <c r="J98" i="3"/>
  <c r="BQ98" i="3"/>
  <c r="BK169" i="3"/>
  <c r="AZ98" i="3" l="1"/>
  <c r="BC98" i="3" s="1"/>
  <c r="BS98" i="3"/>
  <c r="S98" i="3"/>
  <c r="AB99" i="3" s="1"/>
  <c r="M98" i="3"/>
  <c r="BY98" i="3" s="1"/>
  <c r="N98" i="3"/>
  <c r="BM98" i="3"/>
  <c r="AV98" i="3"/>
  <c r="AJ99" i="3" s="1"/>
  <c r="I98" i="3"/>
  <c r="BP98" i="3"/>
  <c r="H311" i="1"/>
  <c r="B205" i="2" s="1"/>
  <c r="C205" i="2" s="1"/>
  <c r="E205" i="2" s="1"/>
  <c r="L311" i="1"/>
  <c r="O311" i="1"/>
  <c r="N311" i="1"/>
  <c r="M311" i="1"/>
  <c r="P311" i="1"/>
  <c r="BJ144" i="3"/>
  <c r="BK170" i="3"/>
  <c r="AY98" i="3" l="1"/>
  <c r="BB98" i="3" s="1"/>
  <c r="BD98" i="3" s="1"/>
  <c r="BU98" i="3"/>
  <c r="D206" i="2"/>
  <c r="P98" i="3"/>
  <c r="Q311" i="1"/>
  <c r="K205" i="2" s="1"/>
  <c r="L205" i="2" s="1"/>
  <c r="N205" i="2" s="1"/>
  <c r="L98" i="3"/>
  <c r="BX98" i="3" s="1"/>
  <c r="R98" i="3"/>
  <c r="AA99" i="3" s="1"/>
  <c r="BR98" i="3"/>
  <c r="AR99" i="3"/>
  <c r="BJ145" i="3"/>
  <c r="BK171" i="3"/>
  <c r="BT98" i="3" l="1"/>
  <c r="BZ98" i="3" s="1"/>
  <c r="CA98" i="3" s="1"/>
  <c r="M206" i="2"/>
  <c r="AT99" i="3"/>
  <c r="BH99" i="3"/>
  <c r="B311" i="1"/>
  <c r="AU99" i="3"/>
  <c r="AI100" i="3" s="1"/>
  <c r="BL99" i="3"/>
  <c r="H99" i="3"/>
  <c r="BO99" i="3"/>
  <c r="O98" i="3"/>
  <c r="BJ146" i="3"/>
  <c r="AX99" i="3" l="1"/>
  <c r="BA99" i="3" s="1"/>
  <c r="Q99" i="3"/>
  <c r="Z100" i="3" s="1"/>
  <c r="K99" i="3"/>
  <c r="BW99" i="3" s="1"/>
  <c r="AS99" i="3"/>
  <c r="BN99" i="3"/>
  <c r="AW99" i="3"/>
  <c r="AK100" i="3" s="1"/>
  <c r="J99" i="3"/>
  <c r="BQ99" i="3"/>
  <c r="K311" i="1"/>
  <c r="D312" i="1"/>
  <c r="F312" i="1"/>
  <c r="E312" i="1"/>
  <c r="G312" i="1"/>
  <c r="C312" i="1"/>
  <c r="BJ147" i="3"/>
  <c r="BK173" i="3"/>
  <c r="AZ99" i="3" l="1"/>
  <c r="BC99" i="3" s="1"/>
  <c r="BS99" i="3"/>
  <c r="H312" i="1"/>
  <c r="B206" i="2" s="1"/>
  <c r="C206" i="2" s="1"/>
  <c r="E206" i="2" s="1"/>
  <c r="N99" i="3"/>
  <c r="M312" i="1"/>
  <c r="O312" i="1"/>
  <c r="P312" i="1"/>
  <c r="N312" i="1"/>
  <c r="L312" i="1"/>
  <c r="I99" i="3"/>
  <c r="AV99" i="3"/>
  <c r="AJ100" i="3" s="1"/>
  <c r="BM99" i="3"/>
  <c r="BP99" i="3"/>
  <c r="S99" i="3"/>
  <c r="AB100" i="3" s="1"/>
  <c r="M99" i="3"/>
  <c r="BY99" i="3" s="1"/>
  <c r="BJ148" i="3"/>
  <c r="BK174" i="3"/>
  <c r="AY99" i="3" l="1"/>
  <c r="BB99" i="3" s="1"/>
  <c r="BD99" i="3" s="1"/>
  <c r="BU99" i="3"/>
  <c r="D207" i="2"/>
  <c r="Q312" i="1"/>
  <c r="K206" i="2" s="1"/>
  <c r="L206" i="2" s="1"/>
  <c r="N206" i="2" s="1"/>
  <c r="AR100" i="3"/>
  <c r="P99" i="3"/>
  <c r="L99" i="3"/>
  <c r="BX99" i="3" s="1"/>
  <c r="R99" i="3"/>
  <c r="AA100" i="3" s="1"/>
  <c r="BR99" i="3"/>
  <c r="BJ149" i="3"/>
  <c r="BK175" i="3"/>
  <c r="BT99" i="3" l="1"/>
  <c r="BZ99" i="3" s="1"/>
  <c r="CA99" i="3" s="1"/>
  <c r="AT100" i="3"/>
  <c r="M207" i="2"/>
  <c r="B312" i="1"/>
  <c r="BL100" i="3"/>
  <c r="BO100" i="3"/>
  <c r="BK100" i="3" s="1"/>
  <c r="AU100" i="3"/>
  <c r="AI101" i="3" s="1"/>
  <c r="H100" i="3"/>
  <c r="O99" i="3"/>
  <c r="BJ150" i="3"/>
  <c r="BK176" i="3"/>
  <c r="BH100" i="3" l="1"/>
  <c r="AX100" i="3"/>
  <c r="BA100" i="3" s="1"/>
  <c r="Q100" i="3"/>
  <c r="Z101" i="3" s="1"/>
  <c r="K100" i="3"/>
  <c r="BW100" i="3" s="1"/>
  <c r="K312" i="1"/>
  <c r="F313" i="1"/>
  <c r="D313" i="1"/>
  <c r="C313" i="1"/>
  <c r="G313" i="1"/>
  <c r="E313" i="1"/>
  <c r="AS100" i="3"/>
  <c r="AW100" i="3"/>
  <c r="AK101" i="3" s="1"/>
  <c r="J100" i="3"/>
  <c r="BQ100" i="3"/>
  <c r="BN100" i="3"/>
  <c r="BJ151" i="3"/>
  <c r="BK177" i="3"/>
  <c r="AZ100" i="3" l="1"/>
  <c r="BC100" i="3" s="1"/>
  <c r="BS100" i="3"/>
  <c r="H313" i="1"/>
  <c r="B207" i="2" s="1"/>
  <c r="C207" i="2" s="1"/>
  <c r="E207" i="2" s="1"/>
  <c r="N313" i="1"/>
  <c r="L313" i="1"/>
  <c r="M313" i="1"/>
  <c r="P313" i="1"/>
  <c r="O313" i="1"/>
  <c r="BM100" i="3"/>
  <c r="AV100" i="3"/>
  <c r="AJ101" i="3" s="1"/>
  <c r="BP100" i="3"/>
  <c r="I100" i="3"/>
  <c r="S100" i="3"/>
  <c r="AB101" i="3" s="1"/>
  <c r="M100" i="3"/>
  <c r="BY100" i="3" s="1"/>
  <c r="N100" i="3"/>
  <c r="BJ152" i="3"/>
  <c r="AY100" i="3" l="1"/>
  <c r="BB100" i="3" s="1"/>
  <c r="BD100" i="3" s="1"/>
  <c r="BU100" i="3"/>
  <c r="Q313" i="1"/>
  <c r="K207" i="2" s="1"/>
  <c r="L207" i="2" s="1"/>
  <c r="N207" i="2" s="1"/>
  <c r="R100" i="3"/>
  <c r="AA101" i="3" s="1"/>
  <c r="L100" i="3"/>
  <c r="BX100" i="3" s="1"/>
  <c r="BR100" i="3"/>
  <c r="AR101" i="3"/>
  <c r="P100" i="3"/>
  <c r="D208" i="2"/>
  <c r="BJ153" i="3"/>
  <c r="BK179" i="3"/>
  <c r="BT100" i="3" l="1"/>
  <c r="BZ100" i="3" s="1"/>
  <c r="CA100" i="3" s="1"/>
  <c r="H101" i="3"/>
  <c r="BO101" i="3"/>
  <c r="BL101" i="3"/>
  <c r="AU101" i="3"/>
  <c r="AI102" i="3" s="1"/>
  <c r="O100" i="3"/>
  <c r="B313" i="1"/>
  <c r="BH101" i="3"/>
  <c r="AT101" i="3"/>
  <c r="M208" i="2"/>
  <c r="BJ154" i="3"/>
  <c r="BK180" i="3"/>
  <c r="AX101" i="3" l="1"/>
  <c r="BA101" i="3" s="1"/>
  <c r="BQ101" i="3"/>
  <c r="BN101" i="3"/>
  <c r="AW101" i="3"/>
  <c r="AK102" i="3" s="1"/>
  <c r="J101" i="3"/>
  <c r="K313" i="1"/>
  <c r="C314" i="1"/>
  <c r="E314" i="1"/>
  <c r="D314" i="1"/>
  <c r="F314" i="1"/>
  <c r="G314" i="1"/>
  <c r="AS101" i="3"/>
  <c r="K101" i="3"/>
  <c r="BW101" i="3" s="1"/>
  <c r="Q101" i="3"/>
  <c r="Z102" i="3" s="1"/>
  <c r="BJ155" i="3"/>
  <c r="AZ101" i="3" l="1"/>
  <c r="BC101" i="3" s="1"/>
  <c r="BS101" i="3"/>
  <c r="AV101" i="3"/>
  <c r="AJ102" i="3" s="1"/>
  <c r="I101" i="3"/>
  <c r="BP101" i="3"/>
  <c r="BM101" i="3"/>
  <c r="S101" i="3"/>
  <c r="AB102" i="3" s="1"/>
  <c r="M101" i="3"/>
  <c r="BY101" i="3" s="1"/>
  <c r="H314" i="1"/>
  <c r="B208" i="2" s="1"/>
  <c r="C208" i="2" s="1"/>
  <c r="E208" i="2" s="1"/>
  <c r="N101" i="3"/>
  <c r="O314" i="1"/>
  <c r="M314" i="1"/>
  <c r="L314" i="1"/>
  <c r="N314" i="1"/>
  <c r="P314" i="1"/>
  <c r="BK182" i="3"/>
  <c r="AY101" i="3" l="1"/>
  <c r="BB101" i="3" s="1"/>
  <c r="BD101" i="3" s="1"/>
  <c r="BU101" i="3"/>
  <c r="Q314" i="1"/>
  <c r="K208" i="2" s="1"/>
  <c r="L208" i="2" s="1"/>
  <c r="N208" i="2" s="1"/>
  <c r="AR102" i="3"/>
  <c r="P101" i="3"/>
  <c r="L101" i="3"/>
  <c r="BX101" i="3" s="1"/>
  <c r="R101" i="3"/>
  <c r="AA102" i="3" s="1"/>
  <c r="BR101" i="3"/>
  <c r="D209" i="2"/>
  <c r="BK127" i="3"/>
  <c r="BJ156" i="3"/>
  <c r="BK183" i="3"/>
  <c r="BT101" i="3" l="1"/>
  <c r="BZ101" i="3" s="1"/>
  <c r="CA101" i="3" s="1"/>
  <c r="O101" i="3"/>
  <c r="BO102" i="3"/>
  <c r="H102" i="3"/>
  <c r="AU102" i="3"/>
  <c r="AI103" i="3" s="1"/>
  <c r="BL102" i="3"/>
  <c r="AT102" i="3"/>
  <c r="BH102" i="3"/>
  <c r="B314" i="1"/>
  <c r="M209" i="2"/>
  <c r="BJ157" i="3"/>
  <c r="AX102" i="3" l="1"/>
  <c r="BA102" i="3" s="1"/>
  <c r="K314" i="1"/>
  <c r="G315" i="1"/>
  <c r="F315" i="1"/>
  <c r="D315" i="1"/>
  <c r="E315" i="1"/>
  <c r="C315" i="1"/>
  <c r="Q102" i="3"/>
  <c r="Z103" i="3" s="1"/>
  <c r="K102" i="3"/>
  <c r="BW102" i="3" s="1"/>
  <c r="J102" i="3"/>
  <c r="AW102" i="3"/>
  <c r="AK103" i="3" s="1"/>
  <c r="BN102" i="3"/>
  <c r="BQ102" i="3"/>
  <c r="AS102" i="3"/>
  <c r="BJ158" i="3"/>
  <c r="BK185" i="3"/>
  <c r="AZ102" i="3" l="1"/>
  <c r="BC102" i="3" s="1"/>
  <c r="BS102" i="3"/>
  <c r="H315" i="1"/>
  <c r="B209" i="2" s="1"/>
  <c r="C209" i="2" s="1"/>
  <c r="E209" i="2" s="1"/>
  <c r="BP102" i="3"/>
  <c r="BM102" i="3"/>
  <c r="I102" i="3"/>
  <c r="AV102" i="3"/>
  <c r="AJ103" i="3" s="1"/>
  <c r="O315" i="1"/>
  <c r="L315" i="1"/>
  <c r="N315" i="1"/>
  <c r="M315" i="1"/>
  <c r="P315" i="1"/>
  <c r="M102" i="3"/>
  <c r="BY102" i="3" s="1"/>
  <c r="S102" i="3"/>
  <c r="AB103" i="3" s="1"/>
  <c r="N102" i="3"/>
  <c r="BJ159" i="3"/>
  <c r="BK186" i="3"/>
  <c r="AY102" i="3" l="1"/>
  <c r="BB102" i="3" s="1"/>
  <c r="BD102" i="3" s="1"/>
  <c r="BU102" i="3"/>
  <c r="P102" i="3"/>
  <c r="Q315" i="1"/>
  <c r="K209" i="2" s="1"/>
  <c r="L209" i="2" s="1"/>
  <c r="N209" i="2" s="1"/>
  <c r="L102" i="3"/>
  <c r="BX102" i="3" s="1"/>
  <c r="R102" i="3"/>
  <c r="AA103" i="3" s="1"/>
  <c r="BR102" i="3"/>
  <c r="D210" i="2"/>
  <c r="AR103" i="3"/>
  <c r="BJ160" i="3"/>
  <c r="BK187" i="3"/>
  <c r="BT102" i="3" l="1"/>
  <c r="BZ102" i="3" s="1"/>
  <c r="CA102" i="3" s="1"/>
  <c r="BL103" i="3"/>
  <c r="AU103" i="3"/>
  <c r="AI104" i="3" s="1"/>
  <c r="BO103" i="3"/>
  <c r="H103" i="3"/>
  <c r="O102" i="3"/>
  <c r="M210" i="2"/>
  <c r="AT103" i="3"/>
  <c r="B315" i="1"/>
  <c r="BH103" i="3"/>
  <c r="BJ161" i="3"/>
  <c r="BK188" i="3"/>
  <c r="AX103" i="3" l="1"/>
  <c r="BA103" i="3" s="1"/>
  <c r="K315" i="1"/>
  <c r="C316" i="1"/>
  <c r="E316" i="1"/>
  <c r="F316" i="1"/>
  <c r="G316" i="1"/>
  <c r="D316" i="1"/>
  <c r="Q103" i="3"/>
  <c r="Z104" i="3" s="1"/>
  <c r="K103" i="3"/>
  <c r="BW103" i="3" s="1"/>
  <c r="BN103" i="3"/>
  <c r="AW103" i="3"/>
  <c r="AK104" i="3" s="1"/>
  <c r="J103" i="3"/>
  <c r="BQ103" i="3"/>
  <c r="AS103" i="3"/>
  <c r="BK189" i="3"/>
  <c r="AZ103" i="3" l="1"/>
  <c r="BC103" i="3" s="1"/>
  <c r="BS103" i="3"/>
  <c r="BM103" i="3"/>
  <c r="AV103" i="3"/>
  <c r="AJ104" i="3" s="1"/>
  <c r="I103" i="3"/>
  <c r="BP103" i="3"/>
  <c r="S103" i="3"/>
  <c r="AB104" i="3" s="1"/>
  <c r="M103" i="3"/>
  <c r="BY103" i="3" s="1"/>
  <c r="H316" i="1"/>
  <c r="B210" i="2" s="1"/>
  <c r="C210" i="2" s="1"/>
  <c r="E210" i="2" s="1"/>
  <c r="N103" i="3"/>
  <c r="P316" i="1"/>
  <c r="N316" i="1"/>
  <c r="L316" i="1"/>
  <c r="O316" i="1"/>
  <c r="M316" i="1"/>
  <c r="BJ162" i="3"/>
  <c r="AY103" i="3" l="1"/>
  <c r="BB103" i="3" s="1"/>
  <c r="BD103" i="3" s="1"/>
  <c r="BU103" i="3"/>
  <c r="Q316" i="1"/>
  <c r="K210" i="2" s="1"/>
  <c r="L210" i="2" s="1"/>
  <c r="N210" i="2" s="1"/>
  <c r="AR104" i="3"/>
  <c r="P103" i="3"/>
  <c r="D211" i="2"/>
  <c r="R103" i="3"/>
  <c r="AA104" i="3" s="1"/>
  <c r="L103" i="3"/>
  <c r="BX103" i="3" s="1"/>
  <c r="BR103" i="3"/>
  <c r="BK191" i="3"/>
  <c r="BT103" i="3" l="1"/>
  <c r="BZ103" i="3" s="1"/>
  <c r="CA103" i="3" s="1"/>
  <c r="O103" i="3"/>
  <c r="BO104" i="3"/>
  <c r="BL104" i="3"/>
  <c r="H104" i="3"/>
  <c r="AU104" i="3"/>
  <c r="AI105" i="3" s="1"/>
  <c r="BH104" i="3"/>
  <c r="B316" i="1"/>
  <c r="AT104" i="3"/>
  <c r="M211" i="2"/>
  <c r="BJ163" i="3"/>
  <c r="BK192" i="3"/>
  <c r="AX104" i="3" l="1"/>
  <c r="BA104" i="3" s="1"/>
  <c r="AW104" i="3"/>
  <c r="AK105" i="3" s="1"/>
  <c r="J104" i="3"/>
  <c r="BQ104" i="3"/>
  <c r="BN104" i="3"/>
  <c r="Q104" i="3"/>
  <c r="Z105" i="3" s="1"/>
  <c r="K104" i="3"/>
  <c r="BW104" i="3" s="1"/>
  <c r="AS104" i="3"/>
  <c r="K316" i="1"/>
  <c r="D317" i="1"/>
  <c r="G317" i="1"/>
  <c r="F317" i="1"/>
  <c r="E317" i="1"/>
  <c r="C317" i="1"/>
  <c r="BJ164" i="3"/>
  <c r="BK193" i="3"/>
  <c r="AZ104" i="3" l="1"/>
  <c r="BC104" i="3" s="1"/>
  <c r="BS104" i="3"/>
  <c r="H317" i="1"/>
  <c r="B211" i="2" s="1"/>
  <c r="C211" i="2" s="1"/>
  <c r="E211" i="2" s="1"/>
  <c r="I104" i="3"/>
  <c r="BP104" i="3"/>
  <c r="AV104" i="3"/>
  <c r="AJ105" i="3" s="1"/>
  <c r="BM104" i="3"/>
  <c r="S104" i="3"/>
  <c r="AB105" i="3" s="1"/>
  <c r="M104" i="3"/>
  <c r="BY104" i="3" s="1"/>
  <c r="P317" i="1"/>
  <c r="M317" i="1"/>
  <c r="L317" i="1"/>
  <c r="O317" i="1"/>
  <c r="N317" i="1"/>
  <c r="N104" i="3"/>
  <c r="BJ165" i="3"/>
  <c r="BK194" i="3"/>
  <c r="AY104" i="3" l="1"/>
  <c r="BB104" i="3" s="1"/>
  <c r="BD104" i="3" s="1"/>
  <c r="BU104" i="3"/>
  <c r="Q317" i="1"/>
  <c r="K211" i="2" s="1"/>
  <c r="L211" i="2" s="1"/>
  <c r="N211" i="2" s="1"/>
  <c r="P104" i="3"/>
  <c r="BR104" i="3"/>
  <c r="L104" i="3"/>
  <c r="BX104" i="3" s="1"/>
  <c r="R104" i="3"/>
  <c r="AA105" i="3" s="1"/>
  <c r="AR105" i="3"/>
  <c r="D212" i="2"/>
  <c r="BJ166" i="3"/>
  <c r="BK195" i="3"/>
  <c r="BT104" i="3" l="1"/>
  <c r="BZ104" i="3" s="1"/>
  <c r="CA104" i="3" s="1"/>
  <c r="B317" i="1"/>
  <c r="BH105" i="3"/>
  <c r="O104" i="3"/>
  <c r="M212" i="2"/>
  <c r="AT105" i="3"/>
  <c r="AU105" i="3"/>
  <c r="AI106" i="3" s="1"/>
  <c r="BO105" i="3"/>
  <c r="BL105" i="3"/>
  <c r="H105" i="3"/>
  <c r="BJ167" i="3"/>
  <c r="AX105" i="3" l="1"/>
  <c r="BA105" i="3" s="1"/>
  <c r="K105" i="3"/>
  <c r="BW105" i="3" s="1"/>
  <c r="Q105" i="3"/>
  <c r="Z106" i="3" s="1"/>
  <c r="BN105" i="3"/>
  <c r="AW105" i="3"/>
  <c r="AK106" i="3" s="1"/>
  <c r="J105" i="3"/>
  <c r="BQ105" i="3"/>
  <c r="AS105" i="3"/>
  <c r="K317" i="1"/>
  <c r="E318" i="1"/>
  <c r="C318" i="1"/>
  <c r="D318" i="1"/>
  <c r="G318" i="1"/>
  <c r="F318" i="1"/>
  <c r="BJ168" i="3"/>
  <c r="BK197" i="3"/>
  <c r="AZ105" i="3" l="1"/>
  <c r="BC105" i="3" s="1"/>
  <c r="BS105" i="3"/>
  <c r="H318" i="1"/>
  <c r="B212" i="2" s="1"/>
  <c r="C212" i="2" s="1"/>
  <c r="E212" i="2" s="1"/>
  <c r="AV105" i="3"/>
  <c r="AJ106" i="3" s="1"/>
  <c r="BM105" i="3"/>
  <c r="I105" i="3"/>
  <c r="BP105" i="3"/>
  <c r="L318" i="1"/>
  <c r="N318" i="1"/>
  <c r="O318" i="1"/>
  <c r="M318" i="1"/>
  <c r="P318" i="1"/>
  <c r="S105" i="3"/>
  <c r="AB106" i="3" s="1"/>
  <c r="M105" i="3"/>
  <c r="BY105" i="3" s="1"/>
  <c r="N105" i="3"/>
  <c r="BJ169" i="3"/>
  <c r="BK198" i="3"/>
  <c r="AY105" i="3" l="1"/>
  <c r="BB105" i="3" s="1"/>
  <c r="BD105" i="3" s="1"/>
  <c r="BU105" i="3"/>
  <c r="Q318" i="1"/>
  <c r="K212" i="2" s="1"/>
  <c r="L212" i="2" s="1"/>
  <c r="N212" i="2" s="1"/>
  <c r="AR106" i="3"/>
  <c r="P105" i="3"/>
  <c r="L105" i="3"/>
  <c r="BX105" i="3" s="1"/>
  <c r="R105" i="3"/>
  <c r="AA106" i="3" s="1"/>
  <c r="BR105" i="3"/>
  <c r="D213" i="2"/>
  <c r="BJ170" i="3"/>
  <c r="BT105" i="3" l="1"/>
  <c r="BZ105" i="3" s="1"/>
  <c r="CA105" i="3" s="1"/>
  <c r="O105" i="3"/>
  <c r="AU106" i="3"/>
  <c r="AI107" i="3" s="1"/>
  <c r="H106" i="3"/>
  <c r="BL106" i="3"/>
  <c r="BO106" i="3"/>
  <c r="M213" i="2"/>
  <c r="AT106" i="3"/>
  <c r="B318" i="1"/>
  <c r="BJ171" i="3"/>
  <c r="BK200" i="3"/>
  <c r="BQ106" i="3" l="1"/>
  <c r="AX106" i="3"/>
  <c r="BA106" i="3" s="1"/>
  <c r="K318" i="1"/>
  <c r="F319" i="1"/>
  <c r="C319" i="1"/>
  <c r="G319" i="1"/>
  <c r="D319" i="1"/>
  <c r="E319" i="1"/>
  <c r="Q106" i="3"/>
  <c r="Z107" i="3" s="1"/>
  <c r="K106" i="3"/>
  <c r="BW106" i="3" s="1"/>
  <c r="J106" i="3"/>
  <c r="AW106" i="3"/>
  <c r="AK107" i="3" s="1"/>
  <c r="AS106" i="3"/>
  <c r="BJ172" i="3"/>
  <c r="BK201" i="3"/>
  <c r="BK106" i="3" l="1"/>
  <c r="BN106" i="3" s="1"/>
  <c r="BH106" i="3"/>
  <c r="AZ106" i="3"/>
  <c r="BC106" i="3" s="1"/>
  <c r="BS106" i="3"/>
  <c r="I106" i="3"/>
  <c r="AV106" i="3"/>
  <c r="AJ107" i="3" s="1"/>
  <c r="BP106" i="3"/>
  <c r="BM106" i="3"/>
  <c r="S106" i="3"/>
  <c r="AB107" i="3" s="1"/>
  <c r="M106" i="3"/>
  <c r="BY106" i="3" s="1"/>
  <c r="H319" i="1"/>
  <c r="B213" i="2" s="1"/>
  <c r="C213" i="2" s="1"/>
  <c r="E213" i="2" s="1"/>
  <c r="N106" i="3"/>
  <c r="N319" i="1"/>
  <c r="P319" i="1"/>
  <c r="M319" i="1"/>
  <c r="L319" i="1"/>
  <c r="O319" i="1"/>
  <c r="BJ173" i="3"/>
  <c r="AY106" i="3" l="1"/>
  <c r="BB106" i="3" s="1"/>
  <c r="BD106" i="3" s="1"/>
  <c r="BU106" i="3"/>
  <c r="P106" i="3"/>
  <c r="D214" i="2"/>
  <c r="R106" i="3"/>
  <c r="AA107" i="3" s="1"/>
  <c r="L106" i="3"/>
  <c r="BX106" i="3" s="1"/>
  <c r="BR106" i="3"/>
  <c r="Q319" i="1"/>
  <c r="K213" i="2" s="1"/>
  <c r="L213" i="2" s="1"/>
  <c r="N213" i="2" s="1"/>
  <c r="AR107" i="3"/>
  <c r="BJ174" i="3"/>
  <c r="BK203" i="3"/>
  <c r="BT106" i="3" l="1"/>
  <c r="BZ106" i="3" s="1"/>
  <c r="CA106" i="3" s="1"/>
  <c r="BL107" i="3"/>
  <c r="BO107" i="3"/>
  <c r="H107" i="3"/>
  <c r="AU107" i="3"/>
  <c r="AI108" i="3" s="1"/>
  <c r="O106" i="3"/>
  <c r="AT107" i="3"/>
  <c r="B319" i="1"/>
  <c r="BH107" i="3"/>
  <c r="M214" i="2"/>
  <c r="BJ175" i="3"/>
  <c r="BK204" i="3"/>
  <c r="AX107" i="3" l="1"/>
  <c r="BA107" i="3" s="1"/>
  <c r="BQ107" i="3"/>
  <c r="BN107" i="3"/>
  <c r="AW107" i="3"/>
  <c r="AK108" i="3" s="1"/>
  <c r="J107" i="3"/>
  <c r="K107" i="3"/>
  <c r="BW107" i="3" s="1"/>
  <c r="Q107" i="3"/>
  <c r="Z108" i="3" s="1"/>
  <c r="AS107" i="3"/>
  <c r="K319" i="1"/>
  <c r="E320" i="1"/>
  <c r="G320" i="1"/>
  <c r="D320" i="1"/>
  <c r="F320" i="1"/>
  <c r="C320" i="1"/>
  <c r="BJ176" i="3"/>
  <c r="BK205" i="3"/>
  <c r="AZ107" i="3" l="1"/>
  <c r="BC107" i="3" s="1"/>
  <c r="BS107" i="3"/>
  <c r="N107" i="3"/>
  <c r="O320" i="1"/>
  <c r="M320" i="1"/>
  <c r="P320" i="1"/>
  <c r="N320" i="1"/>
  <c r="L320" i="1"/>
  <c r="H320" i="1"/>
  <c r="B214" i="2" s="1"/>
  <c r="C214" i="2" s="1"/>
  <c r="E214" i="2" s="1"/>
  <c r="BM107" i="3"/>
  <c r="I107" i="3"/>
  <c r="AV107" i="3"/>
  <c r="AJ108" i="3" s="1"/>
  <c r="BP107" i="3"/>
  <c r="S107" i="3"/>
  <c r="AB108" i="3" s="1"/>
  <c r="M107" i="3"/>
  <c r="BY107" i="3" s="1"/>
  <c r="BJ177" i="3"/>
  <c r="BK206" i="3"/>
  <c r="AY107" i="3" l="1"/>
  <c r="BB107" i="3" s="1"/>
  <c r="BD107" i="3" s="1"/>
  <c r="BU107" i="3"/>
  <c r="P107" i="3"/>
  <c r="D215" i="2"/>
  <c r="L107" i="3"/>
  <c r="BX107" i="3" s="1"/>
  <c r="R107" i="3"/>
  <c r="AA108" i="3" s="1"/>
  <c r="BR107" i="3"/>
  <c r="AR108" i="3"/>
  <c r="Q320" i="1"/>
  <c r="K214" i="2" s="1"/>
  <c r="L214" i="2" s="1"/>
  <c r="N214" i="2" s="1"/>
  <c r="BJ178" i="3"/>
  <c r="BK207" i="3"/>
  <c r="BT107" i="3" l="1"/>
  <c r="BZ107" i="3" s="1"/>
  <c r="CA107" i="3" s="1"/>
  <c r="M215" i="2"/>
  <c r="O107" i="3"/>
  <c r="BL108" i="3"/>
  <c r="BO108" i="3"/>
  <c r="AU108" i="3"/>
  <c r="AI109" i="3" s="1"/>
  <c r="H108" i="3"/>
  <c r="AT108" i="3"/>
  <c r="BH108" i="3"/>
  <c r="B320" i="1"/>
  <c r="BJ179" i="3"/>
  <c r="AX108" i="3" l="1"/>
  <c r="BA108" i="3" s="1"/>
  <c r="K320" i="1"/>
  <c r="F321" i="1"/>
  <c r="D321" i="1"/>
  <c r="C321" i="1"/>
  <c r="E321" i="1"/>
  <c r="G321" i="1"/>
  <c r="Q108" i="3"/>
  <c r="Z109" i="3" s="1"/>
  <c r="K108" i="3"/>
  <c r="BW108" i="3" s="1"/>
  <c r="AS108" i="3"/>
  <c r="AW108" i="3"/>
  <c r="AK109" i="3" s="1"/>
  <c r="J108" i="3"/>
  <c r="BQ108" i="3"/>
  <c r="BN108" i="3"/>
  <c r="BJ180" i="3"/>
  <c r="BK209" i="3"/>
  <c r="AZ108" i="3" l="1"/>
  <c r="BC108" i="3" s="1"/>
  <c r="BS108" i="3"/>
  <c r="M108" i="3"/>
  <c r="BY108" i="3" s="1"/>
  <c r="S108" i="3"/>
  <c r="AB109" i="3" s="1"/>
  <c r="N108" i="3"/>
  <c r="AV108" i="3"/>
  <c r="AJ109" i="3" s="1"/>
  <c r="I108" i="3"/>
  <c r="BP108" i="3"/>
  <c r="BM108" i="3"/>
  <c r="H321" i="1"/>
  <c r="B215" i="2" s="1"/>
  <c r="C215" i="2" s="1"/>
  <c r="E215" i="2" s="1"/>
  <c r="M321" i="1"/>
  <c r="L321" i="1"/>
  <c r="N321" i="1"/>
  <c r="O321" i="1"/>
  <c r="P321" i="1"/>
  <c r="BJ181" i="3"/>
  <c r="BK210" i="3"/>
  <c r="AY108" i="3" l="1"/>
  <c r="BB108" i="3" s="1"/>
  <c r="BD108" i="3" s="1"/>
  <c r="BU108" i="3"/>
  <c r="D216" i="2"/>
  <c r="Q321" i="1"/>
  <c r="K215" i="2" s="1"/>
  <c r="L215" i="2" s="1"/>
  <c r="N215" i="2" s="1"/>
  <c r="AR109" i="3"/>
  <c r="R108" i="3"/>
  <c r="AA109" i="3" s="1"/>
  <c r="L108" i="3"/>
  <c r="BX108" i="3" s="1"/>
  <c r="BR108" i="3"/>
  <c r="P108" i="3"/>
  <c r="BJ182" i="3"/>
  <c r="BK211" i="3"/>
  <c r="BT108" i="3" l="1"/>
  <c r="BZ108" i="3" s="1"/>
  <c r="CA108" i="3" s="1"/>
  <c r="O108" i="3"/>
  <c r="BL109" i="3"/>
  <c r="BO109" i="3"/>
  <c r="H109" i="3"/>
  <c r="AU109" i="3"/>
  <c r="AI110" i="3" s="1"/>
  <c r="M216" i="2"/>
  <c r="AT109" i="3"/>
  <c r="BH109" i="3"/>
  <c r="B321" i="1"/>
  <c r="BJ183" i="3"/>
  <c r="BK212" i="3"/>
  <c r="AX109" i="3" l="1"/>
  <c r="BA109" i="3" s="1"/>
  <c r="K321" i="1"/>
  <c r="C322" i="1"/>
  <c r="E322" i="1"/>
  <c r="D322" i="1"/>
  <c r="G322" i="1"/>
  <c r="F322" i="1"/>
  <c r="AS109" i="3"/>
  <c r="Q109" i="3"/>
  <c r="Z110" i="3" s="1"/>
  <c r="K109" i="3"/>
  <c r="BW109" i="3" s="1"/>
  <c r="J109" i="3"/>
  <c r="AW109" i="3"/>
  <c r="AK110" i="3" s="1"/>
  <c r="BQ109" i="3"/>
  <c r="BN109" i="3"/>
  <c r="BJ184" i="3"/>
  <c r="BK213" i="3"/>
  <c r="AZ109" i="3" l="1"/>
  <c r="BC109" i="3" s="1"/>
  <c r="BS109" i="3"/>
  <c r="N109" i="3"/>
  <c r="BM109" i="3"/>
  <c r="AV109" i="3"/>
  <c r="AJ110" i="3" s="1"/>
  <c r="BP109" i="3"/>
  <c r="I109" i="3"/>
  <c r="H322" i="1"/>
  <c r="B216" i="2" s="1"/>
  <c r="C216" i="2" s="1"/>
  <c r="E216" i="2" s="1"/>
  <c r="P322" i="1"/>
  <c r="O322" i="1"/>
  <c r="N322" i="1"/>
  <c r="L322" i="1"/>
  <c r="M322" i="1"/>
  <c r="S109" i="3"/>
  <c r="AB110" i="3" s="1"/>
  <c r="M109" i="3"/>
  <c r="BY109" i="3" s="1"/>
  <c r="BJ185" i="3"/>
  <c r="AY109" i="3" l="1"/>
  <c r="BB109" i="3" s="1"/>
  <c r="BD109" i="3" s="1"/>
  <c r="BU109" i="3"/>
  <c r="P109" i="3"/>
  <c r="Q322" i="1"/>
  <c r="K216" i="2" s="1"/>
  <c r="L216" i="2" s="1"/>
  <c r="N216" i="2" s="1"/>
  <c r="D217" i="2"/>
  <c r="L109" i="3"/>
  <c r="BX109" i="3" s="1"/>
  <c r="R109" i="3"/>
  <c r="AA110" i="3" s="1"/>
  <c r="BR109" i="3"/>
  <c r="AR110" i="3"/>
  <c r="BJ186" i="3"/>
  <c r="BK215" i="3"/>
  <c r="BT109" i="3" l="1"/>
  <c r="BZ109" i="3" s="1"/>
  <c r="CA109" i="3" s="1"/>
  <c r="B322" i="1"/>
  <c r="BH110" i="3"/>
  <c r="M217" i="2"/>
  <c r="BL110" i="3"/>
  <c r="BO110" i="3"/>
  <c r="H110" i="3"/>
  <c r="AU110" i="3"/>
  <c r="AI111" i="3" s="1"/>
  <c r="O109" i="3"/>
  <c r="AT110" i="3"/>
  <c r="BJ187" i="3"/>
  <c r="BK216" i="3"/>
  <c r="AX110" i="3" l="1"/>
  <c r="BA110" i="3" s="1"/>
  <c r="J110" i="3"/>
  <c r="BQ110" i="3"/>
  <c r="BN110" i="3"/>
  <c r="AW110" i="3"/>
  <c r="AK111" i="3" s="1"/>
  <c r="Q110" i="3"/>
  <c r="Z111" i="3" s="1"/>
  <c r="K110" i="3"/>
  <c r="BW110" i="3" s="1"/>
  <c r="F323" i="1"/>
  <c r="K322" i="1"/>
  <c r="C323" i="1"/>
  <c r="E323" i="1"/>
  <c r="G323" i="1"/>
  <c r="D323" i="1"/>
  <c r="AS110" i="3"/>
  <c r="BJ188" i="3"/>
  <c r="AZ110" i="3" l="1"/>
  <c r="BC110" i="3" s="1"/>
  <c r="BS110" i="3"/>
  <c r="BM110" i="3"/>
  <c r="AV110" i="3"/>
  <c r="AJ111" i="3" s="1"/>
  <c r="I110" i="3"/>
  <c r="BP110" i="3"/>
  <c r="H323" i="1"/>
  <c r="B217" i="2" s="1"/>
  <c r="C217" i="2" s="1"/>
  <c r="E217" i="2" s="1"/>
  <c r="M110" i="3"/>
  <c r="BY110" i="3" s="1"/>
  <c r="S110" i="3"/>
  <c r="AB111" i="3" s="1"/>
  <c r="N323" i="1"/>
  <c r="P323" i="1"/>
  <c r="O323" i="1"/>
  <c r="L323" i="1"/>
  <c r="M323" i="1"/>
  <c r="N110" i="3"/>
  <c r="BK218" i="3"/>
  <c r="AY110" i="3" l="1"/>
  <c r="BB110" i="3" s="1"/>
  <c r="BD110" i="3" s="1"/>
  <c r="BU110" i="3"/>
  <c r="D218" i="2"/>
  <c r="AR111" i="3"/>
  <c r="P110" i="3"/>
  <c r="L110" i="3"/>
  <c r="BX110" i="3" s="1"/>
  <c r="R110" i="3"/>
  <c r="AA111" i="3" s="1"/>
  <c r="BR110" i="3"/>
  <c r="Q323" i="1"/>
  <c r="K217" i="2" s="1"/>
  <c r="L217" i="2" s="1"/>
  <c r="N217" i="2" s="1"/>
  <c r="BJ189" i="3"/>
  <c r="BK219" i="3"/>
  <c r="BT110" i="3" l="1"/>
  <c r="BZ110" i="3" s="1"/>
  <c r="CA110" i="3" s="1"/>
  <c r="O110" i="3"/>
  <c r="BL111" i="3"/>
  <c r="H111" i="3"/>
  <c r="AU111" i="3"/>
  <c r="AI112" i="3" s="1"/>
  <c r="BO111" i="3"/>
  <c r="AT111" i="3"/>
  <c r="M218" i="2"/>
  <c r="B323" i="1"/>
  <c r="BH111" i="3"/>
  <c r="AX111" i="3" l="1"/>
  <c r="BA111" i="3" s="1"/>
  <c r="AW111" i="3"/>
  <c r="AK112" i="3" s="1"/>
  <c r="BN111" i="3"/>
  <c r="J111" i="3"/>
  <c r="BQ111" i="3"/>
  <c r="Q111" i="3"/>
  <c r="Z112" i="3" s="1"/>
  <c r="K111" i="3"/>
  <c r="BW111" i="3" s="1"/>
  <c r="K323" i="1"/>
  <c r="E324" i="1"/>
  <c r="C324" i="1"/>
  <c r="G324" i="1"/>
  <c r="F324" i="1"/>
  <c r="D324" i="1"/>
  <c r="AS111" i="3"/>
  <c r="BJ190" i="3"/>
  <c r="BK221" i="3"/>
  <c r="AZ111" i="3" l="1"/>
  <c r="BC111" i="3" s="1"/>
  <c r="BS111" i="3"/>
  <c r="H324" i="1"/>
  <c r="B218" i="2" s="1"/>
  <c r="C218" i="2" s="1"/>
  <c r="E218" i="2" s="1"/>
  <c r="M111" i="3"/>
  <c r="BY111" i="3" s="1"/>
  <c r="S111" i="3"/>
  <c r="AB112" i="3" s="1"/>
  <c r="AV111" i="3"/>
  <c r="AJ112" i="3" s="1"/>
  <c r="I111" i="3"/>
  <c r="BP111" i="3"/>
  <c r="BM111" i="3"/>
  <c r="N111" i="3"/>
  <c r="O324" i="1"/>
  <c r="P324" i="1"/>
  <c r="M324" i="1"/>
  <c r="L324" i="1"/>
  <c r="N324" i="1"/>
  <c r="BK222" i="3"/>
  <c r="AY111" i="3" l="1"/>
  <c r="BB111" i="3" s="1"/>
  <c r="BD111" i="3" s="1"/>
  <c r="BU111" i="3"/>
  <c r="AR112" i="3"/>
  <c r="Q324" i="1"/>
  <c r="K218" i="2" s="1"/>
  <c r="L218" i="2" s="1"/>
  <c r="N218" i="2" s="1"/>
  <c r="P111" i="3"/>
  <c r="L111" i="3"/>
  <c r="BX111" i="3" s="1"/>
  <c r="R111" i="3"/>
  <c r="AA112" i="3" s="1"/>
  <c r="B324" i="1" s="1"/>
  <c r="BR111" i="3"/>
  <c r="D219" i="2"/>
  <c r="BJ191" i="3"/>
  <c r="BK223" i="3"/>
  <c r="BT111" i="3" l="1"/>
  <c r="BZ111" i="3" s="1"/>
  <c r="CA111" i="3" s="1"/>
  <c r="K324" i="1"/>
  <c r="C325" i="1"/>
  <c r="D325" i="1"/>
  <c r="F325" i="1"/>
  <c r="E325" i="1"/>
  <c r="G325" i="1"/>
  <c r="O111" i="3"/>
  <c r="M219" i="2"/>
  <c r="BL112" i="3"/>
  <c r="H112" i="3"/>
  <c r="AU112" i="3"/>
  <c r="AI113" i="3" s="1"/>
  <c r="BO112" i="3"/>
  <c r="AT112" i="3"/>
  <c r="BK224" i="3"/>
  <c r="BK112" i="3" l="1"/>
  <c r="BN112" i="3" s="1"/>
  <c r="AX112" i="3"/>
  <c r="BA112" i="3" s="1"/>
  <c r="AW112" i="3"/>
  <c r="AK113" i="3" s="1"/>
  <c r="J112" i="3"/>
  <c r="H325" i="1"/>
  <c r="B219" i="2" s="1"/>
  <c r="C219" i="2" s="1"/>
  <c r="E219" i="2" s="1"/>
  <c r="AS112" i="3"/>
  <c r="K112" i="3"/>
  <c r="BW112" i="3" s="1"/>
  <c r="Q112" i="3"/>
  <c r="Z113" i="3" s="1"/>
  <c r="N325" i="1"/>
  <c r="O325" i="1"/>
  <c r="L325" i="1"/>
  <c r="M325" i="1"/>
  <c r="P325" i="1"/>
  <c r="BK145" i="3"/>
  <c r="BJ192" i="3"/>
  <c r="BK225" i="3"/>
  <c r="BQ112" i="3" l="1"/>
  <c r="BH112" i="3"/>
  <c r="AZ112" i="3"/>
  <c r="BC112" i="3" s="1"/>
  <c r="BS112" i="3"/>
  <c r="M112" i="3"/>
  <c r="BY112" i="3" s="1"/>
  <c r="S112" i="3"/>
  <c r="AB113" i="3" s="1"/>
  <c r="Q325" i="1"/>
  <c r="K219" i="2" s="1"/>
  <c r="L219" i="2" s="1"/>
  <c r="N219" i="2" s="1"/>
  <c r="BM112" i="3"/>
  <c r="I112" i="3"/>
  <c r="BP112" i="3"/>
  <c r="AV112" i="3"/>
  <c r="AJ113" i="3" s="1"/>
  <c r="D220" i="2"/>
  <c r="N112" i="3"/>
  <c r="AY112" i="3" l="1"/>
  <c r="BB112" i="3" s="1"/>
  <c r="BD112" i="3" s="1"/>
  <c r="BU112" i="3"/>
  <c r="M220" i="2"/>
  <c r="L112" i="3"/>
  <c r="BX112" i="3" s="1"/>
  <c r="R112" i="3"/>
  <c r="AA113" i="3" s="1"/>
  <c r="BR112" i="3"/>
  <c r="P112" i="3"/>
  <c r="AR113" i="3"/>
  <c r="BJ193" i="3"/>
  <c r="BK227" i="3"/>
  <c r="BT112" i="3" l="1"/>
  <c r="BZ112" i="3" s="1"/>
  <c r="CA112" i="3" s="1"/>
  <c r="BH113" i="3"/>
  <c r="B325" i="1"/>
  <c r="AT113" i="3"/>
  <c r="O112" i="3"/>
  <c r="BO113" i="3"/>
  <c r="H113" i="3"/>
  <c r="AU113" i="3"/>
  <c r="AI114" i="3" s="1"/>
  <c r="BL113" i="3"/>
  <c r="BK228" i="3"/>
  <c r="AX113" i="3" l="1"/>
  <c r="BA113" i="3" s="1"/>
  <c r="Q113" i="3"/>
  <c r="Z114" i="3" s="1"/>
  <c r="K113" i="3"/>
  <c r="BW113" i="3" s="1"/>
  <c r="AS113" i="3"/>
  <c r="K325" i="1"/>
  <c r="G326" i="1"/>
  <c r="D326" i="1"/>
  <c r="C326" i="1"/>
  <c r="E326" i="1"/>
  <c r="F326" i="1"/>
  <c r="J113" i="3"/>
  <c r="BQ113" i="3"/>
  <c r="BN113" i="3"/>
  <c r="AW113" i="3"/>
  <c r="AK114" i="3" s="1"/>
  <c r="BJ194" i="3"/>
  <c r="BK229" i="3"/>
  <c r="AZ113" i="3" l="1"/>
  <c r="BC113" i="3" s="1"/>
  <c r="BS113" i="3"/>
  <c r="N113" i="3"/>
  <c r="H326" i="1"/>
  <c r="B220" i="2" s="1"/>
  <c r="C220" i="2" s="1"/>
  <c r="E220" i="2" s="1"/>
  <c r="L326" i="1"/>
  <c r="M326" i="1"/>
  <c r="P326" i="1"/>
  <c r="N326" i="1"/>
  <c r="O326" i="1"/>
  <c r="M113" i="3"/>
  <c r="BY113" i="3" s="1"/>
  <c r="S113" i="3"/>
  <c r="AB114" i="3" s="1"/>
  <c r="BP113" i="3"/>
  <c r="BM113" i="3"/>
  <c r="AV113" i="3"/>
  <c r="AJ114" i="3" s="1"/>
  <c r="I113" i="3"/>
  <c r="BJ195" i="3"/>
  <c r="BK230" i="3"/>
  <c r="AY113" i="3" l="1"/>
  <c r="BB113" i="3" s="1"/>
  <c r="BD113" i="3" s="1"/>
  <c r="BU113" i="3"/>
  <c r="L113" i="3"/>
  <c r="BX113" i="3" s="1"/>
  <c r="R113" i="3"/>
  <c r="AA114" i="3" s="1"/>
  <c r="BR113" i="3"/>
  <c r="D221" i="2"/>
  <c r="P113" i="3"/>
  <c r="AR114" i="3"/>
  <c r="Q326" i="1"/>
  <c r="K220" i="2" s="1"/>
  <c r="L220" i="2" s="1"/>
  <c r="N220" i="2" s="1"/>
  <c r="BJ196" i="3"/>
  <c r="BK231" i="3"/>
  <c r="BT113" i="3" l="1"/>
  <c r="BZ113" i="3" s="1"/>
  <c r="CA113" i="3" s="1"/>
  <c r="AT114" i="3"/>
  <c r="AU114" i="3"/>
  <c r="AI115" i="3" s="1"/>
  <c r="BL114" i="3"/>
  <c r="H114" i="3"/>
  <c r="BO114" i="3"/>
  <c r="B326" i="1"/>
  <c r="BH114" i="3"/>
  <c r="M221" i="2"/>
  <c r="O113" i="3"/>
  <c r="BJ197" i="3"/>
  <c r="AX114" i="3" l="1"/>
  <c r="BA114" i="3" s="1"/>
  <c r="AS114" i="3"/>
  <c r="AW114" i="3"/>
  <c r="AK115" i="3" s="1"/>
  <c r="J114" i="3"/>
  <c r="BN114" i="3"/>
  <c r="BQ114" i="3"/>
  <c r="K326" i="1"/>
  <c r="F327" i="1"/>
  <c r="G327" i="1"/>
  <c r="E327" i="1"/>
  <c r="C327" i="1"/>
  <c r="D327" i="1"/>
  <c r="K114" i="3"/>
  <c r="BW114" i="3" s="1"/>
  <c r="Q114" i="3"/>
  <c r="Z115" i="3" s="1"/>
  <c r="BJ198" i="3"/>
  <c r="BK233" i="3"/>
  <c r="AZ114" i="3" l="1"/>
  <c r="BC114" i="3" s="1"/>
  <c r="BS114" i="3"/>
  <c r="M327" i="1"/>
  <c r="O327" i="1"/>
  <c r="P327" i="1"/>
  <c r="L327" i="1"/>
  <c r="N327" i="1"/>
  <c r="S114" i="3"/>
  <c r="AB115" i="3" s="1"/>
  <c r="M114" i="3"/>
  <c r="BY114" i="3" s="1"/>
  <c r="N114" i="3"/>
  <c r="AV114" i="3"/>
  <c r="AJ115" i="3" s="1"/>
  <c r="I114" i="3"/>
  <c r="BM114" i="3"/>
  <c r="BP114" i="3"/>
  <c r="H327" i="1"/>
  <c r="B221" i="2" s="1"/>
  <c r="C221" i="2" s="1"/>
  <c r="E221" i="2" s="1"/>
  <c r="BJ199" i="3"/>
  <c r="BK234" i="3"/>
  <c r="AY114" i="3" l="1"/>
  <c r="BB114" i="3" s="1"/>
  <c r="BD114" i="3" s="1"/>
  <c r="BU114" i="3"/>
  <c r="D222" i="2"/>
  <c r="L114" i="3"/>
  <c r="BX114" i="3" s="1"/>
  <c r="R114" i="3"/>
  <c r="AA115" i="3" s="1"/>
  <c r="BR114" i="3"/>
  <c r="P114" i="3"/>
  <c r="AR115" i="3"/>
  <c r="Q327" i="1"/>
  <c r="K221" i="2" s="1"/>
  <c r="L221" i="2" s="1"/>
  <c r="N221" i="2" s="1"/>
  <c r="BT114" i="3" l="1"/>
  <c r="BZ114" i="3" s="1"/>
  <c r="CA114" i="3" s="1"/>
  <c r="B327" i="1"/>
  <c r="BH115" i="3"/>
  <c r="M222" i="2"/>
  <c r="BL115" i="3"/>
  <c r="H115" i="3"/>
  <c r="AU115" i="3"/>
  <c r="AI116" i="3" s="1"/>
  <c r="BO115" i="3"/>
  <c r="AT115" i="3"/>
  <c r="O114" i="3"/>
  <c r="BJ200" i="3"/>
  <c r="BK236" i="3"/>
  <c r="AX115" i="3" l="1"/>
  <c r="BA115" i="3" s="1"/>
  <c r="K327" i="1"/>
  <c r="E328" i="1"/>
  <c r="D328" i="1"/>
  <c r="C328" i="1"/>
  <c r="F328" i="1"/>
  <c r="G328" i="1"/>
  <c r="AW115" i="3"/>
  <c r="AK116" i="3" s="1"/>
  <c r="BQ115" i="3"/>
  <c r="BN115" i="3"/>
  <c r="J115" i="3"/>
  <c r="K115" i="3"/>
  <c r="BW115" i="3" s="1"/>
  <c r="Q115" i="3"/>
  <c r="Z116" i="3" s="1"/>
  <c r="AS115" i="3"/>
  <c r="BK237" i="3"/>
  <c r="AZ115" i="3" l="1"/>
  <c r="BC115" i="3" s="1"/>
  <c r="BS115" i="3"/>
  <c r="I115" i="3"/>
  <c r="AV115" i="3"/>
  <c r="AJ116" i="3" s="1"/>
  <c r="BM115" i="3"/>
  <c r="BP115" i="3"/>
  <c r="N115" i="3"/>
  <c r="H328" i="1"/>
  <c r="B222" i="2" s="1"/>
  <c r="C222" i="2" s="1"/>
  <c r="E222" i="2" s="1"/>
  <c r="P328" i="1"/>
  <c r="L328" i="1"/>
  <c r="N328" i="1"/>
  <c r="O328" i="1"/>
  <c r="M328" i="1"/>
  <c r="S115" i="3"/>
  <c r="AB116" i="3" s="1"/>
  <c r="M115" i="3"/>
  <c r="BY115" i="3" s="1"/>
  <c r="BJ201" i="3"/>
  <c r="AY115" i="3" l="1"/>
  <c r="BB115" i="3" s="1"/>
  <c r="BD115" i="3" s="1"/>
  <c r="BU115" i="3"/>
  <c r="P115" i="3"/>
  <c r="D223" i="2"/>
  <c r="Q328" i="1"/>
  <c r="K222" i="2" s="1"/>
  <c r="L222" i="2" s="1"/>
  <c r="N222" i="2" s="1"/>
  <c r="AR116" i="3"/>
  <c r="R115" i="3"/>
  <c r="AA116" i="3" s="1"/>
  <c r="L115" i="3"/>
  <c r="BX115" i="3" s="1"/>
  <c r="BR115" i="3"/>
  <c r="BJ202" i="3"/>
  <c r="BK239" i="3"/>
  <c r="BT115" i="3" l="1"/>
  <c r="BZ115" i="3" s="1"/>
  <c r="CA115" i="3" s="1"/>
  <c r="BH116" i="3"/>
  <c r="B328" i="1"/>
  <c r="AU116" i="3"/>
  <c r="AI117" i="3" s="1"/>
  <c r="BL116" i="3"/>
  <c r="H116" i="3"/>
  <c r="BO116" i="3"/>
  <c r="AT116" i="3"/>
  <c r="O115" i="3"/>
  <c r="M223" i="2"/>
  <c r="BJ203" i="3"/>
  <c r="BK240" i="3"/>
  <c r="AX116" i="3" l="1"/>
  <c r="BA116" i="3" s="1"/>
  <c r="AS116" i="3"/>
  <c r="J116" i="3"/>
  <c r="AW116" i="3"/>
  <c r="AK117" i="3" s="1"/>
  <c r="BN116" i="3"/>
  <c r="BQ116" i="3"/>
  <c r="K116" i="3"/>
  <c r="BW116" i="3" s="1"/>
  <c r="Q116" i="3"/>
  <c r="Z117" i="3" s="1"/>
  <c r="K328" i="1"/>
  <c r="G329" i="1"/>
  <c r="F329" i="1"/>
  <c r="D329" i="1"/>
  <c r="E329" i="1"/>
  <c r="C329" i="1"/>
  <c r="BK241" i="3"/>
  <c r="AZ116" i="3" l="1"/>
  <c r="BC116" i="3" s="1"/>
  <c r="BS116" i="3"/>
  <c r="N116" i="3"/>
  <c r="S116" i="3"/>
  <c r="AB117" i="3" s="1"/>
  <c r="M116" i="3"/>
  <c r="BY116" i="3" s="1"/>
  <c r="I116" i="3"/>
  <c r="BP116" i="3"/>
  <c r="AV116" i="3"/>
  <c r="AJ117" i="3" s="1"/>
  <c r="BM116" i="3"/>
  <c r="O329" i="1"/>
  <c r="N329" i="1"/>
  <c r="M329" i="1"/>
  <c r="P329" i="1"/>
  <c r="L329" i="1"/>
  <c r="H329" i="1"/>
  <c r="B223" i="2" s="1"/>
  <c r="C223" i="2" s="1"/>
  <c r="E223" i="2" s="1"/>
  <c r="BJ204" i="3"/>
  <c r="BK242" i="3"/>
  <c r="AY116" i="3" l="1"/>
  <c r="BB116" i="3" s="1"/>
  <c r="BD116" i="3" s="1"/>
  <c r="BU116" i="3"/>
  <c r="AR117" i="3"/>
  <c r="D224" i="2"/>
  <c r="Q329" i="1"/>
  <c r="K223" i="2" s="1"/>
  <c r="L223" i="2" s="1"/>
  <c r="N223" i="2" s="1"/>
  <c r="R116" i="3"/>
  <c r="AA117" i="3" s="1"/>
  <c r="L116" i="3"/>
  <c r="BX116" i="3" s="1"/>
  <c r="BR116" i="3"/>
  <c r="P116" i="3"/>
  <c r="BK243" i="3"/>
  <c r="BT116" i="3" l="1"/>
  <c r="BZ116" i="3" s="1"/>
  <c r="CA116" i="3" s="1"/>
  <c r="AT117" i="3"/>
  <c r="O116" i="3"/>
  <c r="M224" i="2"/>
  <c r="B329" i="1"/>
  <c r="BH117" i="3"/>
  <c r="AU117" i="3"/>
  <c r="AI118" i="3" s="1"/>
  <c r="BL117" i="3"/>
  <c r="BO117" i="3"/>
  <c r="H117" i="3"/>
  <c r="BJ205" i="3"/>
  <c r="AX117" i="3" l="1"/>
  <c r="BA117" i="3" s="1"/>
  <c r="AS117" i="3"/>
  <c r="K117" i="3"/>
  <c r="BW117" i="3" s="1"/>
  <c r="Q117" i="3"/>
  <c r="Z118" i="3" s="1"/>
  <c r="AW117" i="3"/>
  <c r="AK118" i="3" s="1"/>
  <c r="J117" i="3"/>
  <c r="BN117" i="3"/>
  <c r="BQ117" i="3"/>
  <c r="K329" i="1"/>
  <c r="G330" i="1"/>
  <c r="D330" i="1"/>
  <c r="F330" i="1"/>
  <c r="E330" i="1"/>
  <c r="C330" i="1"/>
  <c r="BK245" i="3"/>
  <c r="AZ117" i="3" l="1"/>
  <c r="BC117" i="3" s="1"/>
  <c r="BS117" i="3"/>
  <c r="H330" i="1"/>
  <c r="B224" i="2" s="1"/>
  <c r="C224" i="2" s="1"/>
  <c r="E224" i="2" s="1"/>
  <c r="BM117" i="3"/>
  <c r="I117" i="3"/>
  <c r="AV117" i="3"/>
  <c r="AJ118" i="3" s="1"/>
  <c r="BP117" i="3"/>
  <c r="S117" i="3"/>
  <c r="AB118" i="3" s="1"/>
  <c r="M117" i="3"/>
  <c r="BY117" i="3" s="1"/>
  <c r="M330" i="1"/>
  <c r="O330" i="1"/>
  <c r="P330" i="1"/>
  <c r="N330" i="1"/>
  <c r="L330" i="1"/>
  <c r="N117" i="3"/>
  <c r="BJ206" i="3"/>
  <c r="BK246" i="3"/>
  <c r="AY117" i="3" l="1"/>
  <c r="BB117" i="3" s="1"/>
  <c r="BD117" i="3" s="1"/>
  <c r="BU117" i="3"/>
  <c r="AR118" i="3"/>
  <c r="Q330" i="1"/>
  <c r="K224" i="2" s="1"/>
  <c r="L224" i="2" s="1"/>
  <c r="N224" i="2" s="1"/>
  <c r="P117" i="3"/>
  <c r="L117" i="3"/>
  <c r="BX117" i="3" s="1"/>
  <c r="R117" i="3"/>
  <c r="AA118" i="3" s="1"/>
  <c r="BR117" i="3"/>
  <c r="D225" i="2"/>
  <c r="BJ207" i="3"/>
  <c r="BK247" i="3"/>
  <c r="BT117" i="3" l="1"/>
  <c r="BZ117" i="3" s="1"/>
  <c r="CA117" i="3" s="1"/>
  <c r="AT118" i="3"/>
  <c r="AU118" i="3"/>
  <c r="AI119" i="3" s="1"/>
  <c r="H118" i="3"/>
  <c r="BL118" i="3"/>
  <c r="BO118" i="3"/>
  <c r="BK118" i="3" s="1"/>
  <c r="B330" i="1"/>
  <c r="O117" i="3"/>
  <c r="M225" i="2"/>
  <c r="BJ208" i="3"/>
  <c r="BK248" i="3"/>
  <c r="BH118" i="3" l="1"/>
  <c r="AX118" i="3"/>
  <c r="BA118" i="3" s="1"/>
  <c r="J118" i="3"/>
  <c r="AW118" i="3"/>
  <c r="AK119" i="3" s="1"/>
  <c r="BQ118" i="3"/>
  <c r="BN118" i="3"/>
  <c r="AS118" i="3"/>
  <c r="K330" i="1"/>
  <c r="C331" i="1"/>
  <c r="G331" i="1"/>
  <c r="E331" i="1"/>
  <c r="F331" i="1"/>
  <c r="D331" i="1"/>
  <c r="K118" i="3"/>
  <c r="BW118" i="3" s="1"/>
  <c r="Q118" i="3"/>
  <c r="Z119" i="3" s="1"/>
  <c r="BJ209" i="3"/>
  <c r="BK249" i="3"/>
  <c r="AZ118" i="3" l="1"/>
  <c r="BC118" i="3" s="1"/>
  <c r="BS118" i="3"/>
  <c r="N331" i="1"/>
  <c r="O331" i="1"/>
  <c r="P331" i="1"/>
  <c r="M331" i="1"/>
  <c r="L331" i="1"/>
  <c r="N118" i="3"/>
  <c r="I118" i="3"/>
  <c r="AV118" i="3"/>
  <c r="AJ119" i="3" s="1"/>
  <c r="BM118" i="3"/>
  <c r="BP118" i="3"/>
  <c r="H331" i="1"/>
  <c r="B225" i="2" s="1"/>
  <c r="C225" i="2" s="1"/>
  <c r="E225" i="2" s="1"/>
  <c r="S118" i="3"/>
  <c r="AB119" i="3" s="1"/>
  <c r="M118" i="3"/>
  <c r="BY118" i="3" s="1"/>
  <c r="BJ210" i="3"/>
  <c r="AY118" i="3" l="1"/>
  <c r="BB118" i="3" s="1"/>
  <c r="BD118" i="3" s="1"/>
  <c r="BU118" i="3"/>
  <c r="AR119" i="3"/>
  <c r="D226" i="2"/>
  <c r="P118" i="3"/>
  <c r="R118" i="3"/>
  <c r="AA119" i="3" s="1"/>
  <c r="L118" i="3"/>
  <c r="BX118" i="3" s="1"/>
  <c r="BR118" i="3"/>
  <c r="Q331" i="1"/>
  <c r="K225" i="2" s="1"/>
  <c r="L225" i="2" s="1"/>
  <c r="N225" i="2" s="1"/>
  <c r="BJ211" i="3"/>
  <c r="BK251" i="3"/>
  <c r="BT118" i="3" l="1"/>
  <c r="BZ118" i="3" s="1"/>
  <c r="CA118" i="3" s="1"/>
  <c r="BH119" i="3"/>
  <c r="B331" i="1"/>
  <c r="M226" i="2"/>
  <c r="AT119" i="3"/>
  <c r="BO119" i="3"/>
  <c r="H119" i="3"/>
  <c r="AU119" i="3"/>
  <c r="AI120" i="3" s="1"/>
  <c r="BL119" i="3"/>
  <c r="O118" i="3"/>
  <c r="BJ212" i="3"/>
  <c r="BK252" i="3"/>
  <c r="AX119" i="3" l="1"/>
  <c r="BA119" i="3" s="1"/>
  <c r="BN119" i="3"/>
  <c r="J119" i="3"/>
  <c r="BQ119" i="3"/>
  <c r="AW119" i="3"/>
  <c r="AK120" i="3" s="1"/>
  <c r="AS119" i="3"/>
  <c r="Q119" i="3"/>
  <c r="Z120" i="3" s="1"/>
  <c r="K119" i="3"/>
  <c r="BW119" i="3" s="1"/>
  <c r="K331" i="1"/>
  <c r="E332" i="1"/>
  <c r="G332" i="1"/>
  <c r="D332" i="1"/>
  <c r="F332" i="1"/>
  <c r="C332" i="1"/>
  <c r="AZ119" i="3" l="1"/>
  <c r="BC119" i="3" s="1"/>
  <c r="BS119" i="3"/>
  <c r="H332" i="1"/>
  <c r="B226" i="2" s="1"/>
  <c r="C226" i="2" s="1"/>
  <c r="E226" i="2" s="1"/>
  <c r="I119" i="3"/>
  <c r="AV119" i="3"/>
  <c r="AJ120" i="3" s="1"/>
  <c r="BP119" i="3"/>
  <c r="BM119" i="3"/>
  <c r="N119" i="3"/>
  <c r="S119" i="3"/>
  <c r="AB120" i="3" s="1"/>
  <c r="M119" i="3"/>
  <c r="BY119" i="3" s="1"/>
  <c r="N332" i="1"/>
  <c r="O332" i="1"/>
  <c r="M332" i="1"/>
  <c r="P332" i="1"/>
  <c r="L332" i="1"/>
  <c r="BJ213" i="3"/>
  <c r="BK254" i="3"/>
  <c r="AY119" i="3" l="1"/>
  <c r="BB119" i="3" s="1"/>
  <c r="BD119" i="3" s="1"/>
  <c r="BU119" i="3"/>
  <c r="L119" i="3"/>
  <c r="BX119" i="3" s="1"/>
  <c r="R119" i="3"/>
  <c r="AA120" i="3" s="1"/>
  <c r="BR119" i="3"/>
  <c r="P119" i="3"/>
  <c r="Q332" i="1"/>
  <c r="K226" i="2" s="1"/>
  <c r="L226" i="2" s="1"/>
  <c r="N226" i="2" s="1"/>
  <c r="AR120" i="3"/>
  <c r="D227" i="2"/>
  <c r="BJ214" i="3"/>
  <c r="BK255" i="3"/>
  <c r="BT119" i="3" l="1"/>
  <c r="BZ119" i="3" s="1"/>
  <c r="CA119" i="3" s="1"/>
  <c r="AU120" i="3"/>
  <c r="AI121" i="3" s="1"/>
  <c r="H120" i="3"/>
  <c r="BL120" i="3"/>
  <c r="BO120" i="3"/>
  <c r="M227" i="2"/>
  <c r="AT120" i="3"/>
  <c r="B332" i="1"/>
  <c r="BH120" i="3"/>
  <c r="O119" i="3"/>
  <c r="AX120" i="3" l="1"/>
  <c r="BA120" i="3" s="1"/>
  <c r="K332" i="1"/>
  <c r="D333" i="1"/>
  <c r="C333" i="1"/>
  <c r="E333" i="1"/>
  <c r="G333" i="1"/>
  <c r="F333" i="1"/>
  <c r="AS120" i="3"/>
  <c r="BQ120" i="3"/>
  <c r="BN120" i="3"/>
  <c r="AW120" i="3"/>
  <c r="AK121" i="3" s="1"/>
  <c r="J120" i="3"/>
  <c r="Q120" i="3"/>
  <c r="Z121" i="3" s="1"/>
  <c r="K120" i="3"/>
  <c r="BW120" i="3" s="1"/>
  <c r="BJ215" i="3"/>
  <c r="BK257" i="3"/>
  <c r="AZ120" i="3" l="1"/>
  <c r="BC120" i="3" s="1"/>
  <c r="BS120" i="3"/>
  <c r="N120" i="3"/>
  <c r="M120" i="3"/>
  <c r="BY120" i="3" s="1"/>
  <c r="S120" i="3"/>
  <c r="AB121" i="3" s="1"/>
  <c r="BM120" i="3"/>
  <c r="BP120" i="3"/>
  <c r="I120" i="3"/>
  <c r="AV120" i="3"/>
  <c r="AJ121" i="3" s="1"/>
  <c r="M333" i="1"/>
  <c r="O333" i="1"/>
  <c r="L333" i="1"/>
  <c r="N333" i="1"/>
  <c r="P333" i="1"/>
  <c r="H333" i="1"/>
  <c r="B227" i="2" s="1"/>
  <c r="C227" i="2" s="1"/>
  <c r="E227" i="2" s="1"/>
  <c r="BK258" i="3"/>
  <c r="AY120" i="3" l="1"/>
  <c r="BB120" i="3" s="1"/>
  <c r="BD120" i="3" s="1"/>
  <c r="BU120" i="3"/>
  <c r="L120" i="3"/>
  <c r="BX120" i="3" s="1"/>
  <c r="R120" i="3"/>
  <c r="AA121" i="3" s="1"/>
  <c r="BR120" i="3"/>
  <c r="P120" i="3"/>
  <c r="D228" i="2"/>
  <c r="Q333" i="1"/>
  <c r="K227" i="2" s="1"/>
  <c r="L227" i="2" s="1"/>
  <c r="N227" i="2" s="1"/>
  <c r="AR121" i="3"/>
  <c r="BJ216" i="3"/>
  <c r="BK259" i="3"/>
  <c r="BT120" i="3" l="1"/>
  <c r="BZ120" i="3" s="1"/>
  <c r="CA120" i="3" s="1"/>
  <c r="M228" i="2"/>
  <c r="B333" i="1"/>
  <c r="BH121" i="3"/>
  <c r="H121" i="3"/>
  <c r="AU121" i="3"/>
  <c r="AI122" i="3" s="1"/>
  <c r="BO121" i="3"/>
  <c r="BL121" i="3"/>
  <c r="AT121" i="3"/>
  <c r="O120" i="3"/>
  <c r="BJ217" i="3"/>
  <c r="BK260" i="3"/>
  <c r="AX121" i="3" l="1"/>
  <c r="BA121" i="3" s="1"/>
  <c r="AS121" i="3"/>
  <c r="K121" i="3"/>
  <c r="BW121" i="3" s="1"/>
  <c r="Q121" i="3"/>
  <c r="Z122" i="3" s="1"/>
  <c r="J121" i="3"/>
  <c r="BQ121" i="3"/>
  <c r="BN121" i="3"/>
  <c r="AW121" i="3"/>
  <c r="AK122" i="3" s="1"/>
  <c r="K333" i="1"/>
  <c r="F334" i="1"/>
  <c r="E334" i="1"/>
  <c r="C334" i="1"/>
  <c r="D334" i="1"/>
  <c r="G334" i="1"/>
  <c r="BJ218" i="3"/>
  <c r="BK261" i="3"/>
  <c r="AZ121" i="3" l="1"/>
  <c r="BC121" i="3" s="1"/>
  <c r="BS121" i="3"/>
  <c r="AV121" i="3"/>
  <c r="AJ122" i="3" s="1"/>
  <c r="I121" i="3"/>
  <c r="BP121" i="3"/>
  <c r="BM121" i="3"/>
  <c r="H334" i="1"/>
  <c r="B228" i="2" s="1"/>
  <c r="C228" i="2" s="1"/>
  <c r="E228" i="2" s="1"/>
  <c r="O334" i="1"/>
  <c r="N334" i="1"/>
  <c r="M334" i="1"/>
  <c r="P334" i="1"/>
  <c r="L334" i="1"/>
  <c r="M121" i="3"/>
  <c r="BY121" i="3" s="1"/>
  <c r="S121" i="3"/>
  <c r="AB122" i="3" s="1"/>
  <c r="N121" i="3"/>
  <c r="AY121" i="3" l="1"/>
  <c r="BB121" i="3" s="1"/>
  <c r="BD121" i="3" s="1"/>
  <c r="BU121" i="3"/>
  <c r="D229" i="2"/>
  <c r="R121" i="3"/>
  <c r="AA122" i="3" s="1"/>
  <c r="L121" i="3"/>
  <c r="BX121" i="3" s="1"/>
  <c r="BR121" i="3"/>
  <c r="P121" i="3"/>
  <c r="Q334" i="1"/>
  <c r="K228" i="2" s="1"/>
  <c r="L228" i="2" s="1"/>
  <c r="N228" i="2" s="1"/>
  <c r="AR122" i="3"/>
  <c r="BJ219" i="3"/>
  <c r="BK263" i="3"/>
  <c r="BT121" i="3" l="1"/>
  <c r="BZ121" i="3" s="1"/>
  <c r="CA121" i="3" s="1"/>
  <c r="BL122" i="3"/>
  <c r="H122" i="3"/>
  <c r="BO122" i="3"/>
  <c r="AU122" i="3"/>
  <c r="AI123" i="3" s="1"/>
  <c r="AT122" i="3"/>
  <c r="O121" i="3"/>
  <c r="B334" i="1"/>
  <c r="BH122" i="3"/>
  <c r="M229" i="2"/>
  <c r="BK264" i="3"/>
  <c r="AX122" i="3" l="1"/>
  <c r="BA122" i="3" s="1"/>
  <c r="AS122" i="3"/>
  <c r="BN122" i="3"/>
  <c r="J122" i="3"/>
  <c r="AW122" i="3"/>
  <c r="AK123" i="3" s="1"/>
  <c r="BQ122" i="3"/>
  <c r="K122" i="3"/>
  <c r="BW122" i="3" s="1"/>
  <c r="Q122" i="3"/>
  <c r="Z123" i="3" s="1"/>
  <c r="K334" i="1"/>
  <c r="G335" i="1"/>
  <c r="C335" i="1"/>
  <c r="F335" i="1"/>
  <c r="E335" i="1"/>
  <c r="D335" i="1"/>
  <c r="BJ220" i="3"/>
  <c r="BK265" i="3"/>
  <c r="AZ122" i="3" l="1"/>
  <c r="BC122" i="3" s="1"/>
  <c r="BS122" i="3"/>
  <c r="M122" i="3"/>
  <c r="BY122" i="3" s="1"/>
  <c r="S122" i="3"/>
  <c r="AB123" i="3" s="1"/>
  <c r="P335" i="1"/>
  <c r="M335" i="1"/>
  <c r="N335" i="1"/>
  <c r="L335" i="1"/>
  <c r="O335" i="1"/>
  <c r="N122" i="3"/>
  <c r="AV122" i="3"/>
  <c r="AJ123" i="3" s="1"/>
  <c r="BM122" i="3"/>
  <c r="I122" i="3"/>
  <c r="BP122" i="3"/>
  <c r="H335" i="1"/>
  <c r="B229" i="2" s="1"/>
  <c r="C229" i="2" s="1"/>
  <c r="E229" i="2" s="1"/>
  <c r="BJ221" i="3"/>
  <c r="BK266" i="3"/>
  <c r="AY122" i="3" l="1"/>
  <c r="BB122" i="3" s="1"/>
  <c r="BD122" i="3" s="1"/>
  <c r="BU122" i="3"/>
  <c r="AR123" i="3"/>
  <c r="R122" i="3"/>
  <c r="AA123" i="3" s="1"/>
  <c r="L122" i="3"/>
  <c r="BX122" i="3" s="1"/>
  <c r="BR122" i="3"/>
  <c r="P122" i="3"/>
  <c r="D230" i="2"/>
  <c r="Q335" i="1"/>
  <c r="K229" i="2" s="1"/>
  <c r="L229" i="2" s="1"/>
  <c r="N229" i="2" s="1"/>
  <c r="BK163" i="3"/>
  <c r="BJ222" i="3"/>
  <c r="BK267" i="3"/>
  <c r="BT122" i="3" l="1"/>
  <c r="BZ122" i="3" s="1"/>
  <c r="CA122" i="3" s="1"/>
  <c r="M230" i="2"/>
  <c r="AT123" i="3"/>
  <c r="O122" i="3"/>
  <c r="BO123" i="3"/>
  <c r="BL123" i="3"/>
  <c r="AU123" i="3"/>
  <c r="AI124" i="3" s="1"/>
  <c r="H123" i="3"/>
  <c r="B335" i="1"/>
  <c r="BH123" i="3"/>
  <c r="BJ223" i="3"/>
  <c r="AX123" i="3" l="1"/>
  <c r="BA123" i="3" s="1"/>
  <c r="K123" i="3"/>
  <c r="BW123" i="3" s="1"/>
  <c r="Q123" i="3"/>
  <c r="Z124" i="3" s="1"/>
  <c r="AS123" i="3"/>
  <c r="K335" i="1"/>
  <c r="E336" i="1"/>
  <c r="F336" i="1"/>
  <c r="C336" i="1"/>
  <c r="D336" i="1"/>
  <c r="G336" i="1"/>
  <c r="BN123" i="3"/>
  <c r="AW123" i="3"/>
  <c r="AK124" i="3" s="1"/>
  <c r="J123" i="3"/>
  <c r="BQ123" i="3"/>
  <c r="BK269" i="3"/>
  <c r="AZ123" i="3" l="1"/>
  <c r="BC123" i="3" s="1"/>
  <c r="BS123" i="3"/>
  <c r="H336" i="1"/>
  <c r="B230" i="2" s="1"/>
  <c r="C230" i="2" s="1"/>
  <c r="E230" i="2" s="1"/>
  <c r="N336" i="1"/>
  <c r="O336" i="1"/>
  <c r="L336" i="1"/>
  <c r="M336" i="1"/>
  <c r="P336" i="1"/>
  <c r="N123" i="3"/>
  <c r="M123" i="3"/>
  <c r="BY123" i="3" s="1"/>
  <c r="S123" i="3"/>
  <c r="AB124" i="3" s="1"/>
  <c r="AV123" i="3"/>
  <c r="AJ124" i="3" s="1"/>
  <c r="BM123" i="3"/>
  <c r="I123" i="3"/>
  <c r="BP123" i="3"/>
  <c r="BJ224" i="3"/>
  <c r="BK270" i="3"/>
  <c r="AY123" i="3" l="1"/>
  <c r="BB123" i="3" s="1"/>
  <c r="BD123" i="3" s="1"/>
  <c r="BU123" i="3"/>
  <c r="R123" i="3"/>
  <c r="AA124" i="3" s="1"/>
  <c r="L123" i="3"/>
  <c r="BX123" i="3" s="1"/>
  <c r="BR123" i="3"/>
  <c r="P123" i="3"/>
  <c r="AR124" i="3"/>
  <c r="Q336" i="1"/>
  <c r="K230" i="2" s="1"/>
  <c r="L230" i="2" s="1"/>
  <c r="N230" i="2" s="1"/>
  <c r="D231" i="2"/>
  <c r="BJ225" i="3"/>
  <c r="BT123" i="3" l="1"/>
  <c r="BZ123" i="3" s="1"/>
  <c r="CA123" i="3" s="1"/>
  <c r="M231" i="2"/>
  <c r="AT124" i="3"/>
  <c r="O123" i="3"/>
  <c r="BL124" i="3"/>
  <c r="AU124" i="3"/>
  <c r="AI125" i="3" s="1"/>
  <c r="BO124" i="3"/>
  <c r="H124" i="3"/>
  <c r="B336" i="1"/>
  <c r="BJ226" i="3"/>
  <c r="BK272" i="3"/>
  <c r="BK124" i="3" l="1"/>
  <c r="AX124" i="3"/>
  <c r="BA124" i="3" s="1"/>
  <c r="K336" i="1"/>
  <c r="F337" i="1"/>
  <c r="G337" i="1"/>
  <c r="E337" i="1"/>
  <c r="C337" i="1"/>
  <c r="D337" i="1"/>
  <c r="BN124" i="3"/>
  <c r="J124" i="3"/>
  <c r="AW124" i="3"/>
  <c r="AK125" i="3" s="1"/>
  <c r="Q124" i="3"/>
  <c r="Z125" i="3" s="1"/>
  <c r="K124" i="3"/>
  <c r="BW124" i="3" s="1"/>
  <c r="AS124" i="3"/>
  <c r="BJ227" i="3"/>
  <c r="BK273" i="3"/>
  <c r="BQ124" i="3" l="1"/>
  <c r="BH124" i="3"/>
  <c r="AZ124" i="3"/>
  <c r="BC124" i="3" s="1"/>
  <c r="BS124" i="3"/>
  <c r="N124" i="3"/>
  <c r="H337" i="1"/>
  <c r="B231" i="2" s="1"/>
  <c r="C231" i="2" s="1"/>
  <c r="E231" i="2" s="1"/>
  <c r="I124" i="3"/>
  <c r="AV124" i="3"/>
  <c r="AJ125" i="3" s="1"/>
  <c r="BP124" i="3"/>
  <c r="BM124" i="3"/>
  <c r="M124" i="3"/>
  <c r="BY124" i="3" s="1"/>
  <c r="S124" i="3"/>
  <c r="AB125" i="3" s="1"/>
  <c r="N337" i="1"/>
  <c r="O337" i="1"/>
  <c r="P337" i="1"/>
  <c r="M337" i="1"/>
  <c r="L337" i="1"/>
  <c r="AY124" i="3" l="1"/>
  <c r="BB124" i="3" s="1"/>
  <c r="BD124" i="3" s="1"/>
  <c r="BU124" i="3"/>
  <c r="P124" i="3"/>
  <c r="L124" i="3"/>
  <c r="BX124" i="3" s="1"/>
  <c r="R124" i="3"/>
  <c r="AA125" i="3" s="1"/>
  <c r="B337" i="1" s="1"/>
  <c r="BR124" i="3"/>
  <c r="AR125" i="3"/>
  <c r="Q337" i="1"/>
  <c r="K231" i="2" s="1"/>
  <c r="L231" i="2" s="1"/>
  <c r="N231" i="2" s="1"/>
  <c r="D232" i="2"/>
  <c r="BJ228" i="3"/>
  <c r="BK275" i="3"/>
  <c r="BT124" i="3" l="1"/>
  <c r="BZ124" i="3" s="1"/>
  <c r="CA124" i="3" s="1"/>
  <c r="M232" i="2"/>
  <c r="K337" i="1"/>
  <c r="E338" i="1"/>
  <c r="F338" i="1"/>
  <c r="C338" i="1"/>
  <c r="G338" i="1"/>
  <c r="D338" i="1"/>
  <c r="O124" i="3"/>
  <c r="BO125" i="3"/>
  <c r="H125" i="3"/>
  <c r="BL125" i="3"/>
  <c r="AU125" i="3"/>
  <c r="AI126" i="3" s="1"/>
  <c r="AT125" i="3"/>
  <c r="BH125" i="3"/>
  <c r="BK276" i="3"/>
  <c r="AX125" i="3" l="1"/>
  <c r="BA125" i="3" s="1"/>
  <c r="AS125" i="3"/>
  <c r="BQ125" i="3"/>
  <c r="BN125" i="3"/>
  <c r="AW125" i="3"/>
  <c r="AK126" i="3" s="1"/>
  <c r="J125" i="3"/>
  <c r="Q125" i="3"/>
  <c r="Z126" i="3" s="1"/>
  <c r="K125" i="3"/>
  <c r="BW125" i="3" s="1"/>
  <c r="H338" i="1"/>
  <c r="B232" i="2" s="1"/>
  <c r="C232" i="2" s="1"/>
  <c r="E232" i="2" s="1"/>
  <c r="P338" i="1"/>
  <c r="L338" i="1"/>
  <c r="N338" i="1"/>
  <c r="M338" i="1"/>
  <c r="O338" i="1"/>
  <c r="BJ229" i="3"/>
  <c r="BK277" i="3"/>
  <c r="AZ125" i="3" l="1"/>
  <c r="BC125" i="3" s="1"/>
  <c r="BS125" i="3"/>
  <c r="N125" i="3"/>
  <c r="D233" i="2"/>
  <c r="M125" i="3"/>
  <c r="BY125" i="3" s="1"/>
  <c r="S125" i="3"/>
  <c r="AB126" i="3" s="1"/>
  <c r="Q338" i="1"/>
  <c r="K232" i="2" s="1"/>
  <c r="L232" i="2" s="1"/>
  <c r="N232" i="2" s="1"/>
  <c r="I125" i="3"/>
  <c r="BP125" i="3"/>
  <c r="AV125" i="3"/>
  <c r="AJ126" i="3" s="1"/>
  <c r="BM125" i="3"/>
  <c r="BK278" i="3"/>
  <c r="AY125" i="3" l="1"/>
  <c r="BB125" i="3" s="1"/>
  <c r="BD125" i="3" s="1"/>
  <c r="BU125" i="3"/>
  <c r="P125" i="3"/>
  <c r="AR126" i="3"/>
  <c r="M233" i="2"/>
  <c r="R125" i="3"/>
  <c r="AA126" i="3" s="1"/>
  <c r="L125" i="3"/>
  <c r="BX125" i="3" s="1"/>
  <c r="BR125" i="3"/>
  <c r="BJ230" i="3"/>
  <c r="BK279" i="3"/>
  <c r="BT125" i="3" l="1"/>
  <c r="BZ125" i="3" s="1"/>
  <c r="CA125" i="3" s="1"/>
  <c r="BO126" i="3"/>
  <c r="AU126" i="3"/>
  <c r="AI127" i="3" s="1"/>
  <c r="H126" i="3"/>
  <c r="BL126" i="3"/>
  <c r="O125" i="3"/>
  <c r="BH126" i="3"/>
  <c r="B338" i="1"/>
  <c r="AT126" i="3"/>
  <c r="BJ231" i="3"/>
  <c r="AX126" i="3" l="1"/>
  <c r="BA126" i="3" s="1"/>
  <c r="K338" i="1"/>
  <c r="F339" i="1"/>
  <c r="G339" i="1"/>
  <c r="D339" i="1"/>
  <c r="E339" i="1"/>
  <c r="C339" i="1"/>
  <c r="Q126" i="3"/>
  <c r="Z127" i="3" s="1"/>
  <c r="K126" i="3"/>
  <c r="BW126" i="3" s="1"/>
  <c r="AS126" i="3"/>
  <c r="AW126" i="3"/>
  <c r="AK127" i="3" s="1"/>
  <c r="BN126" i="3"/>
  <c r="J126" i="3"/>
  <c r="BQ126" i="3"/>
  <c r="BJ232" i="3"/>
  <c r="BK281" i="3"/>
  <c r="AZ126" i="3" l="1"/>
  <c r="BC126" i="3" s="1"/>
  <c r="BS126" i="3"/>
  <c r="S126" i="3"/>
  <c r="AB127" i="3" s="1"/>
  <c r="M126" i="3"/>
  <c r="BY126" i="3" s="1"/>
  <c r="BM126" i="3"/>
  <c r="AV126" i="3"/>
  <c r="AJ127" i="3" s="1"/>
  <c r="I126" i="3"/>
  <c r="BP126" i="3"/>
  <c r="H339" i="1"/>
  <c r="B233" i="2" s="1"/>
  <c r="C233" i="2" s="1"/>
  <c r="E233" i="2" s="1"/>
  <c r="N126" i="3"/>
  <c r="N339" i="1"/>
  <c r="O339" i="1"/>
  <c r="M339" i="1"/>
  <c r="P339" i="1"/>
  <c r="L339" i="1"/>
  <c r="BJ233" i="3"/>
  <c r="BK282" i="3"/>
  <c r="AY126" i="3" l="1"/>
  <c r="BB126" i="3" s="1"/>
  <c r="BD126" i="3" s="1"/>
  <c r="BU126" i="3"/>
  <c r="Q339" i="1"/>
  <c r="K233" i="2" s="1"/>
  <c r="L233" i="2" s="1"/>
  <c r="N233" i="2" s="1"/>
  <c r="P126" i="3"/>
  <c r="AR127" i="3"/>
  <c r="L126" i="3"/>
  <c r="BX126" i="3" s="1"/>
  <c r="R126" i="3"/>
  <c r="AA127" i="3" s="1"/>
  <c r="B339" i="1" s="1"/>
  <c r="BR126" i="3"/>
  <c r="D234" i="2"/>
  <c r="BJ234" i="3"/>
  <c r="BK283" i="3"/>
  <c r="BT126" i="3" l="1"/>
  <c r="BZ126" i="3" s="1"/>
  <c r="CA126" i="3" s="1"/>
  <c r="K339" i="1"/>
  <c r="D340" i="1"/>
  <c r="C340" i="1"/>
  <c r="F340" i="1"/>
  <c r="E340" i="1"/>
  <c r="G340" i="1"/>
  <c r="O126" i="3"/>
  <c r="AT127" i="3"/>
  <c r="M234" i="2"/>
  <c r="BL127" i="3"/>
  <c r="AU127" i="3"/>
  <c r="AI128" i="3" s="1"/>
  <c r="H127" i="3"/>
  <c r="BO127" i="3"/>
  <c r="BH127" i="3" s="1"/>
  <c r="BK284" i="3"/>
  <c r="AX127" i="3" l="1"/>
  <c r="BA127" i="3" s="1"/>
  <c r="AW127" i="3"/>
  <c r="AK128" i="3" s="1"/>
  <c r="J127" i="3"/>
  <c r="BQ127" i="3"/>
  <c r="BN127" i="3"/>
  <c r="H340" i="1"/>
  <c r="B234" i="2" s="1"/>
  <c r="C234" i="2" s="1"/>
  <c r="E234" i="2" s="1"/>
  <c r="Q127" i="3"/>
  <c r="Z128" i="3" s="1"/>
  <c r="K127" i="3"/>
  <c r="BW127" i="3" s="1"/>
  <c r="AS127" i="3"/>
  <c r="L340" i="1"/>
  <c r="O340" i="1"/>
  <c r="N340" i="1"/>
  <c r="M340" i="1"/>
  <c r="P340" i="1"/>
  <c r="BJ235" i="3"/>
  <c r="BK285" i="3"/>
  <c r="AZ127" i="3" l="1"/>
  <c r="BC127" i="3" s="1"/>
  <c r="BS127" i="3"/>
  <c r="Q340" i="1"/>
  <c r="K234" i="2" s="1"/>
  <c r="L234" i="2" s="1"/>
  <c r="N234" i="2" s="1"/>
  <c r="M127" i="3"/>
  <c r="BY127" i="3" s="1"/>
  <c r="S127" i="3"/>
  <c r="AB128" i="3" s="1"/>
  <c r="N127" i="3"/>
  <c r="D235" i="2"/>
  <c r="BM127" i="3"/>
  <c r="BP127" i="3"/>
  <c r="I127" i="3"/>
  <c r="AV127" i="3"/>
  <c r="AJ128" i="3" s="1"/>
  <c r="BJ236" i="3"/>
  <c r="AY127" i="3" l="1"/>
  <c r="BB127" i="3" s="1"/>
  <c r="BD127" i="3" s="1"/>
  <c r="BU127" i="3"/>
  <c r="AR128" i="3"/>
  <c r="M235" i="2"/>
  <c r="R127" i="3"/>
  <c r="AA128" i="3" s="1"/>
  <c r="BH128" i="3" s="1"/>
  <c r="L127" i="3"/>
  <c r="BX127" i="3" s="1"/>
  <c r="BR127" i="3"/>
  <c r="P127" i="3"/>
  <c r="BJ237" i="3"/>
  <c r="BK287" i="3"/>
  <c r="BT127" i="3" l="1"/>
  <c r="BZ127" i="3" s="1"/>
  <c r="CA127" i="3" s="1"/>
  <c r="B340" i="1"/>
  <c r="D341" i="1" s="1"/>
  <c r="AT128" i="3"/>
  <c r="O127" i="3"/>
  <c r="AU128" i="3"/>
  <c r="AI129" i="3" s="1"/>
  <c r="BO128" i="3"/>
  <c r="BL128" i="3"/>
  <c r="H128" i="3"/>
  <c r="BJ238" i="3"/>
  <c r="BK288" i="3"/>
  <c r="AX128" i="3" l="1"/>
  <c r="BA128" i="3" s="1"/>
  <c r="E341" i="1"/>
  <c r="F341" i="1"/>
  <c r="C341" i="1"/>
  <c r="K340" i="1"/>
  <c r="M341" i="1" s="1"/>
  <c r="G341" i="1"/>
  <c r="BQ128" i="3"/>
  <c r="AW128" i="3"/>
  <c r="AK129" i="3" s="1"/>
  <c r="J128" i="3"/>
  <c r="BN128" i="3"/>
  <c r="Q128" i="3"/>
  <c r="Z129" i="3" s="1"/>
  <c r="K128" i="3"/>
  <c r="BW128" i="3" s="1"/>
  <c r="AS128" i="3"/>
  <c r="BJ239" i="3"/>
  <c r="AZ128" i="3" l="1"/>
  <c r="BC128" i="3" s="1"/>
  <c r="P341" i="1"/>
  <c r="H341" i="1"/>
  <c r="B235" i="2" s="1"/>
  <c r="C235" i="2" s="1"/>
  <c r="E235" i="2" s="1"/>
  <c r="D236" i="2" s="1"/>
  <c r="L341" i="1"/>
  <c r="O341" i="1"/>
  <c r="N341" i="1"/>
  <c r="BS128" i="3"/>
  <c r="N128" i="3"/>
  <c r="M128" i="3"/>
  <c r="BY128" i="3" s="1"/>
  <c r="S128" i="3"/>
  <c r="AB129" i="3" s="1"/>
  <c r="BP128" i="3"/>
  <c r="AV128" i="3"/>
  <c r="AJ129" i="3" s="1"/>
  <c r="BM128" i="3"/>
  <c r="I128" i="3"/>
  <c r="BJ240" i="3"/>
  <c r="BK290" i="3"/>
  <c r="AY128" i="3" l="1"/>
  <c r="BB128" i="3" s="1"/>
  <c r="BD128" i="3" s="1"/>
  <c r="Q341" i="1"/>
  <c r="K235" i="2" s="1"/>
  <c r="L235" i="2" s="1"/>
  <c r="N235" i="2" s="1"/>
  <c r="M236" i="2" s="1"/>
  <c r="BU128" i="3"/>
  <c r="P128" i="3"/>
  <c r="AR129" i="3"/>
  <c r="R128" i="3"/>
  <c r="AA129" i="3" s="1"/>
  <c r="L128" i="3"/>
  <c r="BX128" i="3" s="1"/>
  <c r="BR128" i="3"/>
  <c r="BJ241" i="3"/>
  <c r="BK291" i="3"/>
  <c r="BT128" i="3" l="1"/>
  <c r="BZ128" i="3" s="1"/>
  <c r="CA128" i="3" s="1"/>
  <c r="O128" i="3"/>
  <c r="BL129" i="3"/>
  <c r="AU129" i="3"/>
  <c r="AI130" i="3" s="1"/>
  <c r="BO129" i="3"/>
  <c r="H129" i="3"/>
  <c r="BH129" i="3"/>
  <c r="B341" i="1"/>
  <c r="AT129" i="3"/>
  <c r="BJ242" i="3"/>
  <c r="AX129" i="3" l="1"/>
  <c r="BA129" i="3" s="1"/>
  <c r="J129" i="3"/>
  <c r="BQ129" i="3"/>
  <c r="BN129" i="3"/>
  <c r="AW129" i="3"/>
  <c r="AK130" i="3" s="1"/>
  <c r="Q129" i="3"/>
  <c r="Z130" i="3" s="1"/>
  <c r="K129" i="3"/>
  <c r="BW129" i="3" s="1"/>
  <c r="AS129" i="3"/>
  <c r="K341" i="1"/>
  <c r="F342" i="1"/>
  <c r="G342" i="1"/>
  <c r="D342" i="1"/>
  <c r="C342" i="1"/>
  <c r="E342" i="1"/>
  <c r="BJ243" i="3"/>
  <c r="BK293" i="3"/>
  <c r="AZ129" i="3" l="1"/>
  <c r="BC129" i="3" s="1"/>
  <c r="BS129" i="3"/>
  <c r="H342" i="1"/>
  <c r="B236" i="2" s="1"/>
  <c r="C236" i="2" s="1"/>
  <c r="E236" i="2" s="1"/>
  <c r="N129" i="3"/>
  <c r="N342" i="1"/>
  <c r="O342" i="1"/>
  <c r="M342" i="1"/>
  <c r="P342" i="1"/>
  <c r="L342" i="1"/>
  <c r="BP129" i="3"/>
  <c r="I129" i="3"/>
  <c r="AV129" i="3"/>
  <c r="AJ130" i="3" s="1"/>
  <c r="BM129" i="3"/>
  <c r="S129" i="3"/>
  <c r="AB130" i="3" s="1"/>
  <c r="M129" i="3"/>
  <c r="BY129" i="3" s="1"/>
  <c r="BJ244" i="3"/>
  <c r="BK294" i="3"/>
  <c r="AY129" i="3" l="1"/>
  <c r="BB129" i="3" s="1"/>
  <c r="BD129" i="3" s="1"/>
  <c r="BU129" i="3"/>
  <c r="AR130" i="3"/>
  <c r="P129" i="3"/>
  <c r="Q342" i="1"/>
  <c r="K236" i="2" s="1"/>
  <c r="L236" i="2" s="1"/>
  <c r="N236" i="2" s="1"/>
  <c r="L129" i="3"/>
  <c r="BX129" i="3" s="1"/>
  <c r="R129" i="3"/>
  <c r="AA130" i="3" s="1"/>
  <c r="BR129" i="3"/>
  <c r="D237" i="2"/>
  <c r="BK295" i="3"/>
  <c r="BT129" i="3" l="1"/>
  <c r="BZ129" i="3" s="1"/>
  <c r="CA129" i="3" s="1"/>
  <c r="M237" i="2"/>
  <c r="O129" i="3"/>
  <c r="BL130" i="3"/>
  <c r="H130" i="3"/>
  <c r="AU130" i="3"/>
  <c r="AI131" i="3" s="1"/>
  <c r="BO130" i="3"/>
  <c r="B342" i="1"/>
  <c r="AT130" i="3"/>
  <c r="BJ245" i="3"/>
  <c r="BK296" i="3"/>
  <c r="BQ130" i="3" l="1"/>
  <c r="AX130" i="3"/>
  <c r="BA130" i="3" s="1"/>
  <c r="K130" i="3"/>
  <c r="BW130" i="3" s="1"/>
  <c r="Q130" i="3"/>
  <c r="Z131" i="3" s="1"/>
  <c r="AW130" i="3"/>
  <c r="AK131" i="3" s="1"/>
  <c r="J130" i="3"/>
  <c r="K342" i="1"/>
  <c r="D343" i="1"/>
  <c r="C343" i="1"/>
  <c r="G343" i="1"/>
  <c r="E343" i="1"/>
  <c r="F343" i="1"/>
  <c r="AS130" i="3"/>
  <c r="BK297" i="3"/>
  <c r="BK130" i="3" l="1"/>
  <c r="BN130" i="3" s="1"/>
  <c r="BH130" i="3"/>
  <c r="AZ130" i="3"/>
  <c r="BC130" i="3" s="1"/>
  <c r="BS130" i="3"/>
  <c r="H343" i="1"/>
  <c r="B237" i="2" s="1"/>
  <c r="C237" i="2" s="1"/>
  <c r="E237" i="2" s="1"/>
  <c r="S130" i="3"/>
  <c r="AB131" i="3" s="1"/>
  <c r="M130" i="3"/>
  <c r="BY130" i="3" s="1"/>
  <c r="BM130" i="3"/>
  <c r="AV130" i="3"/>
  <c r="AJ131" i="3" s="1"/>
  <c r="BP130" i="3"/>
  <c r="I130" i="3"/>
  <c r="M343" i="1"/>
  <c r="N343" i="1"/>
  <c r="P343" i="1"/>
  <c r="O343" i="1"/>
  <c r="L343" i="1"/>
  <c r="N130" i="3"/>
  <c r="BJ246" i="3"/>
  <c r="AY130" i="3" l="1"/>
  <c r="BB130" i="3" s="1"/>
  <c r="BD130" i="3" s="1"/>
  <c r="BU130" i="3"/>
  <c r="Q343" i="1"/>
  <c r="K237" i="2" s="1"/>
  <c r="L237" i="2" s="1"/>
  <c r="N237" i="2" s="1"/>
  <c r="R130" i="3"/>
  <c r="AA131" i="3" s="1"/>
  <c r="L130" i="3"/>
  <c r="BX130" i="3" s="1"/>
  <c r="BR130" i="3"/>
  <c r="P130" i="3"/>
  <c r="D238" i="2"/>
  <c r="AR131" i="3"/>
  <c r="BJ247" i="3"/>
  <c r="BK299" i="3"/>
  <c r="BT130" i="3" l="1"/>
  <c r="BZ130" i="3" s="1"/>
  <c r="CA130" i="3" s="1"/>
  <c r="BO131" i="3"/>
  <c r="AU131" i="3"/>
  <c r="AI132" i="3" s="1"/>
  <c r="H131" i="3"/>
  <c r="BL131" i="3"/>
  <c r="O130" i="3"/>
  <c r="M238" i="2"/>
  <c r="AT131" i="3"/>
  <c r="B343" i="1"/>
  <c r="BH131" i="3"/>
  <c r="BJ248" i="3"/>
  <c r="BK300" i="3"/>
  <c r="AX131" i="3" l="1"/>
  <c r="BA131" i="3" s="1"/>
  <c r="Q131" i="3"/>
  <c r="Z132" i="3" s="1"/>
  <c r="K131" i="3"/>
  <c r="BW131" i="3" s="1"/>
  <c r="AS131" i="3"/>
  <c r="K343" i="1"/>
  <c r="C344" i="1"/>
  <c r="G344" i="1"/>
  <c r="D344" i="1"/>
  <c r="F344" i="1"/>
  <c r="E344" i="1"/>
  <c r="AW131" i="3"/>
  <c r="AK132" i="3" s="1"/>
  <c r="J131" i="3"/>
  <c r="BQ131" i="3"/>
  <c r="BN131" i="3"/>
  <c r="BJ249" i="3"/>
  <c r="BK301" i="3"/>
  <c r="AZ131" i="3" l="1"/>
  <c r="BC131" i="3" s="1"/>
  <c r="BS131" i="3"/>
  <c r="H344" i="1"/>
  <c r="B238" i="2" s="1"/>
  <c r="C238" i="2" s="1"/>
  <c r="E238" i="2" s="1"/>
  <c r="BM131" i="3"/>
  <c r="AV131" i="3"/>
  <c r="AJ132" i="3" s="1"/>
  <c r="I131" i="3"/>
  <c r="BP131" i="3"/>
  <c r="S131" i="3"/>
  <c r="AB132" i="3" s="1"/>
  <c r="M131" i="3"/>
  <c r="BY131" i="3" s="1"/>
  <c r="O344" i="1"/>
  <c r="M344" i="1"/>
  <c r="N344" i="1"/>
  <c r="P344" i="1"/>
  <c r="L344" i="1"/>
  <c r="N131" i="3"/>
  <c r="BK302" i="3"/>
  <c r="AY131" i="3" l="1"/>
  <c r="BB131" i="3" s="1"/>
  <c r="BD131" i="3" s="1"/>
  <c r="BU131" i="3"/>
  <c r="P131" i="3"/>
  <c r="L131" i="3"/>
  <c r="BX131" i="3" s="1"/>
  <c r="R131" i="3"/>
  <c r="AA132" i="3" s="1"/>
  <c r="BR131" i="3"/>
  <c r="D239" i="2"/>
  <c r="AR132" i="3"/>
  <c r="Q344" i="1"/>
  <c r="K238" i="2" s="1"/>
  <c r="L238" i="2" s="1"/>
  <c r="N238" i="2" s="1"/>
  <c r="BJ250" i="3"/>
  <c r="BK303" i="3"/>
  <c r="BT131" i="3" l="1"/>
  <c r="BZ131" i="3" s="1"/>
  <c r="CA131" i="3" s="1"/>
  <c r="AT132" i="3"/>
  <c r="M239" i="2"/>
  <c r="B344" i="1"/>
  <c r="BH132" i="3"/>
  <c r="AU132" i="3"/>
  <c r="AI133" i="3" s="1"/>
  <c r="BO132" i="3"/>
  <c r="BL132" i="3"/>
  <c r="H132" i="3"/>
  <c r="O131" i="3"/>
  <c r="BJ251" i="3"/>
  <c r="AX132" i="3" l="1"/>
  <c r="BA132" i="3" s="1"/>
  <c r="K344" i="1"/>
  <c r="E345" i="1"/>
  <c r="F345" i="1"/>
  <c r="C345" i="1"/>
  <c r="G345" i="1"/>
  <c r="D345" i="1"/>
  <c r="AS132" i="3"/>
  <c r="BQ132" i="3"/>
  <c r="J132" i="3"/>
  <c r="BN132" i="3"/>
  <c r="AW132" i="3"/>
  <c r="AK133" i="3" s="1"/>
  <c r="K132" i="3"/>
  <c r="BW132" i="3" s="1"/>
  <c r="Q132" i="3"/>
  <c r="Z133" i="3" s="1"/>
  <c r="BJ252" i="3"/>
  <c r="BK305" i="3"/>
  <c r="AZ132" i="3" l="1"/>
  <c r="BC132" i="3" s="1"/>
  <c r="BS132" i="3"/>
  <c r="N132" i="3"/>
  <c r="BP132" i="3"/>
  <c r="BM132" i="3"/>
  <c r="AV132" i="3"/>
  <c r="AJ133" i="3" s="1"/>
  <c r="I132" i="3"/>
  <c r="M132" i="3"/>
  <c r="BY132" i="3" s="1"/>
  <c r="S132" i="3"/>
  <c r="AB133" i="3" s="1"/>
  <c r="H345" i="1"/>
  <c r="B239" i="2" s="1"/>
  <c r="C239" i="2" s="1"/>
  <c r="E239" i="2" s="1"/>
  <c r="P345" i="1"/>
  <c r="M345" i="1"/>
  <c r="O345" i="1"/>
  <c r="N345" i="1"/>
  <c r="L345" i="1"/>
  <c r="BJ253" i="3"/>
  <c r="BK306" i="3"/>
  <c r="AY132" i="3" l="1"/>
  <c r="BB132" i="3" s="1"/>
  <c r="BD132" i="3" s="1"/>
  <c r="BU132" i="3"/>
  <c r="D240" i="2"/>
  <c r="R132" i="3"/>
  <c r="AA133" i="3" s="1"/>
  <c r="L132" i="3"/>
  <c r="BX132" i="3" s="1"/>
  <c r="BR132" i="3"/>
  <c r="AR133" i="3"/>
  <c r="Q345" i="1"/>
  <c r="K239" i="2" s="1"/>
  <c r="L239" i="2" s="1"/>
  <c r="N239" i="2" s="1"/>
  <c r="P132" i="3"/>
  <c r="BJ254" i="3"/>
  <c r="BT132" i="3" l="1"/>
  <c r="BZ132" i="3" s="1"/>
  <c r="CA132" i="3" s="1"/>
  <c r="AT133" i="3"/>
  <c r="M240" i="2"/>
  <c r="O132" i="3"/>
  <c r="H133" i="3"/>
  <c r="BL133" i="3"/>
  <c r="AU133" i="3"/>
  <c r="AI134" i="3" s="1"/>
  <c r="BO133" i="3"/>
  <c r="BH133" i="3"/>
  <c r="B345" i="1"/>
  <c r="BK308" i="3"/>
  <c r="AX133" i="3" l="1"/>
  <c r="BA133" i="3" s="1"/>
  <c r="AS133" i="3"/>
  <c r="K345" i="1"/>
  <c r="E346" i="1"/>
  <c r="C346" i="1"/>
  <c r="F346" i="1"/>
  <c r="D346" i="1"/>
  <c r="G346" i="1"/>
  <c r="J133" i="3"/>
  <c r="BQ133" i="3"/>
  <c r="BN133" i="3"/>
  <c r="AW133" i="3"/>
  <c r="AK134" i="3" s="1"/>
  <c r="K133" i="3"/>
  <c r="BW133" i="3" s="1"/>
  <c r="Q133" i="3"/>
  <c r="Z134" i="3" s="1"/>
  <c r="BK181" i="3"/>
  <c r="BJ255" i="3"/>
  <c r="BK309" i="3"/>
  <c r="AZ133" i="3" l="1"/>
  <c r="BC133" i="3" s="1"/>
  <c r="BS133" i="3"/>
  <c r="N133" i="3"/>
  <c r="M133" i="3"/>
  <c r="BY133" i="3" s="1"/>
  <c r="S133" i="3"/>
  <c r="AB134" i="3" s="1"/>
  <c r="O346" i="1"/>
  <c r="L346" i="1"/>
  <c r="M346" i="1"/>
  <c r="P346" i="1"/>
  <c r="N346" i="1"/>
  <c r="AV133" i="3"/>
  <c r="AJ134" i="3" s="1"/>
  <c r="BP133" i="3"/>
  <c r="I133" i="3"/>
  <c r="BM133" i="3"/>
  <c r="H346" i="1"/>
  <c r="B240" i="2" s="1"/>
  <c r="C240" i="2" s="1"/>
  <c r="E240" i="2" s="1"/>
  <c r="AY133" i="3" l="1"/>
  <c r="BB133" i="3" s="1"/>
  <c r="BD133" i="3" s="1"/>
  <c r="BU133" i="3"/>
  <c r="D241" i="2"/>
  <c r="Q346" i="1"/>
  <c r="K240" i="2" s="1"/>
  <c r="L240" i="2" s="1"/>
  <c r="N240" i="2" s="1"/>
  <c r="P133" i="3"/>
  <c r="AR134" i="3"/>
  <c r="R133" i="3"/>
  <c r="AA134" i="3" s="1"/>
  <c r="L133" i="3"/>
  <c r="BX133" i="3" s="1"/>
  <c r="BR133" i="3"/>
  <c r="BJ256" i="3"/>
  <c r="BK311" i="3"/>
  <c r="BT133" i="3" l="1"/>
  <c r="BZ133" i="3" s="1"/>
  <c r="CA133" i="3" s="1"/>
  <c r="M241" i="2"/>
  <c r="O133" i="3"/>
  <c r="AU134" i="3"/>
  <c r="AI135" i="3" s="1"/>
  <c r="H134" i="3"/>
  <c r="BL134" i="3"/>
  <c r="BO134" i="3"/>
  <c r="AT134" i="3"/>
  <c r="B346" i="1"/>
  <c r="BH134" i="3"/>
  <c r="BJ257" i="3"/>
  <c r="BK312" i="3"/>
  <c r="AX134" i="3" l="1"/>
  <c r="BA134" i="3" s="1"/>
  <c r="AS134" i="3"/>
  <c r="K346" i="1"/>
  <c r="G347" i="1"/>
  <c r="F347" i="1"/>
  <c r="C347" i="1"/>
  <c r="E347" i="1"/>
  <c r="D347" i="1"/>
  <c r="AW134" i="3"/>
  <c r="AK135" i="3" s="1"/>
  <c r="J134" i="3"/>
  <c r="BN134" i="3"/>
  <c r="BQ134" i="3"/>
  <c r="K134" i="3"/>
  <c r="BW134" i="3" s="1"/>
  <c r="Q134" i="3"/>
  <c r="Z135" i="3" s="1"/>
  <c r="BK313" i="3"/>
  <c r="AZ134" i="3" l="1"/>
  <c r="BC134" i="3" s="1"/>
  <c r="BS134" i="3"/>
  <c r="S134" i="3"/>
  <c r="AB135" i="3" s="1"/>
  <c r="M134" i="3"/>
  <c r="BY134" i="3" s="1"/>
  <c r="I134" i="3"/>
  <c r="BP134" i="3"/>
  <c r="BM134" i="3"/>
  <c r="AV134" i="3"/>
  <c r="AJ135" i="3" s="1"/>
  <c r="N134" i="3"/>
  <c r="H347" i="1"/>
  <c r="B241" i="2" s="1"/>
  <c r="C241" i="2" s="1"/>
  <c r="E241" i="2" s="1"/>
  <c r="M347" i="1"/>
  <c r="O347" i="1"/>
  <c r="P347" i="1"/>
  <c r="L347" i="1"/>
  <c r="N347" i="1"/>
  <c r="BJ258" i="3"/>
  <c r="BK314" i="3"/>
  <c r="AY134" i="3" l="1"/>
  <c r="BB134" i="3" s="1"/>
  <c r="BD134" i="3" s="1"/>
  <c r="BU134" i="3"/>
  <c r="Q347" i="1"/>
  <c r="K241" i="2" s="1"/>
  <c r="L241" i="2" s="1"/>
  <c r="N241" i="2" s="1"/>
  <c r="AR135" i="3"/>
  <c r="P134" i="3"/>
  <c r="D242" i="2"/>
  <c r="L134" i="3"/>
  <c r="BX134" i="3" s="1"/>
  <c r="R134" i="3"/>
  <c r="AA135" i="3" s="1"/>
  <c r="BR134" i="3"/>
  <c r="BK315" i="3"/>
  <c r="M242" i="2" l="1"/>
  <c r="BT134" i="3"/>
  <c r="BZ134" i="3" s="1"/>
  <c r="CA134" i="3" s="1"/>
  <c r="BH135" i="3"/>
  <c r="B347" i="1"/>
  <c r="O134" i="3"/>
  <c r="BO135" i="3"/>
  <c r="H135" i="3"/>
  <c r="AU135" i="3"/>
  <c r="AI136" i="3" s="1"/>
  <c r="BL135" i="3"/>
  <c r="AT135" i="3"/>
  <c r="BJ259" i="3"/>
  <c r="AX135" i="3" l="1"/>
  <c r="BA135" i="3" s="1"/>
  <c r="K135" i="3"/>
  <c r="BW135" i="3" s="1"/>
  <c r="Q135" i="3"/>
  <c r="Z136" i="3" s="1"/>
  <c r="AS135" i="3"/>
  <c r="AW135" i="3"/>
  <c r="AK136" i="3" s="1"/>
  <c r="BQ135" i="3"/>
  <c r="BN135" i="3"/>
  <c r="J135" i="3"/>
  <c r="C348" i="1"/>
  <c r="K347" i="1"/>
  <c r="G348" i="1"/>
  <c r="F348" i="1"/>
  <c r="D348" i="1"/>
  <c r="E348" i="1"/>
  <c r="BJ260" i="3"/>
  <c r="BK317" i="3"/>
  <c r="AZ135" i="3" l="1"/>
  <c r="BC135" i="3" s="1"/>
  <c r="BS135" i="3"/>
  <c r="L348" i="1"/>
  <c r="P348" i="1"/>
  <c r="O348" i="1"/>
  <c r="N348" i="1"/>
  <c r="M348" i="1"/>
  <c r="H348" i="1"/>
  <c r="B242" i="2" s="1"/>
  <c r="C242" i="2" s="1"/>
  <c r="E242" i="2" s="1"/>
  <c r="N135" i="3"/>
  <c r="M135" i="3"/>
  <c r="BY135" i="3" s="1"/>
  <c r="S135" i="3"/>
  <c r="AB136" i="3" s="1"/>
  <c r="BP135" i="3"/>
  <c r="BM135" i="3"/>
  <c r="AV135" i="3"/>
  <c r="AJ136" i="3" s="1"/>
  <c r="I135" i="3"/>
  <c r="BJ261" i="3"/>
  <c r="BK318" i="3"/>
  <c r="AY135" i="3" l="1"/>
  <c r="BB135" i="3" s="1"/>
  <c r="BD135" i="3" s="1"/>
  <c r="BU135" i="3"/>
  <c r="P135" i="3"/>
  <c r="Q348" i="1"/>
  <c r="K242" i="2" s="1"/>
  <c r="L242" i="2" s="1"/>
  <c r="N242" i="2" s="1"/>
  <c r="D243" i="2"/>
  <c r="AR136" i="3"/>
  <c r="L135" i="3"/>
  <c r="BX135" i="3" s="1"/>
  <c r="R135" i="3"/>
  <c r="AA136" i="3" s="1"/>
  <c r="BR135" i="3"/>
  <c r="BJ262" i="3"/>
  <c r="BK319" i="3"/>
  <c r="BT135" i="3" l="1"/>
  <c r="BZ135" i="3" s="1"/>
  <c r="CA135" i="3" s="1"/>
  <c r="M243" i="2"/>
  <c r="B348" i="1"/>
  <c r="AT136" i="3"/>
  <c r="O135" i="3"/>
  <c r="H136" i="3"/>
  <c r="AU136" i="3"/>
  <c r="AI137" i="3" s="1"/>
  <c r="BL136" i="3"/>
  <c r="BO136" i="3"/>
  <c r="BJ263" i="3"/>
  <c r="BK320" i="3"/>
  <c r="BQ136" i="3" l="1"/>
  <c r="AX136" i="3"/>
  <c r="BA136" i="3" s="1"/>
  <c r="AS136" i="3"/>
  <c r="K348" i="1"/>
  <c r="E349" i="1"/>
  <c r="F349" i="1"/>
  <c r="D349" i="1"/>
  <c r="C349" i="1"/>
  <c r="G349" i="1"/>
  <c r="K136" i="3"/>
  <c r="BW136" i="3" s="1"/>
  <c r="Q136" i="3"/>
  <c r="Z137" i="3" s="1"/>
  <c r="AW136" i="3"/>
  <c r="AK137" i="3" s="1"/>
  <c r="J136" i="3"/>
  <c r="BJ264" i="3"/>
  <c r="BK321" i="3"/>
  <c r="BK136" i="3" l="1"/>
  <c r="BN136" i="3" s="1"/>
  <c r="BH136" i="3"/>
  <c r="AZ136" i="3"/>
  <c r="BC136" i="3" s="1"/>
  <c r="BS136" i="3"/>
  <c r="H349" i="1"/>
  <c r="B243" i="2" s="1"/>
  <c r="C243" i="2" s="1"/>
  <c r="E243" i="2" s="1"/>
  <c r="BM136" i="3"/>
  <c r="BP136" i="3"/>
  <c r="I136" i="3"/>
  <c r="AV136" i="3"/>
  <c r="AJ137" i="3" s="1"/>
  <c r="M136" i="3"/>
  <c r="BY136" i="3" s="1"/>
  <c r="S136" i="3"/>
  <c r="AB137" i="3" s="1"/>
  <c r="N136" i="3"/>
  <c r="L349" i="1"/>
  <c r="P349" i="1"/>
  <c r="O349" i="1"/>
  <c r="M349" i="1"/>
  <c r="N349" i="1"/>
  <c r="AY136" i="3" l="1"/>
  <c r="BB136" i="3" s="1"/>
  <c r="BD136" i="3" s="1"/>
  <c r="BU136" i="3"/>
  <c r="P136" i="3"/>
  <c r="AR137" i="3"/>
  <c r="L136" i="3"/>
  <c r="BX136" i="3" s="1"/>
  <c r="R136" i="3"/>
  <c r="AA137" i="3" s="1"/>
  <c r="BR136" i="3"/>
  <c r="D244" i="2"/>
  <c r="Q349" i="1"/>
  <c r="K243" i="2" s="1"/>
  <c r="L243" i="2" s="1"/>
  <c r="N243" i="2" s="1"/>
  <c r="BJ265" i="3"/>
  <c r="BK323" i="3"/>
  <c r="BT136" i="3" l="1"/>
  <c r="BZ136" i="3" s="1"/>
  <c r="CA136" i="3" s="1"/>
  <c r="M244" i="2"/>
  <c r="O136" i="3"/>
  <c r="AT137" i="3"/>
  <c r="H137" i="3"/>
  <c r="BL137" i="3"/>
  <c r="AU137" i="3"/>
  <c r="AI138" i="3" s="1"/>
  <c r="BO137" i="3"/>
  <c r="B349" i="1"/>
  <c r="BH137" i="3"/>
  <c r="BK324" i="3"/>
  <c r="AX137" i="3" l="1"/>
  <c r="BA137" i="3" s="1"/>
  <c r="AW137" i="3"/>
  <c r="AK138" i="3" s="1"/>
  <c r="BN137" i="3"/>
  <c r="BQ137" i="3"/>
  <c r="J137" i="3"/>
  <c r="K349" i="1"/>
  <c r="G350" i="1"/>
  <c r="C350" i="1"/>
  <c r="F350" i="1"/>
  <c r="E350" i="1"/>
  <c r="D350" i="1"/>
  <c r="K137" i="3"/>
  <c r="BW137" i="3" s="1"/>
  <c r="Q137" i="3"/>
  <c r="Z138" i="3" s="1"/>
  <c r="AS137" i="3"/>
  <c r="BJ266" i="3"/>
  <c r="AZ137" i="3" l="1"/>
  <c r="BC137" i="3" s="1"/>
  <c r="BS137" i="3"/>
  <c r="AV137" i="3"/>
  <c r="AJ138" i="3" s="1"/>
  <c r="BM137" i="3"/>
  <c r="I137" i="3"/>
  <c r="BP137" i="3"/>
  <c r="N137" i="3"/>
  <c r="P350" i="1"/>
  <c r="M350" i="1"/>
  <c r="L350" i="1"/>
  <c r="N350" i="1"/>
  <c r="O350" i="1"/>
  <c r="H350" i="1"/>
  <c r="B244" i="2" s="1"/>
  <c r="C244" i="2" s="1"/>
  <c r="E244" i="2" s="1"/>
  <c r="S137" i="3"/>
  <c r="AB138" i="3" s="1"/>
  <c r="M137" i="3"/>
  <c r="BY137" i="3" s="1"/>
  <c r="BK326" i="3"/>
  <c r="AY137" i="3" l="1"/>
  <c r="BB137" i="3" s="1"/>
  <c r="BD137" i="3" s="1"/>
  <c r="BU137" i="3"/>
  <c r="D245" i="2"/>
  <c r="P137" i="3"/>
  <c r="L137" i="3"/>
  <c r="BX137" i="3" s="1"/>
  <c r="R137" i="3"/>
  <c r="AA138" i="3" s="1"/>
  <c r="BR137" i="3"/>
  <c r="Q350" i="1"/>
  <c r="K244" i="2" s="1"/>
  <c r="L244" i="2" s="1"/>
  <c r="N244" i="2" s="1"/>
  <c r="AR138" i="3"/>
  <c r="BJ267" i="3"/>
  <c r="BK327" i="3"/>
  <c r="BT137" i="3" l="1"/>
  <c r="BZ137" i="3" s="1"/>
  <c r="CA137" i="3" s="1"/>
  <c r="M245" i="2"/>
  <c r="O137" i="3"/>
  <c r="AT138" i="3"/>
  <c r="BL138" i="3"/>
  <c r="H138" i="3"/>
  <c r="AU138" i="3"/>
  <c r="AI139" i="3" s="1"/>
  <c r="BO138" i="3"/>
  <c r="BH138" i="3"/>
  <c r="B350" i="1"/>
  <c r="AX138" i="3" l="1"/>
  <c r="BA138" i="3" s="1"/>
  <c r="K350" i="1"/>
  <c r="C351" i="1"/>
  <c r="E351" i="1"/>
  <c r="F351" i="1"/>
  <c r="G351" i="1"/>
  <c r="D351" i="1"/>
  <c r="Q138" i="3"/>
  <c r="Z139" i="3" s="1"/>
  <c r="K138" i="3"/>
  <c r="BW138" i="3" s="1"/>
  <c r="AS138" i="3"/>
  <c r="J138" i="3"/>
  <c r="AW138" i="3"/>
  <c r="AK139" i="3" s="1"/>
  <c r="BN138" i="3"/>
  <c r="BQ138" i="3"/>
  <c r="BJ268" i="3"/>
  <c r="BK329" i="3"/>
  <c r="AZ138" i="3" l="1"/>
  <c r="BC138" i="3" s="1"/>
  <c r="BS138" i="3"/>
  <c r="N138" i="3"/>
  <c r="BP138" i="3"/>
  <c r="BM138" i="3"/>
  <c r="AV138" i="3"/>
  <c r="AJ139" i="3" s="1"/>
  <c r="I138" i="3"/>
  <c r="M351" i="1"/>
  <c r="L351" i="1"/>
  <c r="O351" i="1"/>
  <c r="N351" i="1"/>
  <c r="P351" i="1"/>
  <c r="M138" i="3"/>
  <c r="BY138" i="3" s="1"/>
  <c r="S138" i="3"/>
  <c r="AB139" i="3" s="1"/>
  <c r="H351" i="1"/>
  <c r="B245" i="2" s="1"/>
  <c r="C245" i="2" s="1"/>
  <c r="E245" i="2" s="1"/>
  <c r="BK330" i="3"/>
  <c r="AY138" i="3" l="1"/>
  <c r="BB138" i="3" s="1"/>
  <c r="BD138" i="3" s="1"/>
  <c r="BU138" i="3"/>
  <c r="Q351" i="1"/>
  <c r="K245" i="2" s="1"/>
  <c r="L245" i="2" s="1"/>
  <c r="N245" i="2" s="1"/>
  <c r="R138" i="3"/>
  <c r="AA139" i="3" s="1"/>
  <c r="L138" i="3"/>
  <c r="BX138" i="3" s="1"/>
  <c r="BR138" i="3"/>
  <c r="AR139" i="3"/>
  <c r="P138" i="3"/>
  <c r="D246" i="2"/>
  <c r="BJ269" i="3"/>
  <c r="BK331" i="3"/>
  <c r="BT138" i="3" l="1"/>
  <c r="BZ138" i="3" s="1"/>
  <c r="CA138" i="3" s="1"/>
  <c r="AT139" i="3"/>
  <c r="BL139" i="3"/>
  <c r="AU139" i="3"/>
  <c r="AI140" i="3" s="1"/>
  <c r="H139" i="3"/>
  <c r="BO139" i="3"/>
  <c r="O138" i="3"/>
  <c r="B351" i="1"/>
  <c r="BH139" i="3"/>
  <c r="M246" i="2"/>
  <c r="BK332" i="3"/>
  <c r="AX139" i="3" l="1"/>
  <c r="BA139" i="3" s="1"/>
  <c r="AS139" i="3"/>
  <c r="BQ139" i="3"/>
  <c r="AW139" i="3"/>
  <c r="AK140" i="3" s="1"/>
  <c r="J139" i="3"/>
  <c r="BN139" i="3"/>
  <c r="K351" i="1"/>
  <c r="E352" i="1"/>
  <c r="F352" i="1"/>
  <c r="C352" i="1"/>
  <c r="G352" i="1"/>
  <c r="D352" i="1"/>
  <c r="Q139" i="3"/>
  <c r="Z140" i="3" s="1"/>
  <c r="K139" i="3"/>
  <c r="BW139" i="3" s="1"/>
  <c r="BJ270" i="3"/>
  <c r="BK333" i="3"/>
  <c r="AZ139" i="3" l="1"/>
  <c r="BC139" i="3" s="1"/>
  <c r="BS139" i="3"/>
  <c r="H352" i="1"/>
  <c r="B246" i="2" s="1"/>
  <c r="C246" i="2" s="1"/>
  <c r="E246" i="2" s="1"/>
  <c r="O352" i="1"/>
  <c r="L352" i="1"/>
  <c r="M352" i="1"/>
  <c r="P352" i="1"/>
  <c r="N352" i="1"/>
  <c r="BM139" i="3"/>
  <c r="AV139" i="3"/>
  <c r="AJ140" i="3" s="1"/>
  <c r="I139" i="3"/>
  <c r="BP139" i="3"/>
  <c r="N139" i="3"/>
  <c r="M139" i="3"/>
  <c r="BY139" i="3" s="1"/>
  <c r="S139" i="3"/>
  <c r="AB140" i="3" s="1"/>
  <c r="AY139" i="3" l="1"/>
  <c r="BB139" i="3" s="1"/>
  <c r="BD139" i="3" s="1"/>
  <c r="BU139" i="3"/>
  <c r="Q352" i="1"/>
  <c r="K246" i="2" s="1"/>
  <c r="L246" i="2" s="1"/>
  <c r="N246" i="2" s="1"/>
  <c r="R139" i="3"/>
  <c r="AA140" i="3" s="1"/>
  <c r="L139" i="3"/>
  <c r="BX139" i="3" s="1"/>
  <c r="BR139" i="3"/>
  <c r="AR140" i="3"/>
  <c r="P139" i="3"/>
  <c r="D247" i="2"/>
  <c r="BJ271" i="3"/>
  <c r="BK335" i="3"/>
  <c r="BT139" i="3" l="1"/>
  <c r="BZ139" i="3" s="1"/>
  <c r="CA139" i="3" s="1"/>
  <c r="AT140" i="3"/>
  <c r="O139" i="3"/>
  <c r="BL140" i="3"/>
  <c r="AU140" i="3"/>
  <c r="AI141" i="3" s="1"/>
  <c r="BO140" i="3"/>
  <c r="H140" i="3"/>
  <c r="BH140" i="3"/>
  <c r="B352" i="1"/>
  <c r="M247" i="2"/>
  <c r="BJ272" i="3"/>
  <c r="BK336" i="3"/>
  <c r="AX140" i="3" l="1"/>
  <c r="BA140" i="3" s="1"/>
  <c r="K352" i="1"/>
  <c r="C353" i="1"/>
  <c r="F353" i="1"/>
  <c r="D353" i="1"/>
  <c r="G353" i="1"/>
  <c r="E353" i="1"/>
  <c r="BQ140" i="3"/>
  <c r="AW140" i="3"/>
  <c r="AK141" i="3" s="1"/>
  <c r="BN140" i="3"/>
  <c r="J140" i="3"/>
  <c r="K140" i="3"/>
  <c r="BW140" i="3" s="1"/>
  <c r="Q140" i="3"/>
  <c r="Z141" i="3" s="1"/>
  <c r="AS140" i="3"/>
  <c r="BJ273" i="3"/>
  <c r="BK337" i="3"/>
  <c r="AZ140" i="3" l="1"/>
  <c r="BC140" i="3" s="1"/>
  <c r="BS140" i="3"/>
  <c r="H353" i="1"/>
  <c r="B247" i="2" s="1"/>
  <c r="C247" i="2" s="1"/>
  <c r="E247" i="2" s="1"/>
  <c r="S140" i="3"/>
  <c r="AB141" i="3" s="1"/>
  <c r="M140" i="3"/>
  <c r="BY140" i="3" s="1"/>
  <c r="N353" i="1"/>
  <c r="M353" i="1"/>
  <c r="L353" i="1"/>
  <c r="O353" i="1"/>
  <c r="P353" i="1"/>
  <c r="BM140" i="3"/>
  <c r="I140" i="3"/>
  <c r="BP140" i="3"/>
  <c r="AV140" i="3"/>
  <c r="AJ141" i="3" s="1"/>
  <c r="N140" i="3"/>
  <c r="BJ274" i="3"/>
  <c r="BK338" i="3"/>
  <c r="AY140" i="3" l="1"/>
  <c r="BB140" i="3" s="1"/>
  <c r="BD140" i="3" s="1"/>
  <c r="BU140" i="3"/>
  <c r="AR141" i="3"/>
  <c r="L140" i="3"/>
  <c r="BX140" i="3" s="1"/>
  <c r="R140" i="3"/>
  <c r="AA141" i="3" s="1"/>
  <c r="BR140" i="3"/>
  <c r="Q353" i="1"/>
  <c r="K247" i="2" s="1"/>
  <c r="L247" i="2" s="1"/>
  <c r="N247" i="2" s="1"/>
  <c r="P140" i="3"/>
  <c r="D248" i="2"/>
  <c r="BJ275" i="3"/>
  <c r="BK339" i="3"/>
  <c r="BT140" i="3" l="1"/>
  <c r="BZ140" i="3" s="1"/>
  <c r="CA140" i="3" s="1"/>
  <c r="BH141" i="3"/>
  <c r="B353" i="1"/>
  <c r="O140" i="3"/>
  <c r="M248" i="2"/>
  <c r="AT141" i="3"/>
  <c r="BL141" i="3"/>
  <c r="AU141" i="3"/>
  <c r="AI142" i="3" s="1"/>
  <c r="BO141" i="3"/>
  <c r="H141" i="3"/>
  <c r="BJ276" i="3"/>
  <c r="AX141" i="3" l="1"/>
  <c r="BA141" i="3" s="1"/>
  <c r="Q141" i="3"/>
  <c r="Z142" i="3" s="1"/>
  <c r="K141" i="3"/>
  <c r="BW141" i="3" s="1"/>
  <c r="BQ141" i="3"/>
  <c r="AW141" i="3"/>
  <c r="AK142" i="3" s="1"/>
  <c r="J141" i="3"/>
  <c r="BN141" i="3"/>
  <c r="AS141" i="3"/>
  <c r="K353" i="1"/>
  <c r="E354" i="1"/>
  <c r="D354" i="1"/>
  <c r="F354" i="1"/>
  <c r="C354" i="1"/>
  <c r="G354" i="1"/>
  <c r="BK341" i="3"/>
  <c r="AZ141" i="3" l="1"/>
  <c r="BC141" i="3" s="1"/>
  <c r="BS141" i="3"/>
  <c r="H354" i="1"/>
  <c r="B248" i="2" s="1"/>
  <c r="C248" i="2" s="1"/>
  <c r="E248" i="2" s="1"/>
  <c r="N141" i="3"/>
  <c r="P354" i="1"/>
  <c r="O354" i="1"/>
  <c r="L354" i="1"/>
  <c r="N354" i="1"/>
  <c r="M354" i="1"/>
  <c r="I141" i="3"/>
  <c r="AV141" i="3"/>
  <c r="AJ142" i="3" s="1"/>
  <c r="BM141" i="3"/>
  <c r="BP141" i="3"/>
  <c r="M141" i="3"/>
  <c r="BY141" i="3" s="1"/>
  <c r="S141" i="3"/>
  <c r="AB142" i="3" s="1"/>
  <c r="BJ277" i="3"/>
  <c r="BK342" i="3"/>
  <c r="AY141" i="3" l="1"/>
  <c r="BB141" i="3" s="1"/>
  <c r="BD141" i="3" s="1"/>
  <c r="BU141" i="3"/>
  <c r="D249" i="2"/>
  <c r="Q354" i="1"/>
  <c r="K248" i="2" s="1"/>
  <c r="L248" i="2" s="1"/>
  <c r="N248" i="2" s="1"/>
  <c r="AR142" i="3"/>
  <c r="P141" i="3"/>
  <c r="L141" i="3"/>
  <c r="BX141" i="3" s="1"/>
  <c r="R141" i="3"/>
  <c r="AA142" i="3" s="1"/>
  <c r="BR141" i="3"/>
  <c r="BJ278" i="3"/>
  <c r="BT141" i="3" l="1"/>
  <c r="BZ141" i="3" s="1"/>
  <c r="CA141" i="3" s="1"/>
  <c r="O141" i="3"/>
  <c r="H142" i="3"/>
  <c r="AU142" i="3"/>
  <c r="AI143" i="3" s="1"/>
  <c r="BL142" i="3"/>
  <c r="BO142" i="3"/>
  <c r="AT142" i="3"/>
  <c r="B354" i="1"/>
  <c r="M249" i="2"/>
  <c r="BK344" i="3"/>
  <c r="AX142" i="3" l="1"/>
  <c r="BA142" i="3" s="1"/>
  <c r="AW142" i="3"/>
  <c r="AK143" i="3" s="1"/>
  <c r="J142" i="3"/>
  <c r="BQ142" i="3"/>
  <c r="K354" i="1"/>
  <c r="G355" i="1"/>
  <c r="E355" i="1"/>
  <c r="F355" i="1"/>
  <c r="D355" i="1"/>
  <c r="C355" i="1"/>
  <c r="K142" i="3"/>
  <c r="BW142" i="3" s="1"/>
  <c r="Q142" i="3"/>
  <c r="Z143" i="3" s="1"/>
  <c r="AS142" i="3"/>
  <c r="BJ279" i="3"/>
  <c r="BK345" i="3"/>
  <c r="BK142" i="3" l="1"/>
  <c r="BN142" i="3" s="1"/>
  <c r="BH142" i="3"/>
  <c r="AZ142" i="3"/>
  <c r="BC142" i="3" s="1"/>
  <c r="BS142" i="3"/>
  <c r="I142" i="3"/>
  <c r="AV142" i="3"/>
  <c r="AJ143" i="3" s="1"/>
  <c r="BP142" i="3"/>
  <c r="BM142" i="3"/>
  <c r="M355" i="1"/>
  <c r="P355" i="1"/>
  <c r="L355" i="1"/>
  <c r="O355" i="1"/>
  <c r="N355" i="1"/>
  <c r="M142" i="3"/>
  <c r="BY142" i="3" s="1"/>
  <c r="S142" i="3"/>
  <c r="AB143" i="3" s="1"/>
  <c r="N142" i="3"/>
  <c r="H355" i="1"/>
  <c r="B249" i="2" s="1"/>
  <c r="C249" i="2" s="1"/>
  <c r="E249" i="2" s="1"/>
  <c r="AY142" i="3" l="1"/>
  <c r="BB142" i="3" s="1"/>
  <c r="BD142" i="3" s="1"/>
  <c r="BU142" i="3"/>
  <c r="P142" i="3"/>
  <c r="AR143" i="3"/>
  <c r="D250" i="2"/>
  <c r="Q355" i="1"/>
  <c r="K249" i="2" s="1"/>
  <c r="L249" i="2" s="1"/>
  <c r="N249" i="2" s="1"/>
  <c r="R142" i="3"/>
  <c r="AA143" i="3" s="1"/>
  <c r="L142" i="3"/>
  <c r="BX142" i="3" s="1"/>
  <c r="BR142" i="3"/>
  <c r="BJ280" i="3"/>
  <c r="BK347" i="3"/>
  <c r="BT142" i="3" l="1"/>
  <c r="BZ142" i="3" s="1"/>
  <c r="CA142" i="3" s="1"/>
  <c r="BH143" i="3"/>
  <c r="B355" i="1"/>
  <c r="BL143" i="3"/>
  <c r="H143" i="3"/>
  <c r="AU143" i="3"/>
  <c r="AI144" i="3" s="1"/>
  <c r="BO143" i="3"/>
  <c r="M250" i="2"/>
  <c r="AT143" i="3"/>
  <c r="O142" i="3"/>
  <c r="BK348" i="3"/>
  <c r="AX143" i="3" l="1"/>
  <c r="BA143" i="3" s="1"/>
  <c r="AW143" i="3"/>
  <c r="AK144" i="3" s="1"/>
  <c r="J143" i="3"/>
  <c r="BQ143" i="3"/>
  <c r="BN143" i="3"/>
  <c r="K143" i="3"/>
  <c r="BW143" i="3" s="1"/>
  <c r="Q143" i="3"/>
  <c r="Z144" i="3" s="1"/>
  <c r="AS143" i="3"/>
  <c r="K355" i="1"/>
  <c r="D356" i="1"/>
  <c r="F356" i="1"/>
  <c r="C356" i="1"/>
  <c r="G356" i="1"/>
  <c r="E356" i="1"/>
  <c r="BJ281" i="3"/>
  <c r="BK349" i="3"/>
  <c r="AZ143" i="3" l="1"/>
  <c r="BC143" i="3" s="1"/>
  <c r="BS143" i="3"/>
  <c r="AV143" i="3"/>
  <c r="AJ144" i="3" s="1"/>
  <c r="I143" i="3"/>
  <c r="BM143" i="3"/>
  <c r="BP143" i="3"/>
  <c r="N143" i="3"/>
  <c r="M143" i="3"/>
  <c r="BY143" i="3" s="1"/>
  <c r="S143" i="3"/>
  <c r="AB144" i="3" s="1"/>
  <c r="H356" i="1"/>
  <c r="B250" i="2" s="1"/>
  <c r="C250" i="2" s="1"/>
  <c r="E250" i="2" s="1"/>
  <c r="N356" i="1"/>
  <c r="L356" i="1"/>
  <c r="P356" i="1"/>
  <c r="M356" i="1"/>
  <c r="O356" i="1"/>
  <c r="BK199" i="3"/>
  <c r="AY143" i="3" l="1"/>
  <c r="BB143" i="3" s="1"/>
  <c r="BD143" i="3" s="1"/>
  <c r="BU143" i="3"/>
  <c r="Q356" i="1"/>
  <c r="K250" i="2" s="1"/>
  <c r="L250" i="2" s="1"/>
  <c r="N250" i="2" s="1"/>
  <c r="P143" i="3"/>
  <c r="AR144" i="3"/>
  <c r="D251" i="2"/>
  <c r="R143" i="3"/>
  <c r="AA144" i="3" s="1"/>
  <c r="L143" i="3"/>
  <c r="BX143" i="3" s="1"/>
  <c r="BR143" i="3"/>
  <c r="BJ282" i="3"/>
  <c r="BT143" i="3" l="1"/>
  <c r="BZ143" i="3" s="1"/>
  <c r="CA143" i="3" s="1"/>
  <c r="O143" i="3"/>
  <c r="AT144" i="3"/>
  <c r="B356" i="1"/>
  <c r="BH144" i="3"/>
  <c r="AU144" i="3"/>
  <c r="AI145" i="3" s="1"/>
  <c r="BL144" i="3"/>
  <c r="BO144" i="3"/>
  <c r="H144" i="3"/>
  <c r="M251" i="2"/>
  <c r="BJ283" i="3"/>
  <c r="AX144" i="3" l="1"/>
  <c r="BA144" i="3" s="1"/>
  <c r="J144" i="3"/>
  <c r="AW144" i="3"/>
  <c r="AK145" i="3" s="1"/>
  <c r="BQ144" i="3"/>
  <c r="BN144" i="3"/>
  <c r="K144" i="3"/>
  <c r="BW144" i="3" s="1"/>
  <c r="Q144" i="3"/>
  <c r="Z145" i="3" s="1"/>
  <c r="AS144" i="3"/>
  <c r="G357" i="1"/>
  <c r="K356" i="1"/>
  <c r="F357" i="1"/>
  <c r="C357" i="1"/>
  <c r="E357" i="1"/>
  <c r="D357" i="1"/>
  <c r="BJ284" i="3"/>
  <c r="AZ144" i="3" l="1"/>
  <c r="BC144" i="3" s="1"/>
  <c r="BS144" i="3"/>
  <c r="P357" i="1"/>
  <c r="N357" i="1"/>
  <c r="L357" i="1"/>
  <c r="O357" i="1"/>
  <c r="M357" i="1"/>
  <c r="N144" i="3"/>
  <c r="H357" i="1"/>
  <c r="B251" i="2" s="1"/>
  <c r="C251" i="2" s="1"/>
  <c r="E251" i="2" s="1"/>
  <c r="S144" i="3"/>
  <c r="AB145" i="3" s="1"/>
  <c r="M144" i="3"/>
  <c r="BY144" i="3" s="1"/>
  <c r="AV144" i="3"/>
  <c r="AJ145" i="3" s="1"/>
  <c r="BM144" i="3"/>
  <c r="BP144" i="3"/>
  <c r="I144" i="3"/>
  <c r="AY144" i="3" l="1"/>
  <c r="BB144" i="3" s="1"/>
  <c r="BD144" i="3" s="1"/>
  <c r="BU144" i="3"/>
  <c r="L144" i="3"/>
  <c r="BX144" i="3" s="1"/>
  <c r="R144" i="3"/>
  <c r="AA145" i="3" s="1"/>
  <c r="BR144" i="3"/>
  <c r="AR145" i="3"/>
  <c r="Q357" i="1"/>
  <c r="K251" i="2" s="1"/>
  <c r="L251" i="2" s="1"/>
  <c r="N251" i="2" s="1"/>
  <c r="P144" i="3"/>
  <c r="D252" i="2"/>
  <c r="BJ285" i="3"/>
  <c r="BT144" i="3" l="1"/>
  <c r="BZ144" i="3" s="1"/>
  <c r="CA144" i="3" s="1"/>
  <c r="AU145" i="3"/>
  <c r="AI146" i="3" s="1"/>
  <c r="H145" i="3"/>
  <c r="BL145" i="3"/>
  <c r="BO145" i="3"/>
  <c r="M252" i="2"/>
  <c r="B357" i="1"/>
  <c r="BH145" i="3"/>
  <c r="AT145" i="3"/>
  <c r="O144" i="3"/>
  <c r="AX145" i="3" l="1"/>
  <c r="BA145" i="3" s="1"/>
  <c r="AS145" i="3"/>
  <c r="Q145" i="3"/>
  <c r="Z146" i="3" s="1"/>
  <c r="K145" i="3"/>
  <c r="BW145" i="3" s="1"/>
  <c r="AW145" i="3"/>
  <c r="AK146" i="3" s="1"/>
  <c r="J145" i="3"/>
  <c r="BQ145" i="3"/>
  <c r="BN145" i="3"/>
  <c r="K357" i="1"/>
  <c r="E358" i="1"/>
  <c r="F358" i="1"/>
  <c r="C358" i="1"/>
  <c r="G358" i="1"/>
  <c r="D358" i="1"/>
  <c r="BJ286" i="3"/>
  <c r="AZ145" i="3" l="1"/>
  <c r="BC145" i="3" s="1"/>
  <c r="BS145" i="3"/>
  <c r="N145" i="3"/>
  <c r="S145" i="3"/>
  <c r="AB146" i="3" s="1"/>
  <c r="M145" i="3"/>
  <c r="BY145" i="3" s="1"/>
  <c r="I145" i="3"/>
  <c r="AV145" i="3"/>
  <c r="AJ146" i="3" s="1"/>
  <c r="BM145" i="3"/>
  <c r="BP145" i="3"/>
  <c r="H358" i="1"/>
  <c r="B252" i="2" s="1"/>
  <c r="C252" i="2" s="1"/>
  <c r="E252" i="2" s="1"/>
  <c r="N358" i="1"/>
  <c r="O358" i="1"/>
  <c r="L358" i="1"/>
  <c r="M358" i="1"/>
  <c r="P358" i="1"/>
  <c r="BJ287" i="3"/>
  <c r="AY145" i="3" l="1"/>
  <c r="BB145" i="3" s="1"/>
  <c r="BD145" i="3" s="1"/>
  <c r="BU145" i="3"/>
  <c r="P145" i="3"/>
  <c r="AR146" i="3"/>
  <c r="Q358" i="1"/>
  <c r="K252" i="2" s="1"/>
  <c r="L252" i="2" s="1"/>
  <c r="N252" i="2" s="1"/>
  <c r="D253" i="2"/>
  <c r="L145" i="3"/>
  <c r="BX145" i="3" s="1"/>
  <c r="R145" i="3"/>
  <c r="AA146" i="3" s="1"/>
  <c r="B358" i="1" s="1"/>
  <c r="BR145" i="3"/>
  <c r="BJ288" i="3"/>
  <c r="BT145" i="3" l="1"/>
  <c r="BZ145" i="3" s="1"/>
  <c r="CA145" i="3" s="1"/>
  <c r="O145" i="3"/>
  <c r="AU146" i="3"/>
  <c r="AI147" i="3" s="1"/>
  <c r="BL146" i="3"/>
  <c r="H146" i="3"/>
  <c r="BO146" i="3"/>
  <c r="AT146" i="3"/>
  <c r="M253" i="2"/>
  <c r="BH146" i="3"/>
  <c r="K358" i="1"/>
  <c r="F359" i="1"/>
  <c r="E359" i="1"/>
  <c r="G359" i="1"/>
  <c r="C359" i="1"/>
  <c r="D359" i="1"/>
  <c r="BJ289" i="3"/>
  <c r="AX146" i="3" l="1"/>
  <c r="BA146" i="3" s="1"/>
  <c r="H359" i="1"/>
  <c r="B253" i="2" s="1"/>
  <c r="C253" i="2" s="1"/>
  <c r="E253" i="2" s="1"/>
  <c r="M359" i="1"/>
  <c r="O359" i="1"/>
  <c r="N359" i="1"/>
  <c r="L359" i="1"/>
  <c r="P359" i="1"/>
  <c r="AS146" i="3"/>
  <c r="AW146" i="3"/>
  <c r="AK147" i="3" s="1"/>
  <c r="J146" i="3"/>
  <c r="BQ146" i="3"/>
  <c r="BN146" i="3"/>
  <c r="K146" i="3"/>
  <c r="BW146" i="3" s="1"/>
  <c r="Q146" i="3"/>
  <c r="Z147" i="3" s="1"/>
  <c r="BJ290" i="3"/>
  <c r="AZ146" i="3" l="1"/>
  <c r="BC146" i="3" s="1"/>
  <c r="BS146" i="3"/>
  <c r="S146" i="3"/>
  <c r="AB147" i="3" s="1"/>
  <c r="M146" i="3"/>
  <c r="BY146" i="3" s="1"/>
  <c r="N146" i="3"/>
  <c r="Q359" i="1"/>
  <c r="K253" i="2" s="1"/>
  <c r="L253" i="2" s="1"/>
  <c r="N253" i="2" s="1"/>
  <c r="AV146" i="3"/>
  <c r="AJ147" i="3" s="1"/>
  <c r="BP146" i="3"/>
  <c r="BM146" i="3"/>
  <c r="I146" i="3"/>
  <c r="D254" i="2"/>
  <c r="BJ291" i="3"/>
  <c r="AY146" i="3" l="1"/>
  <c r="BB146" i="3" s="1"/>
  <c r="BD146" i="3" s="1"/>
  <c r="BU146" i="3"/>
  <c r="AR147" i="3"/>
  <c r="P146" i="3"/>
  <c r="R146" i="3"/>
  <c r="AA147" i="3" s="1"/>
  <c r="L146" i="3"/>
  <c r="BX146" i="3" s="1"/>
  <c r="BR146" i="3"/>
  <c r="M254" i="2"/>
  <c r="BJ292" i="3"/>
  <c r="BT146" i="3" l="1"/>
  <c r="BZ146" i="3" s="1"/>
  <c r="CA146" i="3" s="1"/>
  <c r="O146" i="3"/>
  <c r="BH147" i="3"/>
  <c r="B359" i="1"/>
  <c r="BO147" i="3"/>
  <c r="BL147" i="3"/>
  <c r="H147" i="3"/>
  <c r="AU147" i="3"/>
  <c r="AI148" i="3" s="1"/>
  <c r="AT147" i="3"/>
  <c r="BJ293" i="3"/>
  <c r="AX147" i="3" l="1"/>
  <c r="BA147" i="3" s="1"/>
  <c r="K359" i="1"/>
  <c r="F360" i="1"/>
  <c r="C360" i="1"/>
  <c r="E360" i="1"/>
  <c r="G360" i="1"/>
  <c r="D360" i="1"/>
  <c r="AS147" i="3"/>
  <c r="J147" i="3"/>
  <c r="AW147" i="3"/>
  <c r="AK148" i="3" s="1"/>
  <c r="BN147" i="3"/>
  <c r="BQ147" i="3"/>
  <c r="K147" i="3"/>
  <c r="BW147" i="3" s="1"/>
  <c r="Q147" i="3"/>
  <c r="Z148" i="3" s="1"/>
  <c r="BJ294" i="3"/>
  <c r="AZ147" i="3" l="1"/>
  <c r="BC147" i="3" s="1"/>
  <c r="BS147" i="3"/>
  <c r="H360" i="1"/>
  <c r="B254" i="2" s="1"/>
  <c r="C254" i="2" s="1"/>
  <c r="E254" i="2" s="1"/>
  <c r="N147" i="3"/>
  <c r="S147" i="3"/>
  <c r="AB148" i="3" s="1"/>
  <c r="M147" i="3"/>
  <c r="BY147" i="3" s="1"/>
  <c r="BP147" i="3"/>
  <c r="BM147" i="3"/>
  <c r="I147" i="3"/>
  <c r="AV147" i="3"/>
  <c r="AJ148" i="3" s="1"/>
  <c r="P360" i="1"/>
  <c r="O360" i="1"/>
  <c r="M360" i="1"/>
  <c r="L360" i="1"/>
  <c r="N360" i="1"/>
  <c r="BJ295" i="3"/>
  <c r="AY147" i="3" l="1"/>
  <c r="BB147" i="3" s="1"/>
  <c r="BD147" i="3" s="1"/>
  <c r="BU147" i="3"/>
  <c r="L147" i="3"/>
  <c r="BX147" i="3" s="1"/>
  <c r="R147" i="3"/>
  <c r="AA148" i="3" s="1"/>
  <c r="BR147" i="3"/>
  <c r="P147" i="3"/>
  <c r="D255" i="2"/>
  <c r="Q360" i="1"/>
  <c r="K254" i="2" s="1"/>
  <c r="L254" i="2" s="1"/>
  <c r="N254" i="2" s="1"/>
  <c r="AR148" i="3"/>
  <c r="BJ296" i="3"/>
  <c r="BT147" i="3" l="1"/>
  <c r="BZ147" i="3" s="1"/>
  <c r="CA147" i="3" s="1"/>
  <c r="O147" i="3"/>
  <c r="M255" i="2"/>
  <c r="AU148" i="3"/>
  <c r="AI149" i="3" s="1"/>
  <c r="BL148" i="3"/>
  <c r="H148" i="3"/>
  <c r="BO148" i="3"/>
  <c r="AT148" i="3"/>
  <c r="B360" i="1"/>
  <c r="BQ148" i="3" l="1"/>
  <c r="AX148" i="3"/>
  <c r="BA148" i="3" s="1"/>
  <c r="K360" i="1"/>
  <c r="E361" i="1"/>
  <c r="C361" i="1"/>
  <c r="D361" i="1"/>
  <c r="G361" i="1"/>
  <c r="F361" i="1"/>
  <c r="AS148" i="3"/>
  <c r="J148" i="3"/>
  <c r="AW148" i="3"/>
  <c r="AK149" i="3" s="1"/>
  <c r="K148" i="3"/>
  <c r="BW148" i="3" s="1"/>
  <c r="Q148" i="3"/>
  <c r="Z149" i="3" s="1"/>
  <c r="BJ297" i="3"/>
  <c r="BK148" i="3" l="1"/>
  <c r="BN148" i="3" s="1"/>
  <c r="BH148" i="3"/>
  <c r="AZ148" i="3"/>
  <c r="BC148" i="3" s="1"/>
  <c r="BS148" i="3"/>
  <c r="M148" i="3"/>
  <c r="BY148" i="3" s="1"/>
  <c r="S148" i="3"/>
  <c r="AB149" i="3" s="1"/>
  <c r="N148" i="3"/>
  <c r="P361" i="1"/>
  <c r="M361" i="1"/>
  <c r="O361" i="1"/>
  <c r="N361" i="1"/>
  <c r="L361" i="1"/>
  <c r="BM148" i="3"/>
  <c r="BP148" i="3"/>
  <c r="AV148" i="3"/>
  <c r="AJ149" i="3" s="1"/>
  <c r="I148" i="3"/>
  <c r="H361" i="1"/>
  <c r="B255" i="2" s="1"/>
  <c r="C255" i="2" s="1"/>
  <c r="E255" i="2" s="1"/>
  <c r="AY148" i="3" l="1"/>
  <c r="BB148" i="3" s="1"/>
  <c r="BD148" i="3" s="1"/>
  <c r="BU148" i="3"/>
  <c r="R148" i="3"/>
  <c r="AA149" i="3" s="1"/>
  <c r="L148" i="3"/>
  <c r="BX148" i="3" s="1"/>
  <c r="BR148" i="3"/>
  <c r="AR149" i="3"/>
  <c r="P148" i="3"/>
  <c r="Q361" i="1"/>
  <c r="K255" i="2" s="1"/>
  <c r="L255" i="2" s="1"/>
  <c r="N255" i="2" s="1"/>
  <c r="D256" i="2"/>
  <c r="BJ298" i="3"/>
  <c r="BT148" i="3" l="1"/>
  <c r="BZ148" i="3" s="1"/>
  <c r="CA148" i="3" s="1"/>
  <c r="AT149" i="3"/>
  <c r="M256" i="2"/>
  <c r="H149" i="3"/>
  <c r="BO149" i="3"/>
  <c r="BL149" i="3"/>
  <c r="AU149" i="3"/>
  <c r="AI150" i="3" s="1"/>
  <c r="O148" i="3"/>
  <c r="B361" i="1"/>
  <c r="BH149" i="3"/>
  <c r="AX149" i="3" l="1"/>
  <c r="BA149" i="3" s="1"/>
  <c r="AS149" i="3"/>
  <c r="K361" i="1"/>
  <c r="D362" i="1"/>
  <c r="F362" i="1"/>
  <c r="G362" i="1"/>
  <c r="C362" i="1"/>
  <c r="E362" i="1"/>
  <c r="Q149" i="3"/>
  <c r="Z150" i="3" s="1"/>
  <c r="K149" i="3"/>
  <c r="BW149" i="3" s="1"/>
  <c r="BN149" i="3"/>
  <c r="BQ149" i="3"/>
  <c r="AW149" i="3"/>
  <c r="AK150" i="3" s="1"/>
  <c r="J149" i="3"/>
  <c r="BJ299" i="3"/>
  <c r="AZ149" i="3" l="1"/>
  <c r="BC149" i="3" s="1"/>
  <c r="BS149" i="3"/>
  <c r="M149" i="3"/>
  <c r="BY149" i="3" s="1"/>
  <c r="S149" i="3"/>
  <c r="AB150" i="3" s="1"/>
  <c r="P362" i="1"/>
  <c r="M362" i="1"/>
  <c r="N362" i="1"/>
  <c r="O362" i="1"/>
  <c r="L362" i="1"/>
  <c r="AV149" i="3"/>
  <c r="AJ150" i="3" s="1"/>
  <c r="BM149" i="3"/>
  <c r="BP149" i="3"/>
  <c r="I149" i="3"/>
  <c r="N149" i="3"/>
  <c r="H362" i="1"/>
  <c r="B256" i="2" s="1"/>
  <c r="C256" i="2" s="1"/>
  <c r="E256" i="2" s="1"/>
  <c r="AY149" i="3" l="1"/>
  <c r="BB149" i="3" s="1"/>
  <c r="BD149" i="3" s="1"/>
  <c r="BU149" i="3"/>
  <c r="D257" i="2"/>
  <c r="AR150" i="3"/>
  <c r="R149" i="3"/>
  <c r="AA150" i="3" s="1"/>
  <c r="L149" i="3"/>
  <c r="BX149" i="3" s="1"/>
  <c r="BR149" i="3"/>
  <c r="Q362" i="1"/>
  <c r="K256" i="2" s="1"/>
  <c r="L256" i="2" s="1"/>
  <c r="N256" i="2" s="1"/>
  <c r="P149" i="3"/>
  <c r="BJ300" i="3"/>
  <c r="BT149" i="3" l="1"/>
  <c r="BZ149" i="3" s="1"/>
  <c r="CA149" i="3" s="1"/>
  <c r="O149" i="3"/>
  <c r="B362" i="1"/>
  <c r="BH150" i="3"/>
  <c r="BL150" i="3"/>
  <c r="H150" i="3"/>
  <c r="BO150" i="3"/>
  <c r="AU150" i="3"/>
  <c r="AI151" i="3" s="1"/>
  <c r="M257" i="2"/>
  <c r="AT150" i="3"/>
  <c r="AX150" i="3" l="1"/>
  <c r="BA150" i="3" s="1"/>
  <c r="BN150" i="3"/>
  <c r="J150" i="3"/>
  <c r="AW150" i="3"/>
  <c r="AK151" i="3" s="1"/>
  <c r="BQ150" i="3"/>
  <c r="K362" i="1"/>
  <c r="D363" i="1"/>
  <c r="C363" i="1"/>
  <c r="F363" i="1"/>
  <c r="G363" i="1"/>
  <c r="E363" i="1"/>
  <c r="Q150" i="3"/>
  <c r="Z151" i="3" s="1"/>
  <c r="K150" i="3"/>
  <c r="BW150" i="3" s="1"/>
  <c r="AS150" i="3"/>
  <c r="BJ301" i="3"/>
  <c r="AZ150" i="3" l="1"/>
  <c r="BC150" i="3" s="1"/>
  <c r="BS150" i="3"/>
  <c r="N150" i="3"/>
  <c r="O363" i="1"/>
  <c r="M363" i="1"/>
  <c r="L363" i="1"/>
  <c r="N363" i="1"/>
  <c r="P363" i="1"/>
  <c r="M150" i="3"/>
  <c r="BY150" i="3" s="1"/>
  <c r="S150" i="3"/>
  <c r="AB151" i="3" s="1"/>
  <c r="AV150" i="3"/>
  <c r="AJ151" i="3" s="1"/>
  <c r="BP150" i="3"/>
  <c r="I150" i="3"/>
  <c r="BM150" i="3"/>
  <c r="H363" i="1"/>
  <c r="B257" i="2" s="1"/>
  <c r="C257" i="2" s="1"/>
  <c r="E257" i="2" s="1"/>
  <c r="BJ302" i="3"/>
  <c r="AY150" i="3" l="1"/>
  <c r="BB150" i="3" s="1"/>
  <c r="BD150" i="3" s="1"/>
  <c r="BU150" i="3"/>
  <c r="Q363" i="1"/>
  <c r="K257" i="2" s="1"/>
  <c r="L257" i="2" s="1"/>
  <c r="N257" i="2" s="1"/>
  <c r="L150" i="3"/>
  <c r="BX150" i="3" s="1"/>
  <c r="R150" i="3"/>
  <c r="AA151" i="3" s="1"/>
  <c r="BR150" i="3"/>
  <c r="P150" i="3"/>
  <c r="AR151" i="3"/>
  <c r="D258" i="2"/>
  <c r="BJ303" i="3"/>
  <c r="BT150" i="3" l="1"/>
  <c r="BZ150" i="3" s="1"/>
  <c r="CA150" i="3" s="1"/>
  <c r="H151" i="3"/>
  <c r="AU151" i="3"/>
  <c r="AI152" i="3" s="1"/>
  <c r="BL151" i="3"/>
  <c r="BO151" i="3"/>
  <c r="M258" i="2"/>
  <c r="BH151" i="3"/>
  <c r="B363" i="1"/>
  <c r="AT151" i="3"/>
  <c r="O150" i="3"/>
  <c r="BJ304" i="3"/>
  <c r="AX151" i="3" l="1"/>
  <c r="BA151" i="3" s="1"/>
  <c r="AS151" i="3"/>
  <c r="K363" i="1"/>
  <c r="C364" i="1"/>
  <c r="E364" i="1"/>
  <c r="D364" i="1"/>
  <c r="F364" i="1"/>
  <c r="G364" i="1"/>
  <c r="BN151" i="3"/>
  <c r="AW151" i="3"/>
  <c r="AK152" i="3" s="1"/>
  <c r="J151" i="3"/>
  <c r="BQ151" i="3"/>
  <c r="K151" i="3"/>
  <c r="BW151" i="3" s="1"/>
  <c r="Q151" i="3"/>
  <c r="Z152" i="3" s="1"/>
  <c r="AZ151" i="3" l="1"/>
  <c r="BC151" i="3" s="1"/>
  <c r="BS151" i="3"/>
  <c r="N151" i="3"/>
  <c r="S151" i="3"/>
  <c r="AB152" i="3" s="1"/>
  <c r="M151" i="3"/>
  <c r="BY151" i="3" s="1"/>
  <c r="O364" i="1"/>
  <c r="P364" i="1"/>
  <c r="N364" i="1"/>
  <c r="M364" i="1"/>
  <c r="L364" i="1"/>
  <c r="AV151" i="3"/>
  <c r="AJ152" i="3" s="1"/>
  <c r="BP151" i="3"/>
  <c r="BM151" i="3"/>
  <c r="I151" i="3"/>
  <c r="H364" i="1"/>
  <c r="B258" i="2" s="1"/>
  <c r="C258" i="2" s="1"/>
  <c r="E258" i="2" s="1"/>
  <c r="BJ305" i="3"/>
  <c r="AY151" i="3" l="1"/>
  <c r="BB151" i="3" s="1"/>
  <c r="BD151" i="3" s="1"/>
  <c r="BU151" i="3"/>
  <c r="L151" i="3"/>
  <c r="BX151" i="3" s="1"/>
  <c r="R151" i="3"/>
  <c r="AA152" i="3" s="1"/>
  <c r="BR151" i="3"/>
  <c r="Q364" i="1"/>
  <c r="K258" i="2" s="1"/>
  <c r="L258" i="2" s="1"/>
  <c r="N258" i="2" s="1"/>
  <c r="P151" i="3"/>
  <c r="D259" i="2"/>
  <c r="AR152" i="3"/>
  <c r="BJ306" i="3"/>
  <c r="BT151" i="3" l="1"/>
  <c r="BZ151" i="3" s="1"/>
  <c r="CA151" i="3" s="1"/>
  <c r="BH152" i="3"/>
  <c r="B364" i="1"/>
  <c r="O151" i="3"/>
  <c r="BL152" i="3"/>
  <c r="AU152" i="3"/>
  <c r="AI153" i="3" s="1"/>
  <c r="BO152" i="3"/>
  <c r="H152" i="3"/>
  <c r="M259" i="2"/>
  <c r="AT152" i="3"/>
  <c r="BJ307" i="3"/>
  <c r="AX152" i="3" l="1"/>
  <c r="BA152" i="3" s="1"/>
  <c r="K152" i="3"/>
  <c r="BW152" i="3" s="1"/>
  <c r="Q152" i="3"/>
  <c r="Z153" i="3" s="1"/>
  <c r="AS152" i="3"/>
  <c r="J152" i="3"/>
  <c r="AW152" i="3"/>
  <c r="AK153" i="3" s="1"/>
  <c r="BN152" i="3"/>
  <c r="BQ152" i="3"/>
  <c r="K364" i="1"/>
  <c r="F365" i="1"/>
  <c r="C365" i="1"/>
  <c r="E365" i="1"/>
  <c r="D365" i="1"/>
  <c r="G365" i="1"/>
  <c r="BJ308" i="3"/>
  <c r="AZ152" i="3" l="1"/>
  <c r="BC152" i="3" s="1"/>
  <c r="BS152" i="3"/>
  <c r="H365" i="1"/>
  <c r="B259" i="2" s="1"/>
  <c r="C259" i="2" s="1"/>
  <c r="E259" i="2" s="1"/>
  <c r="S152" i="3"/>
  <c r="AB153" i="3" s="1"/>
  <c r="M152" i="3"/>
  <c r="BY152" i="3" s="1"/>
  <c r="N152" i="3"/>
  <c r="I152" i="3"/>
  <c r="AV152" i="3"/>
  <c r="AJ153" i="3" s="1"/>
  <c r="BM152" i="3"/>
  <c r="BP152" i="3"/>
  <c r="M365" i="1"/>
  <c r="P365" i="1"/>
  <c r="N365" i="1"/>
  <c r="L365" i="1"/>
  <c r="O365" i="1"/>
  <c r="BJ309" i="3"/>
  <c r="AY152" i="3" l="1"/>
  <c r="BB152" i="3" s="1"/>
  <c r="BD152" i="3" s="1"/>
  <c r="BU152" i="3"/>
  <c r="Q365" i="1"/>
  <c r="K259" i="2" s="1"/>
  <c r="L259" i="2" s="1"/>
  <c r="N259" i="2" s="1"/>
  <c r="L152" i="3"/>
  <c r="BX152" i="3" s="1"/>
  <c r="R152" i="3"/>
  <c r="AA153" i="3" s="1"/>
  <c r="BR152" i="3"/>
  <c r="P152" i="3"/>
  <c r="AR153" i="3"/>
  <c r="D260" i="2"/>
  <c r="BJ310" i="3"/>
  <c r="BT152" i="3" l="1"/>
  <c r="BZ152" i="3" s="1"/>
  <c r="CA152" i="3" s="1"/>
  <c r="BL153" i="3"/>
  <c r="BO153" i="3"/>
  <c r="AU153" i="3"/>
  <c r="AI154" i="3" s="1"/>
  <c r="H153" i="3"/>
  <c r="AT153" i="3"/>
  <c r="O152" i="3"/>
  <c r="M260" i="2"/>
  <c r="B365" i="1"/>
  <c r="BH153" i="3"/>
  <c r="BJ311" i="3"/>
  <c r="AX153" i="3" l="1"/>
  <c r="BA153" i="3" s="1"/>
  <c r="AS153" i="3"/>
  <c r="K153" i="3"/>
  <c r="BW153" i="3" s="1"/>
  <c r="Q153" i="3"/>
  <c r="Z154" i="3" s="1"/>
  <c r="K365" i="1"/>
  <c r="G366" i="1"/>
  <c r="C366" i="1"/>
  <c r="F366" i="1"/>
  <c r="D366" i="1"/>
  <c r="E366" i="1"/>
  <c r="BQ153" i="3"/>
  <c r="BN153" i="3"/>
  <c r="J153" i="3"/>
  <c r="AW153" i="3"/>
  <c r="AK154" i="3" s="1"/>
  <c r="AZ153" i="3" l="1"/>
  <c r="BC153" i="3" s="1"/>
  <c r="BS153" i="3"/>
  <c r="H366" i="1"/>
  <c r="B260" i="2" s="1"/>
  <c r="C260" i="2" s="1"/>
  <c r="E260" i="2" s="1"/>
  <c r="M153" i="3"/>
  <c r="BY153" i="3" s="1"/>
  <c r="S153" i="3"/>
  <c r="AB154" i="3" s="1"/>
  <c r="BP153" i="3"/>
  <c r="AV153" i="3"/>
  <c r="AJ154" i="3" s="1"/>
  <c r="I153" i="3"/>
  <c r="BM153" i="3"/>
  <c r="O366" i="1"/>
  <c r="N366" i="1"/>
  <c r="M366" i="1"/>
  <c r="P366" i="1"/>
  <c r="L366" i="1"/>
  <c r="N153" i="3"/>
  <c r="BJ312" i="3"/>
  <c r="AY153" i="3" l="1"/>
  <c r="BB153" i="3" s="1"/>
  <c r="BD153" i="3" s="1"/>
  <c r="BU153" i="3"/>
  <c r="L153" i="3"/>
  <c r="BX153" i="3" s="1"/>
  <c r="R153" i="3"/>
  <c r="AA154" i="3" s="1"/>
  <c r="BR153" i="3"/>
  <c r="D261" i="2"/>
  <c r="Q366" i="1"/>
  <c r="K260" i="2" s="1"/>
  <c r="L260" i="2" s="1"/>
  <c r="N260" i="2" s="1"/>
  <c r="AR154" i="3"/>
  <c r="P153" i="3"/>
  <c r="BT153" i="3" l="1"/>
  <c r="BZ153" i="3" s="1"/>
  <c r="CA153" i="3" s="1"/>
  <c r="B366" i="1"/>
  <c r="O153" i="3"/>
  <c r="AU154" i="3"/>
  <c r="AI155" i="3" s="1"/>
  <c r="BL154" i="3"/>
  <c r="H154" i="3"/>
  <c r="BO154" i="3"/>
  <c r="M261" i="2"/>
  <c r="AT154" i="3"/>
  <c r="BK217" i="3"/>
  <c r="BJ313" i="3"/>
  <c r="BK154" i="3" l="1"/>
  <c r="AX154" i="3"/>
  <c r="BA154" i="3" s="1"/>
  <c r="AS154" i="3"/>
  <c r="K154" i="3"/>
  <c r="BW154" i="3" s="1"/>
  <c r="Q154" i="3"/>
  <c r="Z155" i="3" s="1"/>
  <c r="AW154" i="3"/>
  <c r="AK155" i="3" s="1"/>
  <c r="J154" i="3"/>
  <c r="BQ154" i="3"/>
  <c r="BN154" i="3"/>
  <c r="K366" i="1"/>
  <c r="D367" i="1"/>
  <c r="F367" i="1"/>
  <c r="E367" i="1"/>
  <c r="C367" i="1"/>
  <c r="G367" i="1"/>
  <c r="BH154" i="3" l="1"/>
  <c r="AZ154" i="3"/>
  <c r="BC154" i="3" s="1"/>
  <c r="BS154" i="3"/>
  <c r="AV154" i="3"/>
  <c r="AJ155" i="3" s="1"/>
  <c r="I154" i="3"/>
  <c r="BM154" i="3"/>
  <c r="BP154" i="3"/>
  <c r="H367" i="1"/>
  <c r="B261" i="2" s="1"/>
  <c r="C261" i="2" s="1"/>
  <c r="E261" i="2" s="1"/>
  <c r="P367" i="1"/>
  <c r="N367" i="1"/>
  <c r="O367" i="1"/>
  <c r="L367" i="1"/>
  <c r="M367" i="1"/>
  <c r="M154" i="3"/>
  <c r="BY154" i="3" s="1"/>
  <c r="S154" i="3"/>
  <c r="AB155" i="3" s="1"/>
  <c r="N154" i="3"/>
  <c r="BJ314" i="3"/>
  <c r="AY154" i="3" l="1"/>
  <c r="BB154" i="3" s="1"/>
  <c r="BD154" i="3" s="1"/>
  <c r="BU154" i="3"/>
  <c r="Q367" i="1"/>
  <c r="K261" i="2" s="1"/>
  <c r="L261" i="2" s="1"/>
  <c r="N261" i="2" s="1"/>
  <c r="L154" i="3"/>
  <c r="BX154" i="3" s="1"/>
  <c r="R154" i="3"/>
  <c r="AA155" i="3" s="1"/>
  <c r="BR154" i="3"/>
  <c r="D262" i="2"/>
  <c r="P154" i="3"/>
  <c r="AR155" i="3"/>
  <c r="BT154" i="3" l="1"/>
  <c r="BZ154" i="3" s="1"/>
  <c r="CA154" i="3" s="1"/>
  <c r="O154" i="3"/>
  <c r="AU155" i="3"/>
  <c r="AI156" i="3" s="1"/>
  <c r="H155" i="3"/>
  <c r="BL155" i="3"/>
  <c r="BO155" i="3"/>
  <c r="AT155" i="3"/>
  <c r="B367" i="1"/>
  <c r="BH155" i="3"/>
  <c r="M262" i="2"/>
  <c r="BJ315" i="3"/>
  <c r="AX155" i="3" l="1"/>
  <c r="BA155" i="3" s="1"/>
  <c r="K367" i="1"/>
  <c r="F368" i="1"/>
  <c r="G368" i="1"/>
  <c r="C368" i="1"/>
  <c r="D368" i="1"/>
  <c r="E368" i="1"/>
  <c r="AS155" i="3"/>
  <c r="BN155" i="3"/>
  <c r="AW155" i="3"/>
  <c r="AK156" i="3" s="1"/>
  <c r="J155" i="3"/>
  <c r="BQ155" i="3"/>
  <c r="K155" i="3"/>
  <c r="BW155" i="3" s="1"/>
  <c r="Q155" i="3"/>
  <c r="Z156" i="3" s="1"/>
  <c r="BJ316" i="3"/>
  <c r="AZ155" i="3" l="1"/>
  <c r="BC155" i="3" s="1"/>
  <c r="BS155" i="3"/>
  <c r="M155" i="3"/>
  <c r="BY155" i="3" s="1"/>
  <c r="S155" i="3"/>
  <c r="AB156" i="3" s="1"/>
  <c r="AV155" i="3"/>
  <c r="AJ156" i="3" s="1"/>
  <c r="BP155" i="3"/>
  <c r="I155" i="3"/>
  <c r="BM155" i="3"/>
  <c r="H368" i="1"/>
  <c r="B262" i="2" s="1"/>
  <c r="C262" i="2" s="1"/>
  <c r="E262" i="2" s="1"/>
  <c r="M368" i="1"/>
  <c r="L368" i="1"/>
  <c r="P368" i="1"/>
  <c r="O368" i="1"/>
  <c r="N368" i="1"/>
  <c r="N155" i="3"/>
  <c r="BJ317" i="3"/>
  <c r="AY155" i="3" l="1"/>
  <c r="BB155" i="3" s="1"/>
  <c r="BD155" i="3" s="1"/>
  <c r="BU155" i="3"/>
  <c r="D263" i="2"/>
  <c r="AR156" i="3"/>
  <c r="Q368" i="1"/>
  <c r="K262" i="2" s="1"/>
  <c r="L262" i="2" s="1"/>
  <c r="N262" i="2" s="1"/>
  <c r="R155" i="3"/>
  <c r="AA156" i="3" s="1"/>
  <c r="L155" i="3"/>
  <c r="BX155" i="3" s="1"/>
  <c r="BR155" i="3"/>
  <c r="P155" i="3"/>
  <c r="BJ318" i="3"/>
  <c r="BT155" i="3" l="1"/>
  <c r="BZ155" i="3" s="1"/>
  <c r="CA155" i="3" s="1"/>
  <c r="O155" i="3"/>
  <c r="BO156" i="3"/>
  <c r="AU156" i="3"/>
  <c r="AI157" i="3" s="1"/>
  <c r="H156" i="3"/>
  <c r="BL156" i="3"/>
  <c r="AT156" i="3"/>
  <c r="BH156" i="3"/>
  <c r="B368" i="1"/>
  <c r="M263" i="2"/>
  <c r="BJ319" i="3"/>
  <c r="AX156" i="3" l="1"/>
  <c r="BA156" i="3" s="1"/>
  <c r="K368" i="1"/>
  <c r="C369" i="1"/>
  <c r="D369" i="1"/>
  <c r="F369" i="1"/>
  <c r="G369" i="1"/>
  <c r="E369" i="1"/>
  <c r="AS156" i="3"/>
  <c r="Q156" i="3"/>
  <c r="Z157" i="3" s="1"/>
  <c r="K156" i="3"/>
  <c r="BW156" i="3" s="1"/>
  <c r="J156" i="3"/>
  <c r="AW156" i="3"/>
  <c r="AK157" i="3" s="1"/>
  <c r="BN156" i="3"/>
  <c r="BQ156" i="3"/>
  <c r="AZ156" i="3" l="1"/>
  <c r="BC156" i="3" s="1"/>
  <c r="BS156" i="3"/>
  <c r="N156" i="3"/>
  <c r="BM156" i="3"/>
  <c r="I156" i="3"/>
  <c r="AV156" i="3"/>
  <c r="AJ157" i="3" s="1"/>
  <c r="BP156" i="3"/>
  <c r="P369" i="1"/>
  <c r="M369" i="1"/>
  <c r="L369" i="1"/>
  <c r="O369" i="1"/>
  <c r="N369" i="1"/>
  <c r="S156" i="3"/>
  <c r="AB157" i="3" s="1"/>
  <c r="M156" i="3"/>
  <c r="BY156" i="3" s="1"/>
  <c r="H369" i="1"/>
  <c r="B263" i="2" s="1"/>
  <c r="C263" i="2" s="1"/>
  <c r="E263" i="2" s="1"/>
  <c r="BJ320" i="3"/>
  <c r="AY156" i="3" l="1"/>
  <c r="BB156" i="3" s="1"/>
  <c r="BD156" i="3" s="1"/>
  <c r="BU156" i="3"/>
  <c r="Q369" i="1"/>
  <c r="K263" i="2" s="1"/>
  <c r="L263" i="2" s="1"/>
  <c r="N263" i="2" s="1"/>
  <c r="AR157" i="3"/>
  <c r="P156" i="3"/>
  <c r="L156" i="3"/>
  <c r="BX156" i="3" s="1"/>
  <c r="R156" i="3"/>
  <c r="AA157" i="3" s="1"/>
  <c r="BR156" i="3"/>
  <c r="D264" i="2"/>
  <c r="BT156" i="3" l="1"/>
  <c r="BZ156" i="3" s="1"/>
  <c r="CA156" i="3" s="1"/>
  <c r="B369" i="1"/>
  <c r="BH157" i="3"/>
  <c r="O156" i="3"/>
  <c r="AU157" i="3"/>
  <c r="AI158" i="3" s="1"/>
  <c r="H157" i="3"/>
  <c r="BL157" i="3"/>
  <c r="BO157" i="3"/>
  <c r="AT157" i="3"/>
  <c r="M264" i="2"/>
  <c r="BJ321" i="3"/>
  <c r="AX157" i="3" l="1"/>
  <c r="BA157" i="3" s="1"/>
  <c r="J157" i="3"/>
  <c r="BQ157" i="3"/>
  <c r="AW157" i="3"/>
  <c r="AK158" i="3" s="1"/>
  <c r="BN157" i="3"/>
  <c r="Q157" i="3"/>
  <c r="Z158" i="3" s="1"/>
  <c r="K157" i="3"/>
  <c r="BW157" i="3" s="1"/>
  <c r="AS157" i="3"/>
  <c r="K369" i="1"/>
  <c r="F370" i="1"/>
  <c r="D370" i="1"/>
  <c r="G370" i="1"/>
  <c r="C370" i="1"/>
  <c r="E370" i="1"/>
  <c r="AZ157" i="3" l="1"/>
  <c r="BC157" i="3" s="1"/>
  <c r="BS157" i="3"/>
  <c r="H370" i="1"/>
  <c r="B264" i="2" s="1"/>
  <c r="C264" i="2" s="1"/>
  <c r="E264" i="2" s="1"/>
  <c r="O370" i="1"/>
  <c r="N370" i="1"/>
  <c r="L370" i="1"/>
  <c r="P370" i="1"/>
  <c r="M370" i="1"/>
  <c r="M157" i="3"/>
  <c r="BY157" i="3" s="1"/>
  <c r="S157" i="3"/>
  <c r="AB158" i="3" s="1"/>
  <c r="I157" i="3"/>
  <c r="AV157" i="3"/>
  <c r="AJ158" i="3" s="1"/>
  <c r="BP157" i="3"/>
  <c r="BM157" i="3"/>
  <c r="N157" i="3"/>
  <c r="BJ322" i="3"/>
  <c r="AY157" i="3" l="1"/>
  <c r="BB157" i="3" s="1"/>
  <c r="BD157" i="3" s="1"/>
  <c r="BU157" i="3"/>
  <c r="AR158" i="3"/>
  <c r="Q370" i="1"/>
  <c r="K264" i="2" s="1"/>
  <c r="L264" i="2" s="1"/>
  <c r="N264" i="2" s="1"/>
  <c r="P157" i="3"/>
  <c r="L157" i="3"/>
  <c r="BX157" i="3" s="1"/>
  <c r="R157" i="3"/>
  <c r="AA158" i="3" s="1"/>
  <c r="BR157" i="3"/>
  <c r="D265" i="2"/>
  <c r="BT157" i="3" l="1"/>
  <c r="BZ157" i="3" s="1"/>
  <c r="CA157" i="3" s="1"/>
  <c r="AT158" i="3"/>
  <c r="M265" i="2"/>
  <c r="B370" i="1"/>
  <c r="BH158" i="3"/>
  <c r="O157" i="3"/>
  <c r="BO158" i="3"/>
  <c r="BL158" i="3"/>
  <c r="AU158" i="3"/>
  <c r="AI159" i="3" s="1"/>
  <c r="H158" i="3"/>
  <c r="BJ323" i="3"/>
  <c r="AX158" i="3" l="1"/>
  <c r="BA158" i="3" s="1"/>
  <c r="K370" i="1"/>
  <c r="E371" i="1"/>
  <c r="C371" i="1"/>
  <c r="F371" i="1"/>
  <c r="G371" i="1"/>
  <c r="D371" i="1"/>
  <c r="Q158" i="3"/>
  <c r="Z159" i="3" s="1"/>
  <c r="K158" i="3"/>
  <c r="BW158" i="3" s="1"/>
  <c r="AS158" i="3"/>
  <c r="BN158" i="3"/>
  <c r="BQ158" i="3"/>
  <c r="J158" i="3"/>
  <c r="AW158" i="3"/>
  <c r="AK159" i="3" s="1"/>
  <c r="BJ324" i="3"/>
  <c r="AZ158" i="3" l="1"/>
  <c r="BC158" i="3" s="1"/>
  <c r="BS158" i="3"/>
  <c r="N158" i="3"/>
  <c r="M158" i="3"/>
  <c r="BY158" i="3" s="1"/>
  <c r="S158" i="3"/>
  <c r="AB159" i="3" s="1"/>
  <c r="BM158" i="3"/>
  <c r="I158" i="3"/>
  <c r="AV158" i="3"/>
  <c r="AJ159" i="3" s="1"/>
  <c r="BP158" i="3"/>
  <c r="O371" i="1"/>
  <c r="L371" i="1"/>
  <c r="N371" i="1"/>
  <c r="M371" i="1"/>
  <c r="P371" i="1"/>
  <c r="H371" i="1"/>
  <c r="B265" i="2" s="1"/>
  <c r="C265" i="2" s="1"/>
  <c r="E265" i="2" s="1"/>
  <c r="AY158" i="3" l="1"/>
  <c r="BB158" i="3" s="1"/>
  <c r="BD158" i="3" s="1"/>
  <c r="BU158" i="3"/>
  <c r="P158" i="3"/>
  <c r="L158" i="3"/>
  <c r="BX158" i="3" s="1"/>
  <c r="R158" i="3"/>
  <c r="AA159" i="3" s="1"/>
  <c r="BR158" i="3"/>
  <c r="AR159" i="3"/>
  <c r="D266" i="2"/>
  <c r="Q371" i="1"/>
  <c r="K265" i="2" s="1"/>
  <c r="L265" i="2" s="1"/>
  <c r="N265" i="2" s="1"/>
  <c r="BJ325" i="3"/>
  <c r="BT158" i="3" l="1"/>
  <c r="BZ158" i="3" s="1"/>
  <c r="CA158" i="3" s="1"/>
  <c r="B371" i="1"/>
  <c r="BH159" i="3"/>
  <c r="BL159" i="3"/>
  <c r="BO159" i="3"/>
  <c r="H159" i="3"/>
  <c r="AU159" i="3"/>
  <c r="AI160" i="3" s="1"/>
  <c r="O158" i="3"/>
  <c r="M266" i="2"/>
  <c r="AT159" i="3"/>
  <c r="AX159" i="3" l="1"/>
  <c r="BA159" i="3" s="1"/>
  <c r="J159" i="3"/>
  <c r="BQ159" i="3"/>
  <c r="AW159" i="3"/>
  <c r="AK160" i="3" s="1"/>
  <c r="BN159" i="3"/>
  <c r="K159" i="3"/>
  <c r="BW159" i="3" s="1"/>
  <c r="Q159" i="3"/>
  <c r="Z160" i="3" s="1"/>
  <c r="K371" i="1"/>
  <c r="E372" i="1"/>
  <c r="C372" i="1"/>
  <c r="G372" i="1"/>
  <c r="F372" i="1"/>
  <c r="D372" i="1"/>
  <c r="AS159" i="3"/>
  <c r="BJ326" i="3"/>
  <c r="AZ159" i="3" l="1"/>
  <c r="BC159" i="3" s="1"/>
  <c r="BS159" i="3"/>
  <c r="P372" i="1"/>
  <c r="O372" i="1"/>
  <c r="M372" i="1"/>
  <c r="L372" i="1"/>
  <c r="N372" i="1"/>
  <c r="H372" i="1"/>
  <c r="B266" i="2" s="1"/>
  <c r="C266" i="2" s="1"/>
  <c r="E266" i="2" s="1"/>
  <c r="AV159" i="3"/>
  <c r="AJ160" i="3" s="1"/>
  <c r="BP159" i="3"/>
  <c r="I159" i="3"/>
  <c r="BM159" i="3"/>
  <c r="N159" i="3"/>
  <c r="S159" i="3"/>
  <c r="AB160" i="3" s="1"/>
  <c r="M159" i="3"/>
  <c r="BY159" i="3" s="1"/>
  <c r="AY159" i="3" l="1"/>
  <c r="BB159" i="3" s="1"/>
  <c r="BD159" i="3" s="1"/>
  <c r="BU159" i="3"/>
  <c r="AR160" i="3"/>
  <c r="L159" i="3"/>
  <c r="BX159" i="3" s="1"/>
  <c r="R159" i="3"/>
  <c r="AA160" i="3" s="1"/>
  <c r="BR159" i="3"/>
  <c r="D267" i="2"/>
  <c r="P159" i="3"/>
  <c r="Q372" i="1"/>
  <c r="K266" i="2" s="1"/>
  <c r="L266" i="2" s="1"/>
  <c r="N266" i="2" s="1"/>
  <c r="BJ327" i="3"/>
  <c r="BT159" i="3" l="1"/>
  <c r="BZ159" i="3" s="1"/>
  <c r="CA159" i="3" s="1"/>
  <c r="O159" i="3"/>
  <c r="AT160" i="3"/>
  <c r="BL160" i="3"/>
  <c r="AU160" i="3"/>
  <c r="AI161" i="3" s="1"/>
  <c r="H160" i="3"/>
  <c r="BO160" i="3"/>
  <c r="M267" i="2"/>
  <c r="B372" i="1"/>
  <c r="BK160" i="3" l="1"/>
  <c r="BN160" i="3" s="1"/>
  <c r="AX160" i="3"/>
  <c r="BA160" i="3" s="1"/>
  <c r="K160" i="3"/>
  <c r="BW160" i="3" s="1"/>
  <c r="Q160" i="3"/>
  <c r="Z161" i="3" s="1"/>
  <c r="AW160" i="3"/>
  <c r="AK161" i="3" s="1"/>
  <c r="J160" i="3"/>
  <c r="K372" i="1"/>
  <c r="G373" i="1"/>
  <c r="F373" i="1"/>
  <c r="D373" i="1"/>
  <c r="C373" i="1"/>
  <c r="E373" i="1"/>
  <c r="AS160" i="3"/>
  <c r="BJ328" i="3"/>
  <c r="BQ160" i="3" l="1"/>
  <c r="BH160" i="3"/>
  <c r="AZ160" i="3"/>
  <c r="BC160" i="3" s="1"/>
  <c r="BS160" i="3"/>
  <c r="AV160" i="3"/>
  <c r="AJ161" i="3" s="1"/>
  <c r="BP160" i="3"/>
  <c r="BM160" i="3"/>
  <c r="I160" i="3"/>
  <c r="S160" i="3"/>
  <c r="AB161" i="3" s="1"/>
  <c r="M160" i="3"/>
  <c r="BY160" i="3" s="1"/>
  <c r="N160" i="3"/>
  <c r="H373" i="1"/>
  <c r="B267" i="2" s="1"/>
  <c r="C267" i="2" s="1"/>
  <c r="E267" i="2" s="1"/>
  <c r="L373" i="1"/>
  <c r="P373" i="1"/>
  <c r="M373" i="1"/>
  <c r="O373" i="1"/>
  <c r="N373" i="1"/>
  <c r="BJ329" i="3"/>
  <c r="AY160" i="3" l="1"/>
  <c r="BB160" i="3" s="1"/>
  <c r="BD160" i="3" s="1"/>
  <c r="BU160" i="3"/>
  <c r="Q373" i="1"/>
  <c r="K267" i="2" s="1"/>
  <c r="L267" i="2" s="1"/>
  <c r="N267" i="2" s="1"/>
  <c r="AR161" i="3"/>
  <c r="L160" i="3"/>
  <c r="BX160" i="3" s="1"/>
  <c r="R160" i="3"/>
  <c r="AA161" i="3" s="1"/>
  <c r="BR160" i="3"/>
  <c r="P160" i="3"/>
  <c r="D268" i="2"/>
  <c r="BJ330" i="3"/>
  <c r="BT160" i="3" l="1"/>
  <c r="BZ160" i="3" s="1"/>
  <c r="CA160" i="3" s="1"/>
  <c r="BO161" i="3"/>
  <c r="AU161" i="3"/>
  <c r="AI162" i="3" s="1"/>
  <c r="H161" i="3"/>
  <c r="BL161" i="3"/>
  <c r="AT161" i="3"/>
  <c r="B373" i="1"/>
  <c r="BH161" i="3"/>
  <c r="O160" i="3"/>
  <c r="M268" i="2"/>
  <c r="BJ331" i="3"/>
  <c r="AX161" i="3" l="1"/>
  <c r="BA161" i="3" s="1"/>
  <c r="AS161" i="3"/>
  <c r="BN161" i="3"/>
  <c r="J161" i="3"/>
  <c r="BQ161" i="3"/>
  <c r="AW161" i="3"/>
  <c r="AK162" i="3" s="1"/>
  <c r="K373" i="1"/>
  <c r="F374" i="1"/>
  <c r="E374" i="1"/>
  <c r="C374" i="1"/>
  <c r="G374" i="1"/>
  <c r="D374" i="1"/>
  <c r="Q161" i="3"/>
  <c r="Z162" i="3" s="1"/>
  <c r="K161" i="3"/>
  <c r="BW161" i="3" s="1"/>
  <c r="BJ332" i="3"/>
  <c r="AZ161" i="3" l="1"/>
  <c r="BC161" i="3" s="1"/>
  <c r="BS161" i="3"/>
  <c r="N161" i="3"/>
  <c r="N374" i="1"/>
  <c r="L374" i="1"/>
  <c r="M374" i="1"/>
  <c r="O374" i="1"/>
  <c r="P374" i="1"/>
  <c r="H374" i="1"/>
  <c r="B268" i="2" s="1"/>
  <c r="C268" i="2" s="1"/>
  <c r="E268" i="2" s="1"/>
  <c r="BM161" i="3"/>
  <c r="BP161" i="3"/>
  <c r="AV161" i="3"/>
  <c r="AJ162" i="3" s="1"/>
  <c r="I161" i="3"/>
  <c r="M161" i="3"/>
  <c r="BY161" i="3" s="1"/>
  <c r="S161" i="3"/>
  <c r="AB162" i="3" s="1"/>
  <c r="AY161" i="3" l="1"/>
  <c r="BB161" i="3" s="1"/>
  <c r="BD161" i="3" s="1"/>
  <c r="BU161" i="3"/>
  <c r="P161" i="3"/>
  <c r="L161" i="3"/>
  <c r="BX161" i="3" s="1"/>
  <c r="R161" i="3"/>
  <c r="AA162" i="3" s="1"/>
  <c r="BR161" i="3"/>
  <c r="AR162" i="3"/>
  <c r="D269" i="2"/>
  <c r="Q374" i="1"/>
  <c r="K268" i="2" s="1"/>
  <c r="L268" i="2" s="1"/>
  <c r="N268" i="2" s="1"/>
  <c r="BJ333" i="3"/>
  <c r="BT161" i="3" l="1"/>
  <c r="BZ161" i="3" s="1"/>
  <c r="CA161" i="3" s="1"/>
  <c r="BL162" i="3"/>
  <c r="BO162" i="3"/>
  <c r="H162" i="3"/>
  <c r="AU162" i="3"/>
  <c r="AI163" i="3" s="1"/>
  <c r="B374" i="1"/>
  <c r="BH162" i="3"/>
  <c r="AT162" i="3"/>
  <c r="M269" i="2"/>
  <c r="O161" i="3"/>
  <c r="BJ334" i="3"/>
  <c r="AX162" i="3" l="1"/>
  <c r="BA162" i="3" s="1"/>
  <c r="AS162" i="3"/>
  <c r="Q162" i="3"/>
  <c r="Z163" i="3" s="1"/>
  <c r="K162" i="3"/>
  <c r="BW162" i="3" s="1"/>
  <c r="K374" i="1"/>
  <c r="E375" i="1"/>
  <c r="C375" i="1"/>
  <c r="D375" i="1"/>
  <c r="G375" i="1"/>
  <c r="F375" i="1"/>
  <c r="J162" i="3"/>
  <c r="BQ162" i="3"/>
  <c r="BN162" i="3"/>
  <c r="AW162" i="3"/>
  <c r="AK163" i="3" s="1"/>
  <c r="BJ335" i="3"/>
  <c r="AZ162" i="3" l="1"/>
  <c r="BC162" i="3" s="1"/>
  <c r="BS162" i="3"/>
  <c r="M162" i="3"/>
  <c r="BY162" i="3" s="1"/>
  <c r="S162" i="3"/>
  <c r="AB163" i="3" s="1"/>
  <c r="L375" i="1"/>
  <c r="M375" i="1"/>
  <c r="P375" i="1"/>
  <c r="N375" i="1"/>
  <c r="O375" i="1"/>
  <c r="H375" i="1"/>
  <c r="B269" i="2" s="1"/>
  <c r="C269" i="2" s="1"/>
  <c r="E269" i="2" s="1"/>
  <c r="N162" i="3"/>
  <c r="BM162" i="3"/>
  <c r="AV162" i="3"/>
  <c r="AJ163" i="3" s="1"/>
  <c r="I162" i="3"/>
  <c r="BP162" i="3"/>
  <c r="BJ336" i="3"/>
  <c r="AY162" i="3" l="1"/>
  <c r="BB162" i="3" s="1"/>
  <c r="BD162" i="3" s="1"/>
  <c r="BU162" i="3"/>
  <c r="AR163" i="3"/>
  <c r="Q375" i="1"/>
  <c r="K269" i="2" s="1"/>
  <c r="L269" i="2" s="1"/>
  <c r="N269" i="2" s="1"/>
  <c r="R162" i="3"/>
  <c r="AA163" i="3" s="1"/>
  <c r="L162" i="3"/>
  <c r="BX162" i="3" s="1"/>
  <c r="BR162" i="3"/>
  <c r="D270" i="2"/>
  <c r="P162" i="3"/>
  <c r="BT162" i="3" l="1"/>
  <c r="BZ162" i="3" s="1"/>
  <c r="CA162" i="3" s="1"/>
  <c r="M270" i="2"/>
  <c r="O162" i="3"/>
  <c r="AT163" i="3"/>
  <c r="B375" i="1"/>
  <c r="BH163" i="3"/>
  <c r="BL163" i="3"/>
  <c r="H163" i="3"/>
  <c r="AU163" i="3"/>
  <c r="AI164" i="3" s="1"/>
  <c r="BO163" i="3"/>
  <c r="BJ337" i="3"/>
  <c r="AX163" i="3" l="1"/>
  <c r="BA163" i="3" s="1"/>
  <c r="AS163" i="3"/>
  <c r="K375" i="1"/>
  <c r="F376" i="1"/>
  <c r="G376" i="1"/>
  <c r="E376" i="1"/>
  <c r="D376" i="1"/>
  <c r="C376" i="1"/>
  <c r="K163" i="3"/>
  <c r="BW163" i="3" s="1"/>
  <c r="Q163" i="3"/>
  <c r="Z164" i="3" s="1"/>
  <c r="AW163" i="3"/>
  <c r="AK164" i="3" s="1"/>
  <c r="J163" i="3"/>
  <c r="BQ163" i="3"/>
  <c r="BN163" i="3"/>
  <c r="AZ163" i="3" l="1"/>
  <c r="BC163" i="3" s="1"/>
  <c r="BS163" i="3"/>
  <c r="AV163" i="3"/>
  <c r="AJ164" i="3" s="1"/>
  <c r="I163" i="3"/>
  <c r="BP163" i="3"/>
  <c r="BM163" i="3"/>
  <c r="M163" i="3"/>
  <c r="BY163" i="3" s="1"/>
  <c r="S163" i="3"/>
  <c r="AB164" i="3" s="1"/>
  <c r="N163" i="3"/>
  <c r="L376" i="1"/>
  <c r="P376" i="1"/>
  <c r="O376" i="1"/>
  <c r="M376" i="1"/>
  <c r="N376" i="1"/>
  <c r="H376" i="1"/>
  <c r="B270" i="2" s="1"/>
  <c r="C270" i="2" s="1"/>
  <c r="E270" i="2" s="1"/>
  <c r="BJ338" i="3"/>
  <c r="AY163" i="3" l="1"/>
  <c r="BB163" i="3" s="1"/>
  <c r="BD163" i="3" s="1"/>
  <c r="BU163" i="3"/>
  <c r="AR164" i="3"/>
  <c r="Q376" i="1"/>
  <c r="K270" i="2" s="1"/>
  <c r="L270" i="2" s="1"/>
  <c r="N270" i="2" s="1"/>
  <c r="L163" i="3"/>
  <c r="BX163" i="3" s="1"/>
  <c r="R163" i="3"/>
  <c r="AA164" i="3" s="1"/>
  <c r="BR163" i="3"/>
  <c r="D271" i="2"/>
  <c r="P163" i="3"/>
  <c r="BT163" i="3" l="1"/>
  <c r="BZ163" i="3" s="1"/>
  <c r="CA163" i="3" s="1"/>
  <c r="AT164" i="3"/>
  <c r="BH164" i="3"/>
  <c r="B376" i="1"/>
  <c r="O163" i="3"/>
  <c r="M271" i="2"/>
  <c r="BL164" i="3"/>
  <c r="H164" i="3"/>
  <c r="AU164" i="3"/>
  <c r="AI165" i="3" s="1"/>
  <c r="BO164" i="3"/>
  <c r="BJ339" i="3"/>
  <c r="AX164" i="3" l="1"/>
  <c r="BA164" i="3" s="1"/>
  <c r="AS164" i="3"/>
  <c r="K164" i="3"/>
  <c r="BW164" i="3" s="1"/>
  <c r="Q164" i="3"/>
  <c r="Z165" i="3" s="1"/>
  <c r="BN164" i="3"/>
  <c r="AW164" i="3"/>
  <c r="AK165" i="3" s="1"/>
  <c r="BQ164" i="3"/>
  <c r="J164" i="3"/>
  <c r="K376" i="1"/>
  <c r="E377" i="1"/>
  <c r="C377" i="1"/>
  <c r="D377" i="1"/>
  <c r="F377" i="1"/>
  <c r="G377" i="1"/>
  <c r="BJ340" i="3"/>
  <c r="AZ164" i="3" l="1"/>
  <c r="BC164" i="3" s="1"/>
  <c r="BS164" i="3"/>
  <c r="L377" i="1"/>
  <c r="O377" i="1"/>
  <c r="N377" i="1"/>
  <c r="M377" i="1"/>
  <c r="P377" i="1"/>
  <c r="H377" i="1"/>
  <c r="B271" i="2" s="1"/>
  <c r="C271" i="2" s="1"/>
  <c r="E271" i="2" s="1"/>
  <c r="N164" i="3"/>
  <c r="S164" i="3"/>
  <c r="AB165" i="3" s="1"/>
  <c r="M164" i="3"/>
  <c r="BY164" i="3" s="1"/>
  <c r="I164" i="3"/>
  <c r="AV164" i="3"/>
  <c r="AJ165" i="3" s="1"/>
  <c r="BM164" i="3"/>
  <c r="BP164" i="3"/>
  <c r="BK235" i="3"/>
  <c r="BJ341" i="3"/>
  <c r="AY164" i="3" l="1"/>
  <c r="BB164" i="3" s="1"/>
  <c r="BD164" i="3" s="1"/>
  <c r="BU164" i="3"/>
  <c r="Q377" i="1"/>
  <c r="K271" i="2" s="1"/>
  <c r="L271" i="2" s="1"/>
  <c r="N271" i="2" s="1"/>
  <c r="R164" i="3"/>
  <c r="AA165" i="3" s="1"/>
  <c r="L164" i="3"/>
  <c r="BX164" i="3" s="1"/>
  <c r="BR164" i="3"/>
  <c r="D272" i="2"/>
  <c r="P164" i="3"/>
  <c r="AR165" i="3"/>
  <c r="BJ342" i="3"/>
  <c r="BT164" i="3" l="1"/>
  <c r="BZ164" i="3" s="1"/>
  <c r="CA164" i="3" s="1"/>
  <c r="M272" i="2"/>
  <c r="AT165" i="3"/>
  <c r="O164" i="3"/>
  <c r="B377" i="1"/>
  <c r="BH165" i="3"/>
  <c r="BO165" i="3"/>
  <c r="AU165" i="3"/>
  <c r="AI166" i="3" s="1"/>
  <c r="BL165" i="3"/>
  <c r="H165" i="3"/>
  <c r="BJ343" i="3"/>
  <c r="AX165" i="3" l="1"/>
  <c r="BA165" i="3" s="1"/>
  <c r="Q165" i="3"/>
  <c r="Z166" i="3" s="1"/>
  <c r="K165" i="3"/>
  <c r="BW165" i="3" s="1"/>
  <c r="J165" i="3"/>
  <c r="BN165" i="3"/>
  <c r="BQ165" i="3"/>
  <c r="AW165" i="3"/>
  <c r="AK166" i="3" s="1"/>
  <c r="K377" i="1"/>
  <c r="F378" i="1"/>
  <c r="D378" i="1"/>
  <c r="G378" i="1"/>
  <c r="C378" i="1"/>
  <c r="E378" i="1"/>
  <c r="AS165" i="3"/>
  <c r="BJ344" i="3"/>
  <c r="AZ165" i="3" l="1"/>
  <c r="BC165" i="3" s="1"/>
  <c r="BS165" i="3"/>
  <c r="I165" i="3"/>
  <c r="BP165" i="3"/>
  <c r="BM165" i="3"/>
  <c r="AV165" i="3"/>
  <c r="AJ166" i="3" s="1"/>
  <c r="N165" i="3"/>
  <c r="H378" i="1"/>
  <c r="B272" i="2" s="1"/>
  <c r="C272" i="2" s="1"/>
  <c r="E272" i="2" s="1"/>
  <c r="O378" i="1"/>
  <c r="L378" i="1"/>
  <c r="M378" i="1"/>
  <c r="N378" i="1"/>
  <c r="P378" i="1"/>
  <c r="M165" i="3"/>
  <c r="BY165" i="3" s="1"/>
  <c r="S165" i="3"/>
  <c r="AB166" i="3" s="1"/>
  <c r="BJ345" i="3"/>
  <c r="AY165" i="3" l="1"/>
  <c r="BB165" i="3" s="1"/>
  <c r="BD165" i="3" s="1"/>
  <c r="BU165" i="3"/>
  <c r="Q378" i="1"/>
  <c r="K272" i="2" s="1"/>
  <c r="L272" i="2" s="1"/>
  <c r="N272" i="2" s="1"/>
  <c r="P165" i="3"/>
  <c r="D273" i="2"/>
  <c r="AR166" i="3"/>
  <c r="L165" i="3"/>
  <c r="BX165" i="3" s="1"/>
  <c r="R165" i="3"/>
  <c r="AA166" i="3" s="1"/>
  <c r="BR165" i="3"/>
  <c r="BJ346" i="3"/>
  <c r="M273" i="2" l="1"/>
  <c r="BT165" i="3"/>
  <c r="BZ165" i="3" s="1"/>
  <c r="CA165" i="3" s="1"/>
  <c r="B378" i="1"/>
  <c r="O165" i="3"/>
  <c r="AT166" i="3"/>
  <c r="H166" i="3"/>
  <c r="BL166" i="3"/>
  <c r="AU166" i="3"/>
  <c r="AI167" i="3" s="1"/>
  <c r="BO166" i="3"/>
  <c r="BK166" i="3" l="1"/>
  <c r="BN166" i="3" s="1"/>
  <c r="AX166" i="3"/>
  <c r="BA166" i="3" s="1"/>
  <c r="AS166" i="3"/>
  <c r="K378" i="1"/>
  <c r="E379" i="1"/>
  <c r="F379" i="1"/>
  <c r="C379" i="1"/>
  <c r="D379" i="1"/>
  <c r="G379" i="1"/>
  <c r="K166" i="3"/>
  <c r="BW166" i="3" s="1"/>
  <c r="Q166" i="3"/>
  <c r="Z167" i="3" s="1"/>
  <c r="AW166" i="3"/>
  <c r="AK167" i="3" s="1"/>
  <c r="J166" i="3"/>
  <c r="BJ347" i="3"/>
  <c r="BQ166" i="3" l="1"/>
  <c r="BH166" i="3"/>
  <c r="AZ166" i="3"/>
  <c r="BC166" i="3" s="1"/>
  <c r="BS166" i="3"/>
  <c r="M166" i="3"/>
  <c r="BY166" i="3" s="1"/>
  <c r="S166" i="3"/>
  <c r="AB167" i="3" s="1"/>
  <c r="H379" i="1"/>
  <c r="B273" i="2" s="1"/>
  <c r="C273" i="2" s="1"/>
  <c r="E273" i="2" s="1"/>
  <c r="L379" i="1"/>
  <c r="M379" i="1"/>
  <c r="P379" i="1"/>
  <c r="N379" i="1"/>
  <c r="O379" i="1"/>
  <c r="N166" i="3"/>
  <c r="AV166" i="3"/>
  <c r="AJ167" i="3" s="1"/>
  <c r="I166" i="3"/>
  <c r="BP166" i="3"/>
  <c r="BM166" i="3"/>
  <c r="BJ348" i="3"/>
  <c r="AY166" i="3" l="1"/>
  <c r="BB166" i="3" s="1"/>
  <c r="BD166" i="3" s="1"/>
  <c r="BU166" i="3"/>
  <c r="Q379" i="1"/>
  <c r="K273" i="2" s="1"/>
  <c r="L273" i="2" s="1"/>
  <c r="N273" i="2" s="1"/>
  <c r="AR167" i="3"/>
  <c r="P166" i="3"/>
  <c r="R166" i="3"/>
  <c r="AA167" i="3" s="1"/>
  <c r="L166" i="3"/>
  <c r="BX166" i="3" s="1"/>
  <c r="BR166" i="3"/>
  <c r="D274" i="2"/>
  <c r="BJ349" i="3"/>
  <c r="BT166" i="3" l="1"/>
  <c r="BZ166" i="3" s="1"/>
  <c r="CA166" i="3" s="1"/>
  <c r="B379" i="1"/>
  <c r="BH167" i="3"/>
  <c r="AT167" i="3"/>
  <c r="M274" i="2"/>
  <c r="O166" i="3"/>
  <c r="BO167" i="3"/>
  <c r="H167" i="3"/>
  <c r="BL167" i="3"/>
  <c r="AU167" i="3"/>
  <c r="AI168" i="3" s="1"/>
  <c r="AX167" i="3" l="1"/>
  <c r="BA167" i="3" s="1"/>
  <c r="AS167" i="3"/>
  <c r="Q167" i="3"/>
  <c r="Z168" i="3" s="1"/>
  <c r="K167" i="3"/>
  <c r="BW167" i="3" s="1"/>
  <c r="BQ167" i="3"/>
  <c r="J167" i="3"/>
  <c r="BN167" i="3"/>
  <c r="AW167" i="3"/>
  <c r="AK168" i="3" s="1"/>
  <c r="K379" i="1"/>
  <c r="G380" i="1"/>
  <c r="D380" i="1"/>
  <c r="E380" i="1"/>
  <c r="C380" i="1"/>
  <c r="F380" i="1"/>
  <c r="AZ167" i="3" l="1"/>
  <c r="BC167" i="3" s="1"/>
  <c r="BS167" i="3"/>
  <c r="H380" i="1"/>
  <c r="B274" i="2" s="1"/>
  <c r="C274" i="2" s="1"/>
  <c r="E274" i="2" s="1"/>
  <c r="N167" i="3"/>
  <c r="N380" i="1"/>
  <c r="O380" i="1"/>
  <c r="M380" i="1"/>
  <c r="L380" i="1"/>
  <c r="P380" i="1"/>
  <c r="M167" i="3"/>
  <c r="BY167" i="3" s="1"/>
  <c r="S167" i="3"/>
  <c r="AB168" i="3" s="1"/>
  <c r="I167" i="3"/>
  <c r="BM167" i="3"/>
  <c r="AV167" i="3"/>
  <c r="AJ168" i="3" s="1"/>
  <c r="BP167" i="3"/>
  <c r="AY167" i="3" l="1"/>
  <c r="BB167" i="3" s="1"/>
  <c r="BD167" i="3" s="1"/>
  <c r="BU167" i="3"/>
  <c r="AR168" i="3"/>
  <c r="P167" i="3"/>
  <c r="R167" i="3"/>
  <c r="AA168" i="3" s="1"/>
  <c r="L167" i="3"/>
  <c r="BX167" i="3" s="1"/>
  <c r="BR167" i="3"/>
  <c r="Q380" i="1"/>
  <c r="K274" i="2" s="1"/>
  <c r="L274" i="2" s="1"/>
  <c r="N274" i="2" s="1"/>
  <c r="D275" i="2"/>
  <c r="BT167" i="3" l="1"/>
  <c r="BZ167" i="3" s="1"/>
  <c r="CA167" i="3" s="1"/>
  <c r="B380" i="1"/>
  <c r="BH168" i="3"/>
  <c r="BL168" i="3"/>
  <c r="H168" i="3"/>
  <c r="BO168" i="3"/>
  <c r="AU168" i="3"/>
  <c r="AI169" i="3" s="1"/>
  <c r="M275" i="2"/>
  <c r="O167" i="3"/>
  <c r="AT168" i="3"/>
  <c r="AX168" i="3" l="1"/>
  <c r="BA168" i="3" s="1"/>
  <c r="BQ168" i="3"/>
  <c r="AW168" i="3"/>
  <c r="AK169" i="3" s="1"/>
  <c r="J168" i="3"/>
  <c r="BN168" i="3"/>
  <c r="AS168" i="3"/>
  <c r="Q168" i="3"/>
  <c r="Z169" i="3" s="1"/>
  <c r="K168" i="3"/>
  <c r="BW168" i="3" s="1"/>
  <c r="K380" i="1"/>
  <c r="E381" i="1"/>
  <c r="C381" i="1"/>
  <c r="D381" i="1"/>
  <c r="F381" i="1"/>
  <c r="G381" i="1"/>
  <c r="AZ168" i="3" l="1"/>
  <c r="BC168" i="3" s="1"/>
  <c r="BS168" i="3"/>
  <c r="M381" i="1"/>
  <c r="O381" i="1"/>
  <c r="L381" i="1"/>
  <c r="P381" i="1"/>
  <c r="N381" i="1"/>
  <c r="H381" i="1"/>
  <c r="B275" i="2" s="1"/>
  <c r="C275" i="2" s="1"/>
  <c r="E275" i="2" s="1"/>
  <c r="BM168" i="3"/>
  <c r="I168" i="3"/>
  <c r="AV168" i="3"/>
  <c r="AJ169" i="3" s="1"/>
  <c r="BP168" i="3"/>
  <c r="M168" i="3"/>
  <c r="BY168" i="3" s="1"/>
  <c r="S168" i="3"/>
  <c r="AB169" i="3" s="1"/>
  <c r="N168" i="3"/>
  <c r="AY168" i="3" l="1"/>
  <c r="BB168" i="3" s="1"/>
  <c r="BD168" i="3" s="1"/>
  <c r="BU168" i="3"/>
  <c r="AR169" i="3"/>
  <c r="R168" i="3"/>
  <c r="AA169" i="3" s="1"/>
  <c r="L168" i="3"/>
  <c r="BX168" i="3" s="1"/>
  <c r="BR168" i="3"/>
  <c r="P168" i="3"/>
  <c r="Q381" i="1"/>
  <c r="K275" i="2" s="1"/>
  <c r="L275" i="2" s="1"/>
  <c r="N275" i="2" s="1"/>
  <c r="D276" i="2"/>
  <c r="BT168" i="3" l="1"/>
  <c r="BZ168" i="3" s="1"/>
  <c r="CA168" i="3" s="1"/>
  <c r="O168" i="3"/>
  <c r="M276" i="2"/>
  <c r="B381" i="1"/>
  <c r="BH169" i="3"/>
  <c r="AU169" i="3"/>
  <c r="AI170" i="3" s="1"/>
  <c r="BL169" i="3"/>
  <c r="H169" i="3"/>
  <c r="BO169" i="3"/>
  <c r="AT169" i="3"/>
  <c r="AX169" i="3" l="1"/>
  <c r="BA169" i="3" s="1"/>
  <c r="AW169" i="3"/>
  <c r="AK170" i="3" s="1"/>
  <c r="BN169" i="3"/>
  <c r="BQ169" i="3"/>
  <c r="J169" i="3"/>
  <c r="K169" i="3"/>
  <c r="BW169" i="3" s="1"/>
  <c r="Q169" i="3"/>
  <c r="Z170" i="3" s="1"/>
  <c r="K381" i="1"/>
  <c r="F382" i="1"/>
  <c r="G382" i="1"/>
  <c r="C382" i="1"/>
  <c r="E382" i="1"/>
  <c r="D382" i="1"/>
  <c r="AS169" i="3"/>
  <c r="AZ169" i="3" l="1"/>
  <c r="BC169" i="3" s="1"/>
  <c r="BS169" i="3"/>
  <c r="O382" i="1"/>
  <c r="N382" i="1"/>
  <c r="P382" i="1"/>
  <c r="M382" i="1"/>
  <c r="L382" i="1"/>
  <c r="S169" i="3"/>
  <c r="AB170" i="3" s="1"/>
  <c r="M169" i="3"/>
  <c r="BY169" i="3" s="1"/>
  <c r="BM169" i="3"/>
  <c r="BP169" i="3"/>
  <c r="I169" i="3"/>
  <c r="AV169" i="3"/>
  <c r="AJ170" i="3" s="1"/>
  <c r="H382" i="1"/>
  <c r="B276" i="2" s="1"/>
  <c r="C276" i="2" s="1"/>
  <c r="E276" i="2" s="1"/>
  <c r="N169" i="3"/>
  <c r="AY169" i="3" l="1"/>
  <c r="BB169" i="3" s="1"/>
  <c r="BD169" i="3" s="1"/>
  <c r="BU169" i="3"/>
  <c r="AR170" i="3"/>
  <c r="P169" i="3"/>
  <c r="L169" i="3"/>
  <c r="BX169" i="3" s="1"/>
  <c r="R169" i="3"/>
  <c r="AA170" i="3" s="1"/>
  <c r="BR169" i="3"/>
  <c r="D277" i="2"/>
  <c r="Q382" i="1"/>
  <c r="K276" i="2" s="1"/>
  <c r="L276" i="2" s="1"/>
  <c r="N276" i="2" s="1"/>
  <c r="BT169" i="3" l="1"/>
  <c r="BZ169" i="3" s="1"/>
  <c r="CA169" i="3" s="1"/>
  <c r="M277" i="2"/>
  <c r="B382" i="1"/>
  <c r="BH170" i="3"/>
  <c r="O169" i="3"/>
  <c r="H170" i="3"/>
  <c r="AU170" i="3"/>
  <c r="AI171" i="3" s="1"/>
  <c r="BL170" i="3"/>
  <c r="BO170" i="3"/>
  <c r="AT170" i="3"/>
  <c r="AX170" i="3" l="1"/>
  <c r="BA170" i="3" s="1"/>
  <c r="AS170" i="3"/>
  <c r="BN170" i="3"/>
  <c r="BQ170" i="3"/>
  <c r="AW170" i="3"/>
  <c r="AK171" i="3" s="1"/>
  <c r="J170" i="3"/>
  <c r="K170" i="3"/>
  <c r="BW170" i="3" s="1"/>
  <c r="Q170" i="3"/>
  <c r="Z171" i="3" s="1"/>
  <c r="K382" i="1"/>
  <c r="D383" i="1"/>
  <c r="E383" i="1"/>
  <c r="G383" i="1"/>
  <c r="C383" i="1"/>
  <c r="F383" i="1"/>
  <c r="AZ170" i="3" l="1"/>
  <c r="BC170" i="3" s="1"/>
  <c r="BS170" i="3"/>
  <c r="H383" i="1"/>
  <c r="B277" i="2" s="1"/>
  <c r="C277" i="2" s="1"/>
  <c r="E277" i="2" s="1"/>
  <c r="N170" i="3"/>
  <c r="S170" i="3"/>
  <c r="AB171" i="3" s="1"/>
  <c r="M170" i="3"/>
  <c r="BY170" i="3" s="1"/>
  <c r="I170" i="3"/>
  <c r="BM170" i="3"/>
  <c r="AV170" i="3"/>
  <c r="AJ171" i="3" s="1"/>
  <c r="BP170" i="3"/>
  <c r="P383" i="1"/>
  <c r="N383" i="1"/>
  <c r="O383" i="1"/>
  <c r="M383" i="1"/>
  <c r="L383" i="1"/>
  <c r="AY170" i="3" l="1"/>
  <c r="BB170" i="3" s="1"/>
  <c r="BD170" i="3" s="1"/>
  <c r="BU170" i="3"/>
  <c r="Q383" i="1"/>
  <c r="K277" i="2" s="1"/>
  <c r="L277" i="2" s="1"/>
  <c r="N277" i="2" s="1"/>
  <c r="AR171" i="3"/>
  <c r="R170" i="3"/>
  <c r="AA171" i="3" s="1"/>
  <c r="L170" i="3"/>
  <c r="BX170" i="3" s="1"/>
  <c r="BR170" i="3"/>
  <c r="P170" i="3"/>
  <c r="D278" i="2"/>
  <c r="BT170" i="3" l="1"/>
  <c r="BZ170" i="3" s="1"/>
  <c r="CA170" i="3" s="1"/>
  <c r="AT171" i="3"/>
  <c r="O170" i="3"/>
  <c r="B383" i="1"/>
  <c r="BH171" i="3"/>
  <c r="M278" i="2"/>
  <c r="BO171" i="3"/>
  <c r="H171" i="3"/>
  <c r="AU171" i="3"/>
  <c r="AI172" i="3" s="1"/>
  <c r="BL171" i="3"/>
  <c r="AX171" i="3" l="1"/>
  <c r="BA171" i="3" s="1"/>
  <c r="AS171" i="3"/>
  <c r="K171" i="3"/>
  <c r="BW171" i="3" s="1"/>
  <c r="Q171" i="3"/>
  <c r="Z172" i="3" s="1"/>
  <c r="K383" i="1"/>
  <c r="E384" i="1"/>
  <c r="F384" i="1"/>
  <c r="C384" i="1"/>
  <c r="D384" i="1"/>
  <c r="G384" i="1"/>
  <c r="BN171" i="3"/>
  <c r="BQ171" i="3"/>
  <c r="AW171" i="3"/>
  <c r="AK172" i="3" s="1"/>
  <c r="J171" i="3"/>
  <c r="AZ171" i="3" l="1"/>
  <c r="BC171" i="3" s="1"/>
  <c r="BS171" i="3"/>
  <c r="S171" i="3"/>
  <c r="AB172" i="3" s="1"/>
  <c r="M171" i="3"/>
  <c r="BY171" i="3" s="1"/>
  <c r="N171" i="3"/>
  <c r="AV171" i="3"/>
  <c r="AJ172" i="3" s="1"/>
  <c r="BP171" i="3"/>
  <c r="BM171" i="3"/>
  <c r="I171" i="3"/>
  <c r="L384" i="1"/>
  <c r="N384" i="1"/>
  <c r="M384" i="1"/>
  <c r="O384" i="1"/>
  <c r="P384" i="1"/>
  <c r="H384" i="1"/>
  <c r="B278" i="2" s="1"/>
  <c r="C278" i="2" s="1"/>
  <c r="E278" i="2" s="1"/>
  <c r="AY171" i="3" l="1"/>
  <c r="BB171" i="3" s="1"/>
  <c r="BD171" i="3" s="1"/>
  <c r="BU171" i="3"/>
  <c r="D279" i="2"/>
  <c r="Q384" i="1"/>
  <c r="K278" i="2" s="1"/>
  <c r="L278" i="2" s="1"/>
  <c r="N278" i="2" s="1"/>
  <c r="P171" i="3"/>
  <c r="L171" i="3"/>
  <c r="BX171" i="3" s="1"/>
  <c r="R171" i="3"/>
  <c r="AA172" i="3" s="1"/>
  <c r="BR171" i="3"/>
  <c r="AR172" i="3"/>
  <c r="BT171" i="3" l="1"/>
  <c r="BZ171" i="3" s="1"/>
  <c r="CA171" i="3" s="1"/>
  <c r="AT172" i="3"/>
  <c r="M279" i="2"/>
  <c r="B384" i="1"/>
  <c r="AU172" i="3"/>
  <c r="AI173" i="3" s="1"/>
  <c r="H172" i="3"/>
  <c r="BL172" i="3"/>
  <c r="BO172" i="3"/>
  <c r="O171" i="3"/>
  <c r="BQ172" i="3" l="1"/>
  <c r="AX172" i="3"/>
  <c r="BA172" i="3" s="1"/>
  <c r="K384" i="1"/>
  <c r="F385" i="1"/>
  <c r="G385" i="1"/>
  <c r="D385" i="1"/>
  <c r="E385" i="1"/>
  <c r="C385" i="1"/>
  <c r="AS172" i="3"/>
  <c r="Q172" i="3"/>
  <c r="Z173" i="3" s="1"/>
  <c r="K172" i="3"/>
  <c r="BW172" i="3" s="1"/>
  <c r="J172" i="3"/>
  <c r="AW172" i="3"/>
  <c r="AK173" i="3" s="1"/>
  <c r="BK172" i="3" l="1"/>
  <c r="BN172" i="3" s="1"/>
  <c r="BH172" i="3"/>
  <c r="AZ172" i="3"/>
  <c r="BC172" i="3" s="1"/>
  <c r="BS172" i="3"/>
  <c r="N172" i="3"/>
  <c r="H385" i="1"/>
  <c r="B279" i="2" s="1"/>
  <c r="C279" i="2" s="1"/>
  <c r="E279" i="2" s="1"/>
  <c r="I172" i="3"/>
  <c r="AV172" i="3"/>
  <c r="AJ173" i="3" s="1"/>
  <c r="BM172" i="3"/>
  <c r="BP172" i="3"/>
  <c r="M172" i="3"/>
  <c r="BY172" i="3" s="1"/>
  <c r="S172" i="3"/>
  <c r="AB173" i="3" s="1"/>
  <c r="M385" i="1"/>
  <c r="L385" i="1"/>
  <c r="O385" i="1"/>
  <c r="N385" i="1"/>
  <c r="P385" i="1"/>
  <c r="AY172" i="3" l="1"/>
  <c r="BB172" i="3" s="1"/>
  <c r="BD172" i="3" s="1"/>
  <c r="BU172" i="3"/>
  <c r="Q385" i="1"/>
  <c r="K279" i="2" s="1"/>
  <c r="L279" i="2" s="1"/>
  <c r="N279" i="2" s="1"/>
  <c r="P172" i="3"/>
  <c r="AR173" i="3"/>
  <c r="L172" i="3"/>
  <c r="BX172" i="3" s="1"/>
  <c r="R172" i="3"/>
  <c r="AA173" i="3" s="1"/>
  <c r="BR172" i="3"/>
  <c r="D280" i="2"/>
  <c r="BT172" i="3" l="1"/>
  <c r="BZ172" i="3" s="1"/>
  <c r="CA172" i="3" s="1"/>
  <c r="O172" i="3"/>
  <c r="M280" i="2"/>
  <c r="B385" i="1"/>
  <c r="BH173" i="3"/>
  <c r="BL173" i="3"/>
  <c r="AU173" i="3"/>
  <c r="AI174" i="3" s="1"/>
  <c r="H173" i="3"/>
  <c r="BO173" i="3"/>
  <c r="AT173" i="3"/>
  <c r="AX173" i="3" l="1"/>
  <c r="BA173" i="3" s="1"/>
  <c r="J173" i="3"/>
  <c r="AW173" i="3"/>
  <c r="AK174" i="3" s="1"/>
  <c r="BN173" i="3"/>
  <c r="BQ173" i="3"/>
  <c r="AS173" i="3"/>
  <c r="Q173" i="3"/>
  <c r="Z174" i="3" s="1"/>
  <c r="K173" i="3"/>
  <c r="BW173" i="3" s="1"/>
  <c r="K385" i="1"/>
  <c r="E386" i="1"/>
  <c r="D386" i="1"/>
  <c r="C386" i="1"/>
  <c r="G386" i="1"/>
  <c r="F386" i="1"/>
  <c r="AZ173" i="3" l="1"/>
  <c r="BC173" i="3" s="1"/>
  <c r="BS173" i="3"/>
  <c r="N173" i="3"/>
  <c r="H386" i="1"/>
  <c r="B280" i="2" s="1"/>
  <c r="C280" i="2" s="1"/>
  <c r="E280" i="2" s="1"/>
  <c r="O386" i="1"/>
  <c r="M386" i="1"/>
  <c r="P386" i="1"/>
  <c r="L386" i="1"/>
  <c r="N386" i="1"/>
  <c r="I173" i="3"/>
  <c r="BM173" i="3"/>
  <c r="BP173" i="3"/>
  <c r="AV173" i="3"/>
  <c r="AJ174" i="3" s="1"/>
  <c r="S173" i="3"/>
  <c r="AB174" i="3" s="1"/>
  <c r="M173" i="3"/>
  <c r="BY173" i="3" s="1"/>
  <c r="AY173" i="3" l="1"/>
  <c r="BB173" i="3" s="1"/>
  <c r="BD173" i="3" s="1"/>
  <c r="BU173" i="3"/>
  <c r="Q386" i="1"/>
  <c r="K280" i="2" s="1"/>
  <c r="L280" i="2" s="1"/>
  <c r="N280" i="2" s="1"/>
  <c r="AR174" i="3"/>
  <c r="D281" i="2"/>
  <c r="R173" i="3"/>
  <c r="AA174" i="3" s="1"/>
  <c r="L173" i="3"/>
  <c r="BX173" i="3" s="1"/>
  <c r="BR173" i="3"/>
  <c r="P173" i="3"/>
  <c r="BT173" i="3" l="1"/>
  <c r="BZ173" i="3" s="1"/>
  <c r="CA173" i="3" s="1"/>
  <c r="AT174" i="3"/>
  <c r="O173" i="3"/>
  <c r="H174" i="3"/>
  <c r="BO174" i="3"/>
  <c r="AU174" i="3"/>
  <c r="AI175" i="3" s="1"/>
  <c r="BL174" i="3"/>
  <c r="B386" i="1"/>
  <c r="BH174" i="3"/>
  <c r="M281" i="2"/>
  <c r="AX174" i="3" l="1"/>
  <c r="BA174" i="3" s="1"/>
  <c r="BN174" i="3"/>
  <c r="AW174" i="3"/>
  <c r="AK175" i="3" s="1"/>
  <c r="J174" i="3"/>
  <c r="BQ174" i="3"/>
  <c r="K386" i="1"/>
  <c r="F387" i="1"/>
  <c r="G387" i="1"/>
  <c r="E387" i="1"/>
  <c r="D387" i="1"/>
  <c r="C387" i="1"/>
  <c r="Q174" i="3"/>
  <c r="Z175" i="3" s="1"/>
  <c r="K174" i="3"/>
  <c r="BW174" i="3" s="1"/>
  <c r="AS174" i="3"/>
  <c r="AZ174" i="3" l="1"/>
  <c r="BC174" i="3" s="1"/>
  <c r="BS174" i="3"/>
  <c r="H387" i="1"/>
  <c r="B281" i="2" s="1"/>
  <c r="C281" i="2" s="1"/>
  <c r="E281" i="2" s="1"/>
  <c r="N174" i="3"/>
  <c r="S174" i="3"/>
  <c r="AB175" i="3" s="1"/>
  <c r="M174" i="3"/>
  <c r="BY174" i="3" s="1"/>
  <c r="AV174" i="3"/>
  <c r="AJ175" i="3" s="1"/>
  <c r="BM174" i="3"/>
  <c r="BP174" i="3"/>
  <c r="I174" i="3"/>
  <c r="P387" i="1"/>
  <c r="M387" i="1"/>
  <c r="N387" i="1"/>
  <c r="L387" i="1"/>
  <c r="O387" i="1"/>
  <c r="AY174" i="3" l="1"/>
  <c r="BB174" i="3" s="1"/>
  <c r="BD174" i="3" s="1"/>
  <c r="BU174" i="3"/>
  <c r="Q387" i="1"/>
  <c r="K281" i="2" s="1"/>
  <c r="L281" i="2" s="1"/>
  <c r="N281" i="2" s="1"/>
  <c r="AR175" i="3"/>
  <c r="D282" i="2"/>
  <c r="L174" i="3"/>
  <c r="BX174" i="3" s="1"/>
  <c r="R174" i="3"/>
  <c r="AA175" i="3" s="1"/>
  <c r="BR174" i="3"/>
  <c r="P174" i="3"/>
  <c r="BT174" i="3" l="1"/>
  <c r="BZ174" i="3" s="1"/>
  <c r="CA174" i="3" s="1"/>
  <c r="AT175" i="3"/>
  <c r="O174" i="3"/>
  <c r="AU175" i="3"/>
  <c r="AI176" i="3" s="1"/>
  <c r="H175" i="3"/>
  <c r="BL175" i="3"/>
  <c r="BO175" i="3"/>
  <c r="B387" i="1"/>
  <c r="BH175" i="3"/>
  <c r="M282" i="2"/>
  <c r="BK253" i="3"/>
  <c r="AX175" i="3" l="1"/>
  <c r="BA175" i="3" s="1"/>
  <c r="AS175" i="3"/>
  <c r="Q175" i="3"/>
  <c r="Z176" i="3" s="1"/>
  <c r="K175" i="3"/>
  <c r="BW175" i="3" s="1"/>
  <c r="AW175" i="3"/>
  <c r="AK176" i="3" s="1"/>
  <c r="BN175" i="3"/>
  <c r="BQ175" i="3"/>
  <c r="J175" i="3"/>
  <c r="K387" i="1"/>
  <c r="F388" i="1"/>
  <c r="G388" i="1"/>
  <c r="C388" i="1"/>
  <c r="D388" i="1"/>
  <c r="E388" i="1"/>
  <c r="AZ175" i="3" l="1"/>
  <c r="BC175" i="3" s="1"/>
  <c r="BS175" i="3"/>
  <c r="M175" i="3"/>
  <c r="BY175" i="3" s="1"/>
  <c r="S175" i="3"/>
  <c r="AB176" i="3" s="1"/>
  <c r="N175" i="3"/>
  <c r="I175" i="3"/>
  <c r="BP175" i="3"/>
  <c r="AV175" i="3"/>
  <c r="AJ176" i="3" s="1"/>
  <c r="BM175" i="3"/>
  <c r="H388" i="1"/>
  <c r="B282" i="2" s="1"/>
  <c r="C282" i="2" s="1"/>
  <c r="E282" i="2" s="1"/>
  <c r="O388" i="1"/>
  <c r="L388" i="1"/>
  <c r="N388" i="1"/>
  <c r="P388" i="1"/>
  <c r="M388" i="1"/>
  <c r="AY175" i="3" l="1"/>
  <c r="BB175" i="3" s="1"/>
  <c r="BD175" i="3" s="1"/>
  <c r="BU175" i="3"/>
  <c r="D283" i="2"/>
  <c r="L175" i="3"/>
  <c r="BX175" i="3" s="1"/>
  <c r="R175" i="3"/>
  <c r="AA176" i="3" s="1"/>
  <c r="BR175" i="3"/>
  <c r="Q388" i="1"/>
  <c r="K282" i="2" s="1"/>
  <c r="L282" i="2" s="1"/>
  <c r="N282" i="2" s="1"/>
  <c r="P175" i="3"/>
  <c r="AR176" i="3"/>
  <c r="BT175" i="3" l="1"/>
  <c r="BZ175" i="3" s="1"/>
  <c r="CA175" i="3" s="1"/>
  <c r="AU176" i="3"/>
  <c r="AI177" i="3" s="1"/>
  <c r="H176" i="3"/>
  <c r="BL176" i="3"/>
  <c r="BO176" i="3"/>
  <c r="AT176" i="3"/>
  <c r="B388" i="1"/>
  <c r="BH176" i="3"/>
  <c r="M283" i="2"/>
  <c r="O175" i="3"/>
  <c r="AX176" i="3" l="1"/>
  <c r="BA176" i="3" s="1"/>
  <c r="K388" i="1"/>
  <c r="E389" i="1"/>
  <c r="C389" i="1"/>
  <c r="F389" i="1"/>
  <c r="D389" i="1"/>
  <c r="G389" i="1"/>
  <c r="AS176" i="3"/>
  <c r="J176" i="3"/>
  <c r="BQ176" i="3"/>
  <c r="BN176" i="3"/>
  <c r="AW176" i="3"/>
  <c r="AK177" i="3" s="1"/>
  <c r="Q176" i="3"/>
  <c r="Z177" i="3" s="1"/>
  <c r="K176" i="3"/>
  <c r="BW176" i="3" s="1"/>
  <c r="AZ176" i="3" l="1"/>
  <c r="BC176" i="3" s="1"/>
  <c r="BS176" i="3"/>
  <c r="N176" i="3"/>
  <c r="BM176" i="3"/>
  <c r="BP176" i="3"/>
  <c r="AV176" i="3"/>
  <c r="AJ177" i="3" s="1"/>
  <c r="I176" i="3"/>
  <c r="N389" i="1"/>
  <c r="L389" i="1"/>
  <c r="M389" i="1"/>
  <c r="O389" i="1"/>
  <c r="P389" i="1"/>
  <c r="H389" i="1"/>
  <c r="B283" i="2" s="1"/>
  <c r="C283" i="2" s="1"/>
  <c r="E283" i="2" s="1"/>
  <c r="S176" i="3"/>
  <c r="AB177" i="3" s="1"/>
  <c r="M176" i="3"/>
  <c r="BY176" i="3" s="1"/>
  <c r="AY176" i="3" l="1"/>
  <c r="BB176" i="3" s="1"/>
  <c r="BD176" i="3" s="1"/>
  <c r="BU176" i="3"/>
  <c r="P176" i="3"/>
  <c r="Q389" i="1"/>
  <c r="K283" i="2" s="1"/>
  <c r="L283" i="2" s="1"/>
  <c r="N283" i="2" s="1"/>
  <c r="D284" i="2"/>
  <c r="R176" i="3"/>
  <c r="AA177" i="3" s="1"/>
  <c r="L176" i="3"/>
  <c r="BX176" i="3" s="1"/>
  <c r="BR176" i="3"/>
  <c r="AR177" i="3"/>
  <c r="BT176" i="3" l="1"/>
  <c r="BZ176" i="3" s="1"/>
  <c r="CA176" i="3" s="1"/>
  <c r="O176" i="3"/>
  <c r="M284" i="2"/>
  <c r="B389" i="1"/>
  <c r="BH177" i="3"/>
  <c r="AT177" i="3"/>
  <c r="H177" i="3"/>
  <c r="AU177" i="3"/>
  <c r="AI178" i="3" s="1"/>
  <c r="BO177" i="3"/>
  <c r="BL177" i="3"/>
  <c r="AX177" i="3" l="1"/>
  <c r="BA177" i="3" s="1"/>
  <c r="BN177" i="3"/>
  <c r="BQ177" i="3"/>
  <c r="J177" i="3"/>
  <c r="AW177" i="3"/>
  <c r="AK178" i="3" s="1"/>
  <c r="AS177" i="3"/>
  <c r="Q177" i="3"/>
  <c r="Z178" i="3" s="1"/>
  <c r="K177" i="3"/>
  <c r="BW177" i="3" s="1"/>
  <c r="K389" i="1"/>
  <c r="F390" i="1"/>
  <c r="C390" i="1"/>
  <c r="E390" i="1"/>
  <c r="D390" i="1"/>
  <c r="G390" i="1"/>
  <c r="AZ177" i="3" l="1"/>
  <c r="BC177" i="3" s="1"/>
  <c r="BS177" i="3"/>
  <c r="I177" i="3"/>
  <c r="AV177" i="3"/>
  <c r="AJ178" i="3" s="1"/>
  <c r="BM177" i="3"/>
  <c r="BP177" i="3"/>
  <c r="S177" i="3"/>
  <c r="AB178" i="3" s="1"/>
  <c r="M177" i="3"/>
  <c r="BY177" i="3" s="1"/>
  <c r="M390" i="1"/>
  <c r="P390" i="1"/>
  <c r="N390" i="1"/>
  <c r="L390" i="1"/>
  <c r="O390" i="1"/>
  <c r="H390" i="1"/>
  <c r="B284" i="2" s="1"/>
  <c r="C284" i="2" s="1"/>
  <c r="E284" i="2" s="1"/>
  <c r="N177" i="3"/>
  <c r="AY177" i="3" l="1"/>
  <c r="BB177" i="3" s="1"/>
  <c r="BD177" i="3" s="1"/>
  <c r="BU177" i="3"/>
  <c r="L177" i="3"/>
  <c r="BX177" i="3" s="1"/>
  <c r="R177" i="3"/>
  <c r="AA178" i="3" s="1"/>
  <c r="BR177" i="3"/>
  <c r="D285" i="2"/>
  <c r="Q390" i="1"/>
  <c r="K284" i="2" s="1"/>
  <c r="L284" i="2" s="1"/>
  <c r="N284" i="2" s="1"/>
  <c r="AR178" i="3"/>
  <c r="P177" i="3"/>
  <c r="BT177" i="3" l="1"/>
  <c r="BZ177" i="3" s="1"/>
  <c r="CA177" i="3" s="1"/>
  <c r="M285" i="2"/>
  <c r="O177" i="3"/>
  <c r="AT178" i="3"/>
  <c r="H178" i="3"/>
  <c r="BL178" i="3"/>
  <c r="AU178" i="3"/>
  <c r="AI179" i="3" s="1"/>
  <c r="BO178" i="3"/>
  <c r="B390" i="1"/>
  <c r="AX178" i="3" l="1"/>
  <c r="BA178" i="3" s="1"/>
  <c r="K390" i="1"/>
  <c r="F391" i="1"/>
  <c r="D391" i="1"/>
  <c r="E391" i="1"/>
  <c r="C391" i="1"/>
  <c r="G391" i="1"/>
  <c r="Q178" i="3"/>
  <c r="Z179" i="3" s="1"/>
  <c r="K178" i="3"/>
  <c r="BW178" i="3" s="1"/>
  <c r="J178" i="3"/>
  <c r="AW178" i="3"/>
  <c r="AK179" i="3" s="1"/>
  <c r="BQ178" i="3"/>
  <c r="AS178" i="3"/>
  <c r="BK178" i="3" l="1"/>
  <c r="BN178" i="3" s="1"/>
  <c r="BH178" i="3"/>
  <c r="AZ178" i="3"/>
  <c r="BC178" i="3" s="1"/>
  <c r="BS178" i="3"/>
  <c r="N178" i="3"/>
  <c r="H391" i="1"/>
  <c r="B285" i="2" s="1"/>
  <c r="C285" i="2" s="1"/>
  <c r="E285" i="2" s="1"/>
  <c r="AV178" i="3"/>
  <c r="AJ179" i="3" s="1"/>
  <c r="BM178" i="3"/>
  <c r="I178" i="3"/>
  <c r="BP178" i="3"/>
  <c r="S178" i="3"/>
  <c r="AB179" i="3" s="1"/>
  <c r="M178" i="3"/>
  <c r="BY178" i="3" s="1"/>
  <c r="O391" i="1"/>
  <c r="P391" i="1"/>
  <c r="L391" i="1"/>
  <c r="M391" i="1"/>
  <c r="N391" i="1"/>
  <c r="AY178" i="3" l="1"/>
  <c r="BB178" i="3" s="1"/>
  <c r="BD178" i="3" s="1"/>
  <c r="BU178" i="3"/>
  <c r="L178" i="3"/>
  <c r="BX178" i="3" s="1"/>
  <c r="R178" i="3"/>
  <c r="AA179" i="3" s="1"/>
  <c r="BR178" i="3"/>
  <c r="D286" i="2"/>
  <c r="Q391" i="1"/>
  <c r="K285" i="2" s="1"/>
  <c r="L285" i="2" s="1"/>
  <c r="N285" i="2" s="1"/>
  <c r="P178" i="3"/>
  <c r="AR179" i="3"/>
  <c r="BT178" i="3" l="1"/>
  <c r="BZ178" i="3" s="1"/>
  <c r="CA178" i="3" s="1"/>
  <c r="B391" i="1"/>
  <c r="BH179" i="3"/>
  <c r="BO179" i="3"/>
  <c r="H179" i="3"/>
  <c r="BL179" i="3"/>
  <c r="AU179" i="3"/>
  <c r="AI180" i="3" s="1"/>
  <c r="O178" i="3"/>
  <c r="M286" i="2"/>
  <c r="AT179" i="3"/>
  <c r="AX179" i="3" l="1"/>
  <c r="BA179" i="3" s="1"/>
  <c r="AS179" i="3"/>
  <c r="K179" i="3"/>
  <c r="BW179" i="3" s="1"/>
  <c r="Q179" i="3"/>
  <c r="Z180" i="3" s="1"/>
  <c r="BQ179" i="3"/>
  <c r="AW179" i="3"/>
  <c r="AK180" i="3" s="1"/>
  <c r="J179" i="3"/>
  <c r="BN179" i="3"/>
  <c r="K391" i="1"/>
  <c r="G392" i="1"/>
  <c r="D392" i="1"/>
  <c r="F392" i="1"/>
  <c r="E392" i="1"/>
  <c r="C392" i="1"/>
  <c r="AZ179" i="3" l="1"/>
  <c r="BC179" i="3" s="1"/>
  <c r="BS179" i="3"/>
  <c r="O392" i="1"/>
  <c r="N392" i="1"/>
  <c r="M392" i="1"/>
  <c r="L392" i="1"/>
  <c r="P392" i="1"/>
  <c r="N179" i="3"/>
  <c r="BM179" i="3"/>
  <c r="BP179" i="3"/>
  <c r="I179" i="3"/>
  <c r="AV179" i="3"/>
  <c r="AJ180" i="3" s="1"/>
  <c r="H392" i="1"/>
  <c r="B286" i="2" s="1"/>
  <c r="C286" i="2" s="1"/>
  <c r="E286" i="2" s="1"/>
  <c r="S179" i="3"/>
  <c r="AB180" i="3" s="1"/>
  <c r="M179" i="3"/>
  <c r="BY179" i="3" s="1"/>
  <c r="AY179" i="3" l="1"/>
  <c r="BB179" i="3" s="1"/>
  <c r="BD179" i="3" s="1"/>
  <c r="BU179" i="3"/>
  <c r="R179" i="3"/>
  <c r="AA180" i="3" s="1"/>
  <c r="L179" i="3"/>
  <c r="BX179" i="3" s="1"/>
  <c r="BR179" i="3"/>
  <c r="AR180" i="3"/>
  <c r="D287" i="2"/>
  <c r="P179" i="3"/>
  <c r="Q392" i="1"/>
  <c r="K286" i="2" s="1"/>
  <c r="L286" i="2" s="1"/>
  <c r="N286" i="2" s="1"/>
  <c r="BT179" i="3" l="1"/>
  <c r="BZ179" i="3" s="1"/>
  <c r="CA179" i="3" s="1"/>
  <c r="BO180" i="3"/>
  <c r="BL180" i="3"/>
  <c r="H180" i="3"/>
  <c r="AU180" i="3"/>
  <c r="AI181" i="3" s="1"/>
  <c r="O179" i="3"/>
  <c r="M287" i="2"/>
  <c r="AT180" i="3"/>
  <c r="B392" i="1"/>
  <c r="BH180" i="3"/>
  <c r="AX180" i="3" l="1"/>
  <c r="BA180" i="3" s="1"/>
  <c r="K392" i="1"/>
  <c r="F393" i="1"/>
  <c r="D393" i="1"/>
  <c r="C393" i="1"/>
  <c r="E393" i="1"/>
  <c r="G393" i="1"/>
  <c r="AS180" i="3"/>
  <c r="Q180" i="3"/>
  <c r="Z181" i="3" s="1"/>
  <c r="K180" i="3"/>
  <c r="BW180" i="3" s="1"/>
  <c r="BN180" i="3"/>
  <c r="AW180" i="3"/>
  <c r="AK181" i="3" s="1"/>
  <c r="J180" i="3"/>
  <c r="BQ180" i="3"/>
  <c r="AZ180" i="3" l="1"/>
  <c r="BC180" i="3" s="1"/>
  <c r="BS180" i="3"/>
  <c r="BP180" i="3"/>
  <c r="AV180" i="3"/>
  <c r="AJ181" i="3" s="1"/>
  <c r="BM180" i="3"/>
  <c r="I180" i="3"/>
  <c r="S180" i="3"/>
  <c r="AB181" i="3" s="1"/>
  <c r="M180" i="3"/>
  <c r="BY180" i="3" s="1"/>
  <c r="N180" i="3"/>
  <c r="H393" i="1"/>
  <c r="B287" i="2" s="1"/>
  <c r="C287" i="2" s="1"/>
  <c r="E287" i="2" s="1"/>
  <c r="M393" i="1"/>
  <c r="P393" i="1"/>
  <c r="L393" i="1"/>
  <c r="N393" i="1"/>
  <c r="O393" i="1"/>
  <c r="AY180" i="3" l="1"/>
  <c r="BB180" i="3" s="1"/>
  <c r="BD180" i="3" s="1"/>
  <c r="BU180" i="3"/>
  <c r="Q393" i="1"/>
  <c r="K287" i="2" s="1"/>
  <c r="L287" i="2" s="1"/>
  <c r="N287" i="2" s="1"/>
  <c r="P180" i="3"/>
  <c r="D288" i="2"/>
  <c r="AR181" i="3"/>
  <c r="R180" i="3"/>
  <c r="AA181" i="3" s="1"/>
  <c r="B393" i="1" s="1"/>
  <c r="L180" i="3"/>
  <c r="BX180" i="3" s="1"/>
  <c r="BR180" i="3"/>
  <c r="BT180" i="3" l="1"/>
  <c r="BZ180" i="3" s="1"/>
  <c r="CA180" i="3" s="1"/>
  <c r="K393" i="1"/>
  <c r="F394" i="1"/>
  <c r="D394" i="1"/>
  <c r="E394" i="1"/>
  <c r="C394" i="1"/>
  <c r="G394" i="1"/>
  <c r="H181" i="3"/>
  <c r="BL181" i="3"/>
  <c r="AU181" i="3"/>
  <c r="AI182" i="3" s="1"/>
  <c r="BO181" i="3"/>
  <c r="BH181" i="3" s="1"/>
  <c r="O180" i="3"/>
  <c r="AT181" i="3"/>
  <c r="M288" i="2"/>
  <c r="AX181" i="3" l="1"/>
  <c r="BA181" i="3" s="1"/>
  <c r="Q181" i="3"/>
  <c r="Z182" i="3" s="1"/>
  <c r="K181" i="3"/>
  <c r="BW181" i="3" s="1"/>
  <c r="AS181" i="3"/>
  <c r="H394" i="1"/>
  <c r="B288" i="2" s="1"/>
  <c r="C288" i="2" s="1"/>
  <c r="E288" i="2" s="1"/>
  <c r="J181" i="3"/>
  <c r="AW181" i="3"/>
  <c r="AK182" i="3" s="1"/>
  <c r="BQ181" i="3"/>
  <c r="BN181" i="3"/>
  <c r="P394" i="1"/>
  <c r="L394" i="1"/>
  <c r="O394" i="1"/>
  <c r="N394" i="1"/>
  <c r="M394" i="1"/>
  <c r="AZ181" i="3" l="1"/>
  <c r="BC181" i="3" s="1"/>
  <c r="BS181" i="3"/>
  <c r="M181" i="3"/>
  <c r="BY181" i="3" s="1"/>
  <c r="S181" i="3"/>
  <c r="AB182" i="3" s="1"/>
  <c r="N181" i="3"/>
  <c r="Q394" i="1"/>
  <c r="K288" i="2" s="1"/>
  <c r="L288" i="2" s="1"/>
  <c r="N288" i="2" s="1"/>
  <c r="BP181" i="3"/>
  <c r="BM181" i="3"/>
  <c r="I181" i="3"/>
  <c r="AV181" i="3"/>
  <c r="AJ182" i="3" s="1"/>
  <c r="D289" i="2"/>
  <c r="AY181" i="3" l="1"/>
  <c r="BB181" i="3" s="1"/>
  <c r="BD181" i="3" s="1"/>
  <c r="BU181" i="3"/>
  <c r="AR182" i="3"/>
  <c r="P181" i="3"/>
  <c r="L181" i="3"/>
  <c r="BX181" i="3" s="1"/>
  <c r="R181" i="3"/>
  <c r="AA182" i="3" s="1"/>
  <c r="BR181" i="3"/>
  <c r="M289" i="2"/>
  <c r="BT181" i="3" l="1"/>
  <c r="BZ181" i="3" s="1"/>
  <c r="CA181" i="3" s="1"/>
  <c r="B394" i="1"/>
  <c r="BH182" i="3"/>
  <c r="AT182" i="3"/>
  <c r="O181" i="3"/>
  <c r="AU182" i="3"/>
  <c r="AI183" i="3" s="1"/>
  <c r="BL182" i="3"/>
  <c r="H182" i="3"/>
  <c r="BO182" i="3"/>
  <c r="AX182" i="3" l="1"/>
  <c r="BA182" i="3" s="1"/>
  <c r="K394" i="1"/>
  <c r="D395" i="1"/>
  <c r="G395" i="1"/>
  <c r="F395" i="1"/>
  <c r="C395" i="1"/>
  <c r="E395" i="1"/>
  <c r="BN182" i="3"/>
  <c r="AW182" i="3"/>
  <c r="AK183" i="3" s="1"/>
  <c r="BQ182" i="3"/>
  <c r="J182" i="3"/>
  <c r="K182" i="3"/>
  <c r="BW182" i="3" s="1"/>
  <c r="Q182" i="3"/>
  <c r="Z183" i="3" s="1"/>
  <c r="AS182" i="3"/>
  <c r="AZ182" i="3" l="1"/>
  <c r="BC182" i="3" s="1"/>
  <c r="BS182" i="3"/>
  <c r="M182" i="3"/>
  <c r="BY182" i="3" s="1"/>
  <c r="S182" i="3"/>
  <c r="AB183" i="3" s="1"/>
  <c r="H395" i="1"/>
  <c r="B289" i="2" s="1"/>
  <c r="C289" i="2" s="1"/>
  <c r="E289" i="2" s="1"/>
  <c r="P395" i="1"/>
  <c r="O395" i="1"/>
  <c r="N395" i="1"/>
  <c r="L395" i="1"/>
  <c r="M395" i="1"/>
  <c r="BM182" i="3"/>
  <c r="I182" i="3"/>
  <c r="AV182" i="3"/>
  <c r="AJ183" i="3" s="1"/>
  <c r="BP182" i="3"/>
  <c r="N182" i="3"/>
  <c r="AY182" i="3" l="1"/>
  <c r="BB182" i="3" s="1"/>
  <c r="BD182" i="3" s="1"/>
  <c r="BU182" i="3"/>
  <c r="Q395" i="1"/>
  <c r="K289" i="2" s="1"/>
  <c r="L289" i="2" s="1"/>
  <c r="N289" i="2" s="1"/>
  <c r="D290" i="2"/>
  <c r="P182" i="3"/>
  <c r="AR183" i="3"/>
  <c r="L182" i="3"/>
  <c r="BX182" i="3" s="1"/>
  <c r="R182" i="3"/>
  <c r="AA183" i="3" s="1"/>
  <c r="BR182" i="3"/>
  <c r="BT182" i="3" l="1"/>
  <c r="BZ182" i="3" s="1"/>
  <c r="CA182" i="3" s="1"/>
  <c r="B395" i="1"/>
  <c r="BH183" i="3"/>
  <c r="AT183" i="3"/>
  <c r="O182" i="3"/>
  <c r="BL183" i="3"/>
  <c r="AU183" i="3"/>
  <c r="AI184" i="3" s="1"/>
  <c r="H183" i="3"/>
  <c r="BO183" i="3"/>
  <c r="M290" i="2"/>
  <c r="AX183" i="3" l="1"/>
  <c r="BA183" i="3" s="1"/>
  <c r="BN183" i="3"/>
  <c r="AW183" i="3"/>
  <c r="AK184" i="3" s="1"/>
  <c r="J183" i="3"/>
  <c r="BQ183" i="3"/>
  <c r="AS183" i="3"/>
  <c r="K183" i="3"/>
  <c r="BW183" i="3" s="1"/>
  <c r="Q183" i="3"/>
  <c r="Z184" i="3" s="1"/>
  <c r="K395" i="1"/>
  <c r="D396" i="1"/>
  <c r="F396" i="1"/>
  <c r="G396" i="1"/>
  <c r="C396" i="1"/>
  <c r="E396" i="1"/>
  <c r="AZ183" i="3" l="1"/>
  <c r="BC183" i="3" s="1"/>
  <c r="BS183" i="3"/>
  <c r="H396" i="1"/>
  <c r="B290" i="2" s="1"/>
  <c r="C290" i="2" s="1"/>
  <c r="E290" i="2" s="1"/>
  <c r="N183" i="3"/>
  <c r="M183" i="3"/>
  <c r="BY183" i="3" s="1"/>
  <c r="S183" i="3"/>
  <c r="AB184" i="3" s="1"/>
  <c r="O396" i="1"/>
  <c r="M396" i="1"/>
  <c r="L396" i="1"/>
  <c r="N396" i="1"/>
  <c r="P396" i="1"/>
  <c r="I183" i="3"/>
  <c r="AV183" i="3"/>
  <c r="AJ184" i="3" s="1"/>
  <c r="BP183" i="3"/>
  <c r="BM183" i="3"/>
  <c r="AY183" i="3" l="1"/>
  <c r="BB183" i="3" s="1"/>
  <c r="BD183" i="3" s="1"/>
  <c r="BU183" i="3"/>
  <c r="L183" i="3"/>
  <c r="BX183" i="3" s="1"/>
  <c r="R183" i="3"/>
  <c r="AA184" i="3" s="1"/>
  <c r="BR183" i="3"/>
  <c r="AR184" i="3"/>
  <c r="Q396" i="1"/>
  <c r="K290" i="2" s="1"/>
  <c r="L290" i="2" s="1"/>
  <c r="N290" i="2" s="1"/>
  <c r="P183" i="3"/>
  <c r="D291" i="2"/>
  <c r="BT183" i="3" l="1"/>
  <c r="BZ183" i="3" s="1"/>
  <c r="CA183" i="3" s="1"/>
  <c r="AT184" i="3"/>
  <c r="BL184" i="3"/>
  <c r="H184" i="3"/>
  <c r="AU184" i="3"/>
  <c r="AI185" i="3" s="1"/>
  <c r="BO184" i="3"/>
  <c r="BK184" i="3" s="1"/>
  <c r="B396" i="1"/>
  <c r="M291" i="2"/>
  <c r="O183" i="3"/>
  <c r="BH184" i="3" l="1"/>
  <c r="AX184" i="3"/>
  <c r="BA184" i="3" s="1"/>
  <c r="AS184" i="3"/>
  <c r="BQ184" i="3"/>
  <c r="AW184" i="3"/>
  <c r="AK185" i="3" s="1"/>
  <c r="J184" i="3"/>
  <c r="BN184" i="3"/>
  <c r="Q184" i="3"/>
  <c r="Z185" i="3" s="1"/>
  <c r="K184" i="3"/>
  <c r="BW184" i="3" s="1"/>
  <c r="K396" i="1"/>
  <c r="D397" i="1"/>
  <c r="C397" i="1"/>
  <c r="F397" i="1"/>
  <c r="G397" i="1"/>
  <c r="E397" i="1"/>
  <c r="AZ184" i="3" l="1"/>
  <c r="BC184" i="3" s="1"/>
  <c r="BS184" i="3"/>
  <c r="O397" i="1"/>
  <c r="L397" i="1"/>
  <c r="P397" i="1"/>
  <c r="N397" i="1"/>
  <c r="M397" i="1"/>
  <c r="H397" i="1"/>
  <c r="B291" i="2" s="1"/>
  <c r="C291" i="2" s="1"/>
  <c r="E291" i="2" s="1"/>
  <c r="M184" i="3"/>
  <c r="BY184" i="3" s="1"/>
  <c r="S184" i="3"/>
  <c r="AB185" i="3" s="1"/>
  <c r="AV184" i="3"/>
  <c r="AJ185" i="3" s="1"/>
  <c r="I184" i="3"/>
  <c r="BP184" i="3"/>
  <c r="BM184" i="3"/>
  <c r="N184" i="3"/>
  <c r="AY184" i="3" l="1"/>
  <c r="BB184" i="3" s="1"/>
  <c r="BD184" i="3" s="1"/>
  <c r="BU184" i="3"/>
  <c r="AR185" i="3"/>
  <c r="Q397" i="1"/>
  <c r="K291" i="2" s="1"/>
  <c r="L291" i="2" s="1"/>
  <c r="N291" i="2" s="1"/>
  <c r="P184" i="3"/>
  <c r="L184" i="3"/>
  <c r="BX184" i="3" s="1"/>
  <c r="R184" i="3"/>
  <c r="AA185" i="3" s="1"/>
  <c r="BR184" i="3"/>
  <c r="D292" i="2"/>
  <c r="BT184" i="3" l="1"/>
  <c r="BZ184" i="3" s="1"/>
  <c r="CA184" i="3" s="1"/>
  <c r="M292" i="2"/>
  <c r="B397" i="1"/>
  <c r="BH185" i="3"/>
  <c r="AT185" i="3"/>
  <c r="O184" i="3"/>
  <c r="H185" i="3"/>
  <c r="AU185" i="3"/>
  <c r="AI186" i="3" s="1"/>
  <c r="BO185" i="3"/>
  <c r="BL185" i="3"/>
  <c r="AX185" i="3" l="1"/>
  <c r="BA185" i="3" s="1"/>
  <c r="Q185" i="3"/>
  <c r="Z186" i="3" s="1"/>
  <c r="K185" i="3"/>
  <c r="BW185" i="3" s="1"/>
  <c r="AW185" i="3"/>
  <c r="AK186" i="3" s="1"/>
  <c r="BN185" i="3"/>
  <c r="J185" i="3"/>
  <c r="BQ185" i="3"/>
  <c r="AS185" i="3"/>
  <c r="K397" i="1"/>
  <c r="G398" i="1"/>
  <c r="C398" i="1"/>
  <c r="E398" i="1"/>
  <c r="F398" i="1"/>
  <c r="D398" i="1"/>
  <c r="AZ185" i="3" l="1"/>
  <c r="BC185" i="3" s="1"/>
  <c r="BS185" i="3"/>
  <c r="P398" i="1"/>
  <c r="M398" i="1"/>
  <c r="L398" i="1"/>
  <c r="O398" i="1"/>
  <c r="N398" i="1"/>
  <c r="BP185" i="3"/>
  <c r="I185" i="3"/>
  <c r="AV185" i="3"/>
  <c r="AJ186" i="3" s="1"/>
  <c r="BM185" i="3"/>
  <c r="M185" i="3"/>
  <c r="BY185" i="3" s="1"/>
  <c r="S185" i="3"/>
  <c r="AB186" i="3" s="1"/>
  <c r="N185" i="3"/>
  <c r="H398" i="1"/>
  <c r="B292" i="2" s="1"/>
  <c r="C292" i="2" s="1"/>
  <c r="E292" i="2" s="1"/>
  <c r="BK271" i="3"/>
  <c r="AY185" i="3" l="1"/>
  <c r="BB185" i="3" s="1"/>
  <c r="BD185" i="3" s="1"/>
  <c r="BU185" i="3"/>
  <c r="R185" i="3"/>
  <c r="AA186" i="3" s="1"/>
  <c r="L185" i="3"/>
  <c r="BX185" i="3" s="1"/>
  <c r="BR185" i="3"/>
  <c r="Q398" i="1"/>
  <c r="K292" i="2" s="1"/>
  <c r="L292" i="2" s="1"/>
  <c r="N292" i="2" s="1"/>
  <c r="D293" i="2"/>
  <c r="P185" i="3"/>
  <c r="AR186" i="3"/>
  <c r="BT185" i="3" l="1"/>
  <c r="BZ185" i="3" s="1"/>
  <c r="CA185" i="3" s="1"/>
  <c r="M293" i="2"/>
  <c r="AT186" i="3"/>
  <c r="BL186" i="3"/>
  <c r="AU186" i="3"/>
  <c r="AI187" i="3" s="1"/>
  <c r="BO186" i="3"/>
  <c r="H186" i="3"/>
  <c r="O185" i="3"/>
  <c r="B398" i="1"/>
  <c r="BH186" i="3"/>
  <c r="AX186" i="3" l="1"/>
  <c r="BA186" i="3" s="1"/>
  <c r="K398" i="1"/>
  <c r="D399" i="1"/>
  <c r="E399" i="1"/>
  <c r="G399" i="1"/>
  <c r="F399" i="1"/>
  <c r="C399" i="1"/>
  <c r="K186" i="3"/>
  <c r="BW186" i="3" s="1"/>
  <c r="Q186" i="3"/>
  <c r="Z187" i="3" s="1"/>
  <c r="BN186" i="3"/>
  <c r="AW186" i="3"/>
  <c r="AK187" i="3" s="1"/>
  <c r="BQ186" i="3"/>
  <c r="J186" i="3"/>
  <c r="AS186" i="3"/>
  <c r="AZ186" i="3" l="1"/>
  <c r="BC186" i="3" s="1"/>
  <c r="BS186" i="3"/>
  <c r="I186" i="3"/>
  <c r="BM186" i="3"/>
  <c r="AV186" i="3"/>
  <c r="AJ187" i="3" s="1"/>
  <c r="BP186" i="3"/>
  <c r="N186" i="3"/>
  <c r="L399" i="1"/>
  <c r="O399" i="1"/>
  <c r="N399" i="1"/>
  <c r="M399" i="1"/>
  <c r="P399" i="1"/>
  <c r="S186" i="3"/>
  <c r="AB187" i="3" s="1"/>
  <c r="M186" i="3"/>
  <c r="BY186" i="3" s="1"/>
  <c r="H399" i="1"/>
  <c r="B293" i="2" s="1"/>
  <c r="C293" i="2" s="1"/>
  <c r="E293" i="2" s="1"/>
  <c r="AY186" i="3" l="1"/>
  <c r="BB186" i="3" s="1"/>
  <c r="BD186" i="3" s="1"/>
  <c r="BU186" i="3"/>
  <c r="D294" i="2"/>
  <c r="Q399" i="1"/>
  <c r="K293" i="2" s="1"/>
  <c r="L293" i="2" s="1"/>
  <c r="N293" i="2" s="1"/>
  <c r="P186" i="3"/>
  <c r="L186" i="3"/>
  <c r="BX186" i="3" s="1"/>
  <c r="R186" i="3"/>
  <c r="AA187" i="3" s="1"/>
  <c r="BR186" i="3"/>
  <c r="AR187" i="3"/>
  <c r="BT186" i="3" l="1"/>
  <c r="BZ186" i="3" s="1"/>
  <c r="CA186" i="3" s="1"/>
  <c r="BO187" i="3"/>
  <c r="BL187" i="3"/>
  <c r="AU187" i="3"/>
  <c r="AI188" i="3" s="1"/>
  <c r="H187" i="3"/>
  <c r="O186" i="3"/>
  <c r="M294" i="2"/>
  <c r="AT187" i="3"/>
  <c r="B399" i="1"/>
  <c r="BH187" i="3"/>
  <c r="AX187" i="3" l="1"/>
  <c r="BA187" i="3" s="1"/>
  <c r="K187" i="3"/>
  <c r="BW187" i="3" s="1"/>
  <c r="Q187" i="3"/>
  <c r="Z188" i="3" s="1"/>
  <c r="K399" i="1"/>
  <c r="C400" i="1"/>
  <c r="F400" i="1"/>
  <c r="G400" i="1"/>
  <c r="D400" i="1"/>
  <c r="E400" i="1"/>
  <c r="AS187" i="3"/>
  <c r="BQ187" i="3"/>
  <c r="BN187" i="3"/>
  <c r="J187" i="3"/>
  <c r="AW187" i="3"/>
  <c r="AK188" i="3" s="1"/>
  <c r="AZ187" i="3" l="1"/>
  <c r="BC187" i="3" s="1"/>
  <c r="BS187" i="3"/>
  <c r="I187" i="3"/>
  <c r="BM187" i="3"/>
  <c r="AV187" i="3"/>
  <c r="AJ188" i="3" s="1"/>
  <c r="BP187" i="3"/>
  <c r="S187" i="3"/>
  <c r="AB188" i="3" s="1"/>
  <c r="M187" i="3"/>
  <c r="BY187" i="3" s="1"/>
  <c r="H400" i="1"/>
  <c r="B294" i="2" s="1"/>
  <c r="C294" i="2" s="1"/>
  <c r="E294" i="2" s="1"/>
  <c r="N187" i="3"/>
  <c r="P400" i="1"/>
  <c r="O400" i="1"/>
  <c r="M400" i="1"/>
  <c r="N400" i="1"/>
  <c r="L400" i="1"/>
  <c r="AY187" i="3" l="1"/>
  <c r="BB187" i="3" s="1"/>
  <c r="BD187" i="3" s="1"/>
  <c r="BU187" i="3"/>
  <c r="Q400" i="1"/>
  <c r="K294" i="2" s="1"/>
  <c r="L294" i="2" s="1"/>
  <c r="N294" i="2" s="1"/>
  <c r="AR188" i="3"/>
  <c r="D295" i="2"/>
  <c r="L187" i="3"/>
  <c r="BX187" i="3" s="1"/>
  <c r="R187" i="3"/>
  <c r="AA188" i="3" s="1"/>
  <c r="BR187" i="3"/>
  <c r="P187" i="3"/>
  <c r="BT187" i="3" l="1"/>
  <c r="BZ187" i="3" s="1"/>
  <c r="CA187" i="3" s="1"/>
  <c r="O187" i="3"/>
  <c r="AT188" i="3"/>
  <c r="B400" i="1"/>
  <c r="BH188" i="3"/>
  <c r="AU188" i="3"/>
  <c r="AI189" i="3" s="1"/>
  <c r="H188" i="3"/>
  <c r="BO188" i="3"/>
  <c r="BL188" i="3"/>
  <c r="M295" i="2"/>
  <c r="AX188" i="3" l="1"/>
  <c r="BA188" i="3" s="1"/>
  <c r="K188" i="3"/>
  <c r="BW188" i="3" s="1"/>
  <c r="Q188" i="3"/>
  <c r="Z189" i="3" s="1"/>
  <c r="K400" i="1"/>
  <c r="D401" i="1"/>
  <c r="F401" i="1"/>
  <c r="E401" i="1"/>
  <c r="C401" i="1"/>
  <c r="G401" i="1"/>
  <c r="AS188" i="3"/>
  <c r="BN188" i="3"/>
  <c r="J188" i="3"/>
  <c r="AW188" i="3"/>
  <c r="AK189" i="3" s="1"/>
  <c r="BQ188" i="3"/>
  <c r="AZ188" i="3" l="1"/>
  <c r="BC188" i="3" s="1"/>
  <c r="BS188" i="3"/>
  <c r="H401" i="1"/>
  <c r="B295" i="2" s="1"/>
  <c r="C295" i="2" s="1"/>
  <c r="E295" i="2" s="1"/>
  <c r="S188" i="3"/>
  <c r="AB189" i="3" s="1"/>
  <c r="M188" i="3"/>
  <c r="BY188" i="3" s="1"/>
  <c r="I188" i="3"/>
  <c r="BP188" i="3"/>
  <c r="AV188" i="3"/>
  <c r="AJ189" i="3" s="1"/>
  <c r="BM188" i="3"/>
  <c r="N401" i="1"/>
  <c r="M401" i="1"/>
  <c r="O401" i="1"/>
  <c r="L401" i="1"/>
  <c r="P401" i="1"/>
  <c r="N188" i="3"/>
  <c r="AY188" i="3" l="1"/>
  <c r="BB188" i="3" s="1"/>
  <c r="BD188" i="3" s="1"/>
  <c r="BU188" i="3"/>
  <c r="AR189" i="3"/>
  <c r="Q401" i="1"/>
  <c r="K295" i="2" s="1"/>
  <c r="L295" i="2" s="1"/>
  <c r="N295" i="2" s="1"/>
  <c r="L188" i="3"/>
  <c r="BX188" i="3" s="1"/>
  <c r="R188" i="3"/>
  <c r="AA189" i="3" s="1"/>
  <c r="BR188" i="3"/>
  <c r="D296" i="2"/>
  <c r="P188" i="3"/>
  <c r="BT188" i="3" l="1"/>
  <c r="BZ188" i="3" s="1"/>
  <c r="CA188" i="3" s="1"/>
  <c r="M296" i="2"/>
  <c r="AT189" i="3"/>
  <c r="B401" i="1"/>
  <c r="BH189" i="3"/>
  <c r="O188" i="3"/>
  <c r="AU189" i="3"/>
  <c r="AI190" i="3" s="1"/>
  <c r="H189" i="3"/>
  <c r="BO189" i="3"/>
  <c r="BL189" i="3"/>
  <c r="AX189" i="3" l="1"/>
  <c r="BA189" i="3" s="1"/>
  <c r="G402" i="1"/>
  <c r="K401" i="1"/>
  <c r="D402" i="1"/>
  <c r="E402" i="1"/>
  <c r="C402" i="1"/>
  <c r="F402" i="1"/>
  <c r="AS189" i="3"/>
  <c r="BQ189" i="3"/>
  <c r="BN189" i="3"/>
  <c r="AW189" i="3"/>
  <c r="AK190" i="3" s="1"/>
  <c r="J189" i="3"/>
  <c r="Q189" i="3"/>
  <c r="Z190" i="3" s="1"/>
  <c r="K189" i="3"/>
  <c r="BW189" i="3" s="1"/>
  <c r="AZ189" i="3" l="1"/>
  <c r="BC189" i="3" s="1"/>
  <c r="BS189" i="3"/>
  <c r="N189" i="3"/>
  <c r="S189" i="3"/>
  <c r="AB190" i="3" s="1"/>
  <c r="M189" i="3"/>
  <c r="BY189" i="3" s="1"/>
  <c r="AV189" i="3"/>
  <c r="AJ190" i="3" s="1"/>
  <c r="BP189" i="3"/>
  <c r="I189" i="3"/>
  <c r="BM189" i="3"/>
  <c r="H402" i="1"/>
  <c r="B296" i="2" s="1"/>
  <c r="C296" i="2" s="1"/>
  <c r="E296" i="2" s="1"/>
  <c r="P402" i="1"/>
  <c r="N402" i="1"/>
  <c r="M402" i="1"/>
  <c r="L402" i="1"/>
  <c r="O402" i="1"/>
  <c r="AY189" i="3" l="1"/>
  <c r="BB189" i="3" s="1"/>
  <c r="BD189" i="3" s="1"/>
  <c r="BU189" i="3"/>
  <c r="Q402" i="1"/>
  <c r="K296" i="2" s="1"/>
  <c r="L296" i="2" s="1"/>
  <c r="N296" i="2" s="1"/>
  <c r="AR190" i="3"/>
  <c r="D297" i="2"/>
  <c r="P189" i="3"/>
  <c r="L189" i="3"/>
  <c r="BX189" i="3" s="1"/>
  <c r="R189" i="3"/>
  <c r="AA190" i="3" s="1"/>
  <c r="B402" i="1" s="1"/>
  <c r="BR189" i="3"/>
  <c r="BT189" i="3" l="1"/>
  <c r="BZ189" i="3" s="1"/>
  <c r="CA189" i="3" s="1"/>
  <c r="K402" i="1"/>
  <c r="D403" i="1"/>
  <c r="E403" i="1"/>
  <c r="G403" i="1"/>
  <c r="F403" i="1"/>
  <c r="C403" i="1"/>
  <c r="AT190" i="3"/>
  <c r="O189" i="3"/>
  <c r="H190" i="3"/>
  <c r="BL190" i="3"/>
  <c r="BO190" i="3"/>
  <c r="AU190" i="3"/>
  <c r="AI191" i="3" s="1"/>
  <c r="M297" i="2"/>
  <c r="BK190" i="3" l="1"/>
  <c r="BN190" i="3" s="1"/>
  <c r="AX190" i="3"/>
  <c r="BA190" i="3" s="1"/>
  <c r="AS190" i="3"/>
  <c r="H403" i="1"/>
  <c r="B297" i="2" s="1"/>
  <c r="C297" i="2" s="1"/>
  <c r="E297" i="2" s="1"/>
  <c r="Q190" i="3"/>
  <c r="Z191" i="3" s="1"/>
  <c r="K190" i="3"/>
  <c r="BW190" i="3" s="1"/>
  <c r="J190" i="3"/>
  <c r="AW190" i="3"/>
  <c r="AK191" i="3" s="1"/>
  <c r="BQ190" i="3"/>
  <c r="N403" i="1"/>
  <c r="O403" i="1"/>
  <c r="L403" i="1"/>
  <c r="P403" i="1"/>
  <c r="M403" i="1"/>
  <c r="BH190" i="3" l="1"/>
  <c r="AZ190" i="3"/>
  <c r="BC190" i="3" s="1"/>
  <c r="BS190" i="3"/>
  <c r="N190" i="3"/>
  <c r="Q403" i="1"/>
  <c r="K297" i="2" s="1"/>
  <c r="L297" i="2" s="1"/>
  <c r="N297" i="2" s="1"/>
  <c r="D298" i="2"/>
  <c r="M190" i="3"/>
  <c r="BY190" i="3" s="1"/>
  <c r="S190" i="3"/>
  <c r="AB191" i="3" s="1"/>
  <c r="BM190" i="3"/>
  <c r="BP190" i="3"/>
  <c r="I190" i="3"/>
  <c r="AV190" i="3"/>
  <c r="AJ191" i="3" s="1"/>
  <c r="AY190" i="3" l="1"/>
  <c r="BB190" i="3" s="1"/>
  <c r="BD190" i="3" s="1"/>
  <c r="BU190" i="3"/>
  <c r="M298" i="2"/>
  <c r="AR191" i="3"/>
  <c r="R190" i="3"/>
  <c r="AA191" i="3" s="1"/>
  <c r="L190" i="3"/>
  <c r="BX190" i="3" s="1"/>
  <c r="BR190" i="3"/>
  <c r="P190" i="3"/>
  <c r="BT190" i="3" l="1"/>
  <c r="BZ190" i="3" s="1"/>
  <c r="CA190" i="3" s="1"/>
  <c r="AU191" i="3"/>
  <c r="AI192" i="3" s="1"/>
  <c r="BL191" i="3"/>
  <c r="H191" i="3"/>
  <c r="BO191" i="3"/>
  <c r="O190" i="3"/>
  <c r="AT191" i="3"/>
  <c r="BH191" i="3"/>
  <c r="B403" i="1"/>
  <c r="AX191" i="3" l="1"/>
  <c r="BA191" i="3" s="1"/>
  <c r="AS191" i="3"/>
  <c r="BN191" i="3"/>
  <c r="AW191" i="3"/>
  <c r="AK192" i="3" s="1"/>
  <c r="BQ191" i="3"/>
  <c r="J191" i="3"/>
  <c r="K191" i="3"/>
  <c r="BW191" i="3" s="1"/>
  <c r="Q191" i="3"/>
  <c r="Z192" i="3" s="1"/>
  <c r="K403" i="1"/>
  <c r="F404" i="1"/>
  <c r="G404" i="1"/>
  <c r="E404" i="1"/>
  <c r="C404" i="1"/>
  <c r="D404" i="1"/>
  <c r="AZ191" i="3" l="1"/>
  <c r="BC191" i="3" s="1"/>
  <c r="BS191" i="3"/>
  <c r="H404" i="1"/>
  <c r="B298" i="2" s="1"/>
  <c r="C298" i="2" s="1"/>
  <c r="E298" i="2" s="1"/>
  <c r="N191" i="3"/>
  <c r="P404" i="1"/>
  <c r="L404" i="1"/>
  <c r="O404" i="1"/>
  <c r="M404" i="1"/>
  <c r="N404" i="1"/>
  <c r="M191" i="3"/>
  <c r="BY191" i="3" s="1"/>
  <c r="S191" i="3"/>
  <c r="AB192" i="3" s="1"/>
  <c r="BM191" i="3"/>
  <c r="I191" i="3"/>
  <c r="AV191" i="3"/>
  <c r="AJ192" i="3" s="1"/>
  <c r="BP191" i="3"/>
  <c r="AY191" i="3" l="1"/>
  <c r="BB191" i="3" s="1"/>
  <c r="BD191" i="3" s="1"/>
  <c r="BU191" i="3"/>
  <c r="P191" i="3"/>
  <c r="Q404" i="1"/>
  <c r="K298" i="2" s="1"/>
  <c r="L298" i="2" s="1"/>
  <c r="N298" i="2" s="1"/>
  <c r="R191" i="3"/>
  <c r="AA192" i="3" s="1"/>
  <c r="L191" i="3"/>
  <c r="BX191" i="3" s="1"/>
  <c r="BR191" i="3"/>
  <c r="AR192" i="3"/>
  <c r="D299" i="2"/>
  <c r="BT191" i="3" l="1"/>
  <c r="BZ191" i="3" s="1"/>
  <c r="CA191" i="3" s="1"/>
  <c r="M299" i="2"/>
  <c r="AU192" i="3"/>
  <c r="AI193" i="3" s="1"/>
  <c r="H192" i="3"/>
  <c r="BL192" i="3"/>
  <c r="BO192" i="3"/>
  <c r="O191" i="3"/>
  <c r="AT192" i="3"/>
  <c r="BH192" i="3"/>
  <c r="B404" i="1"/>
  <c r="AX192" i="3" l="1"/>
  <c r="BA192" i="3" s="1"/>
  <c r="K404" i="1"/>
  <c r="D405" i="1"/>
  <c r="F405" i="1"/>
  <c r="C405" i="1"/>
  <c r="E405" i="1"/>
  <c r="G405" i="1"/>
  <c r="AS192" i="3"/>
  <c r="Q192" i="3"/>
  <c r="Z193" i="3" s="1"/>
  <c r="K192" i="3"/>
  <c r="BW192" i="3" s="1"/>
  <c r="BN192" i="3"/>
  <c r="AW192" i="3"/>
  <c r="AK193" i="3" s="1"/>
  <c r="J192" i="3"/>
  <c r="BQ192" i="3"/>
  <c r="AZ192" i="3" l="1"/>
  <c r="BC192" i="3" s="1"/>
  <c r="BS192" i="3"/>
  <c r="M192" i="3"/>
  <c r="BY192" i="3" s="1"/>
  <c r="S192" i="3"/>
  <c r="AB193" i="3" s="1"/>
  <c r="AV192" i="3"/>
  <c r="AJ193" i="3" s="1"/>
  <c r="BM192" i="3"/>
  <c r="BP192" i="3"/>
  <c r="I192" i="3"/>
  <c r="N192" i="3"/>
  <c r="H405" i="1"/>
  <c r="B299" i="2" s="1"/>
  <c r="C299" i="2" s="1"/>
  <c r="E299" i="2" s="1"/>
  <c r="L405" i="1"/>
  <c r="N405" i="1"/>
  <c r="O405" i="1"/>
  <c r="P405" i="1"/>
  <c r="M405" i="1"/>
  <c r="AY192" i="3" l="1"/>
  <c r="BB192" i="3" s="1"/>
  <c r="BD192" i="3" s="1"/>
  <c r="BU192" i="3"/>
  <c r="D300" i="2"/>
  <c r="AR193" i="3"/>
  <c r="L192" i="3"/>
  <c r="BX192" i="3" s="1"/>
  <c r="R192" i="3"/>
  <c r="AA193" i="3" s="1"/>
  <c r="BR192" i="3"/>
  <c r="Q405" i="1"/>
  <c r="K299" i="2" s="1"/>
  <c r="L299" i="2" s="1"/>
  <c r="N299" i="2" s="1"/>
  <c r="P192" i="3"/>
  <c r="BT192" i="3" l="1"/>
  <c r="BZ192" i="3" s="1"/>
  <c r="CA192" i="3" s="1"/>
  <c r="B405" i="1"/>
  <c r="BH193" i="3"/>
  <c r="O192" i="3"/>
  <c r="M300" i="2"/>
  <c r="BL193" i="3"/>
  <c r="H193" i="3"/>
  <c r="AU193" i="3"/>
  <c r="AI194" i="3" s="1"/>
  <c r="BO193" i="3"/>
  <c r="AT193" i="3"/>
  <c r="AX193" i="3" l="1"/>
  <c r="BA193" i="3" s="1"/>
  <c r="AS193" i="3"/>
  <c r="AW193" i="3"/>
  <c r="AK194" i="3" s="1"/>
  <c r="BQ193" i="3"/>
  <c r="BN193" i="3"/>
  <c r="J193" i="3"/>
  <c r="Q193" i="3"/>
  <c r="Z194" i="3" s="1"/>
  <c r="K193" i="3"/>
  <c r="BW193" i="3" s="1"/>
  <c r="K405" i="1"/>
  <c r="F406" i="1"/>
  <c r="G406" i="1"/>
  <c r="C406" i="1"/>
  <c r="D406" i="1"/>
  <c r="E406" i="1"/>
  <c r="AZ193" i="3" l="1"/>
  <c r="BC193" i="3" s="1"/>
  <c r="BS193" i="3"/>
  <c r="N193" i="3"/>
  <c r="H406" i="1"/>
  <c r="B300" i="2" s="1"/>
  <c r="C300" i="2" s="1"/>
  <c r="E300" i="2" s="1"/>
  <c r="M406" i="1"/>
  <c r="O406" i="1"/>
  <c r="P406" i="1"/>
  <c r="L406" i="1"/>
  <c r="N406" i="1"/>
  <c r="BP193" i="3"/>
  <c r="BM193" i="3"/>
  <c r="I193" i="3"/>
  <c r="AV193" i="3"/>
  <c r="AJ194" i="3" s="1"/>
  <c r="S193" i="3"/>
  <c r="AB194" i="3" s="1"/>
  <c r="M193" i="3"/>
  <c r="BY193" i="3" s="1"/>
  <c r="AY193" i="3" l="1"/>
  <c r="BB193" i="3" s="1"/>
  <c r="BD193" i="3" s="1"/>
  <c r="BU193" i="3"/>
  <c r="AR194" i="3"/>
  <c r="P193" i="3"/>
  <c r="R193" i="3"/>
  <c r="AA194" i="3" s="1"/>
  <c r="L193" i="3"/>
  <c r="BX193" i="3" s="1"/>
  <c r="BR193" i="3"/>
  <c r="Q406" i="1"/>
  <c r="K300" i="2" s="1"/>
  <c r="L300" i="2" s="1"/>
  <c r="N300" i="2" s="1"/>
  <c r="D301" i="2"/>
  <c r="BT193" i="3" l="1"/>
  <c r="BZ193" i="3" s="1"/>
  <c r="CA193" i="3" s="1"/>
  <c r="B406" i="1"/>
  <c r="BH194" i="3"/>
  <c r="M301" i="2"/>
  <c r="AT194" i="3"/>
  <c r="BL194" i="3"/>
  <c r="AU194" i="3"/>
  <c r="AI195" i="3" s="1"/>
  <c r="BO194" i="3"/>
  <c r="H194" i="3"/>
  <c r="O193" i="3"/>
  <c r="AX194" i="3" l="1"/>
  <c r="BA194" i="3" s="1"/>
  <c r="AS194" i="3"/>
  <c r="Q194" i="3"/>
  <c r="Z195" i="3" s="1"/>
  <c r="K194" i="3"/>
  <c r="BW194" i="3" s="1"/>
  <c r="BQ194" i="3"/>
  <c r="J194" i="3"/>
  <c r="AW194" i="3"/>
  <c r="AK195" i="3" s="1"/>
  <c r="BN194" i="3"/>
  <c r="K406" i="1"/>
  <c r="D407" i="1"/>
  <c r="C407" i="1"/>
  <c r="G407" i="1"/>
  <c r="E407" i="1"/>
  <c r="F407" i="1"/>
  <c r="AZ194" i="3" l="1"/>
  <c r="BC194" i="3" s="1"/>
  <c r="BS194" i="3"/>
  <c r="M407" i="1"/>
  <c r="O407" i="1"/>
  <c r="N407" i="1"/>
  <c r="P407" i="1"/>
  <c r="L407" i="1"/>
  <c r="M194" i="3"/>
  <c r="BY194" i="3" s="1"/>
  <c r="S194" i="3"/>
  <c r="AB195" i="3" s="1"/>
  <c r="H407" i="1"/>
  <c r="B301" i="2" s="1"/>
  <c r="C301" i="2" s="1"/>
  <c r="E301" i="2" s="1"/>
  <c r="BM194" i="3"/>
  <c r="BP194" i="3"/>
  <c r="AV194" i="3"/>
  <c r="AJ195" i="3" s="1"/>
  <c r="I194" i="3"/>
  <c r="N194" i="3"/>
  <c r="AY194" i="3" l="1"/>
  <c r="BB194" i="3" s="1"/>
  <c r="BD194" i="3" s="1"/>
  <c r="BU194" i="3"/>
  <c r="D302" i="2"/>
  <c r="Q407" i="1"/>
  <c r="K301" i="2" s="1"/>
  <c r="L301" i="2" s="1"/>
  <c r="N301" i="2" s="1"/>
  <c r="AR195" i="3"/>
  <c r="R194" i="3"/>
  <c r="AA195" i="3" s="1"/>
  <c r="L194" i="3"/>
  <c r="BX194" i="3" s="1"/>
  <c r="BR194" i="3"/>
  <c r="P194" i="3"/>
  <c r="BT194" i="3" l="1"/>
  <c r="BZ194" i="3" s="1"/>
  <c r="CA194" i="3" s="1"/>
  <c r="H195" i="3"/>
  <c r="AU195" i="3"/>
  <c r="AI196" i="3" s="1"/>
  <c r="BL195" i="3"/>
  <c r="BO195" i="3"/>
  <c r="O194" i="3"/>
  <c r="AT195" i="3"/>
  <c r="B407" i="1"/>
  <c r="BH195" i="3"/>
  <c r="M302" i="2"/>
  <c r="AX195" i="3" l="1"/>
  <c r="BA195" i="3" s="1"/>
  <c r="AS195" i="3"/>
  <c r="K407" i="1"/>
  <c r="E408" i="1"/>
  <c r="C408" i="1"/>
  <c r="F408" i="1"/>
  <c r="G408" i="1"/>
  <c r="D408" i="1"/>
  <c r="J195" i="3"/>
  <c r="AW195" i="3"/>
  <c r="AK196" i="3" s="1"/>
  <c r="BN195" i="3"/>
  <c r="BQ195" i="3"/>
  <c r="K195" i="3"/>
  <c r="BW195" i="3" s="1"/>
  <c r="Q195" i="3"/>
  <c r="Z196" i="3" s="1"/>
  <c r="AZ195" i="3" l="1"/>
  <c r="BC195" i="3" s="1"/>
  <c r="BS195" i="3"/>
  <c r="H408" i="1"/>
  <c r="B302" i="2" s="1"/>
  <c r="C302" i="2" s="1"/>
  <c r="E302" i="2" s="1"/>
  <c r="N195" i="3"/>
  <c r="BP195" i="3"/>
  <c r="I195" i="3"/>
  <c r="AV195" i="3"/>
  <c r="AJ196" i="3" s="1"/>
  <c r="BM195" i="3"/>
  <c r="M195" i="3"/>
  <c r="BY195" i="3" s="1"/>
  <c r="S195" i="3"/>
  <c r="AB196" i="3" s="1"/>
  <c r="P408" i="1"/>
  <c r="L408" i="1"/>
  <c r="N408" i="1"/>
  <c r="O408" i="1"/>
  <c r="M408" i="1"/>
  <c r="AY195" i="3" l="1"/>
  <c r="BB195" i="3" s="1"/>
  <c r="BD195" i="3" s="1"/>
  <c r="BU195" i="3"/>
  <c r="Q408" i="1"/>
  <c r="K302" i="2" s="1"/>
  <c r="L302" i="2" s="1"/>
  <c r="N302" i="2" s="1"/>
  <c r="R195" i="3"/>
  <c r="AA196" i="3" s="1"/>
  <c r="L195" i="3"/>
  <c r="BX195" i="3" s="1"/>
  <c r="BR195" i="3"/>
  <c r="D303" i="2"/>
  <c r="P195" i="3"/>
  <c r="AR196" i="3"/>
  <c r="BT195" i="3" l="1"/>
  <c r="BZ195" i="3" s="1"/>
  <c r="CA195" i="3" s="1"/>
  <c r="AT196" i="3"/>
  <c r="O195" i="3"/>
  <c r="B408" i="1"/>
  <c r="M303" i="2"/>
  <c r="H196" i="3"/>
  <c r="AU196" i="3"/>
  <c r="AI197" i="3" s="1"/>
  <c r="BL196" i="3"/>
  <c r="BO196" i="3"/>
  <c r="BK196" i="3" s="1"/>
  <c r="BK289" i="3"/>
  <c r="BH196" i="3" l="1"/>
  <c r="AX196" i="3"/>
  <c r="BA196" i="3" s="1"/>
  <c r="K408" i="1"/>
  <c r="F409" i="1"/>
  <c r="C409" i="1"/>
  <c r="D409" i="1"/>
  <c r="G409" i="1"/>
  <c r="E409" i="1"/>
  <c r="J196" i="3"/>
  <c r="BQ196" i="3"/>
  <c r="AW196" i="3"/>
  <c r="AK197" i="3" s="1"/>
  <c r="BN196" i="3"/>
  <c r="Q196" i="3"/>
  <c r="Z197" i="3" s="1"/>
  <c r="K196" i="3"/>
  <c r="BW196" i="3" s="1"/>
  <c r="AS196" i="3"/>
  <c r="AZ196" i="3" l="1"/>
  <c r="BC196" i="3" s="1"/>
  <c r="BS196" i="3"/>
  <c r="M196" i="3"/>
  <c r="BY196" i="3" s="1"/>
  <c r="S196" i="3"/>
  <c r="AB197" i="3" s="1"/>
  <c r="N409" i="1"/>
  <c r="P409" i="1"/>
  <c r="M409" i="1"/>
  <c r="O409" i="1"/>
  <c r="L409" i="1"/>
  <c r="H409" i="1"/>
  <c r="B303" i="2" s="1"/>
  <c r="C303" i="2" s="1"/>
  <c r="E303" i="2" s="1"/>
  <c r="I196" i="3"/>
  <c r="BM196" i="3"/>
  <c r="AV196" i="3"/>
  <c r="AJ197" i="3" s="1"/>
  <c r="BP196" i="3"/>
  <c r="N196" i="3"/>
  <c r="AY196" i="3" l="1"/>
  <c r="BB196" i="3" s="1"/>
  <c r="BD196" i="3" s="1"/>
  <c r="BU196" i="3"/>
  <c r="AR197" i="3"/>
  <c r="L196" i="3"/>
  <c r="BX196" i="3" s="1"/>
  <c r="R196" i="3"/>
  <c r="AA197" i="3" s="1"/>
  <c r="BR196" i="3"/>
  <c r="Q409" i="1"/>
  <c r="K303" i="2" s="1"/>
  <c r="L303" i="2" s="1"/>
  <c r="N303" i="2" s="1"/>
  <c r="D304" i="2"/>
  <c r="P196" i="3"/>
  <c r="BT196" i="3" l="1"/>
  <c r="BZ196" i="3" s="1"/>
  <c r="CA196" i="3" s="1"/>
  <c r="AT197" i="3"/>
  <c r="O196" i="3"/>
  <c r="M304" i="2"/>
  <c r="BO197" i="3"/>
  <c r="AU197" i="3"/>
  <c r="AI198" i="3" s="1"/>
  <c r="BL197" i="3"/>
  <c r="H197" i="3"/>
  <c r="BH197" i="3"/>
  <c r="B409" i="1"/>
  <c r="AX197" i="3" l="1"/>
  <c r="BA197" i="3" s="1"/>
  <c r="Q197" i="3"/>
  <c r="Z198" i="3" s="1"/>
  <c r="K197" i="3"/>
  <c r="BW197" i="3" s="1"/>
  <c r="AS197" i="3"/>
  <c r="K409" i="1"/>
  <c r="C410" i="1"/>
  <c r="E410" i="1"/>
  <c r="D410" i="1"/>
  <c r="F410" i="1"/>
  <c r="G410" i="1"/>
  <c r="BQ197" i="3"/>
  <c r="AW197" i="3"/>
  <c r="AK198" i="3" s="1"/>
  <c r="BN197" i="3"/>
  <c r="J197" i="3"/>
  <c r="AZ197" i="3" l="1"/>
  <c r="BC197" i="3" s="1"/>
  <c r="BS197" i="3"/>
  <c r="M197" i="3"/>
  <c r="BY197" i="3" s="1"/>
  <c r="S197" i="3"/>
  <c r="AB198" i="3" s="1"/>
  <c r="N410" i="1"/>
  <c r="O410" i="1"/>
  <c r="M410" i="1"/>
  <c r="P410" i="1"/>
  <c r="L410" i="1"/>
  <c r="AV197" i="3"/>
  <c r="AJ198" i="3" s="1"/>
  <c r="BM197" i="3"/>
  <c r="I197" i="3"/>
  <c r="BP197" i="3"/>
  <c r="N197" i="3"/>
  <c r="H410" i="1"/>
  <c r="B304" i="2" s="1"/>
  <c r="C304" i="2" s="1"/>
  <c r="E304" i="2" s="1"/>
  <c r="AY197" i="3" l="1"/>
  <c r="BB197" i="3" s="1"/>
  <c r="BD197" i="3" s="1"/>
  <c r="BU197" i="3"/>
  <c r="D305" i="2"/>
  <c r="L197" i="3"/>
  <c r="BX197" i="3" s="1"/>
  <c r="R197" i="3"/>
  <c r="AA198" i="3" s="1"/>
  <c r="BR197" i="3"/>
  <c r="AR198" i="3"/>
  <c r="Q410" i="1"/>
  <c r="K304" i="2" s="1"/>
  <c r="L304" i="2" s="1"/>
  <c r="N304" i="2" s="1"/>
  <c r="P197" i="3"/>
  <c r="BT197" i="3" l="1"/>
  <c r="BZ197" i="3" s="1"/>
  <c r="CA197" i="3" s="1"/>
  <c r="BL198" i="3"/>
  <c r="BO198" i="3"/>
  <c r="H198" i="3"/>
  <c r="AU198" i="3"/>
  <c r="AI199" i="3" s="1"/>
  <c r="BH198" i="3"/>
  <c r="B410" i="1"/>
  <c r="O197" i="3"/>
  <c r="AT198" i="3"/>
  <c r="M305" i="2"/>
  <c r="AX198" i="3" l="1"/>
  <c r="BA198" i="3" s="1"/>
  <c r="BQ198" i="3"/>
  <c r="J198" i="3"/>
  <c r="BN198" i="3"/>
  <c r="AW198" i="3"/>
  <c r="AK199" i="3" s="1"/>
  <c r="Q198" i="3"/>
  <c r="Z199" i="3" s="1"/>
  <c r="K198" i="3"/>
  <c r="BW198" i="3" s="1"/>
  <c r="K410" i="1"/>
  <c r="G411" i="1"/>
  <c r="F411" i="1"/>
  <c r="E411" i="1"/>
  <c r="D411" i="1"/>
  <c r="C411" i="1"/>
  <c r="AS198" i="3"/>
  <c r="AZ198" i="3" l="1"/>
  <c r="BC198" i="3" s="1"/>
  <c r="BS198" i="3"/>
  <c r="M411" i="1"/>
  <c r="P411" i="1"/>
  <c r="O411" i="1"/>
  <c r="L411" i="1"/>
  <c r="N411" i="1"/>
  <c r="M198" i="3"/>
  <c r="BY198" i="3" s="1"/>
  <c r="S198" i="3"/>
  <c r="AB199" i="3" s="1"/>
  <c r="H411" i="1"/>
  <c r="B305" i="2" s="1"/>
  <c r="C305" i="2" s="1"/>
  <c r="E305" i="2" s="1"/>
  <c r="N198" i="3"/>
  <c r="I198" i="3"/>
  <c r="AV198" i="3"/>
  <c r="AJ199" i="3" s="1"/>
  <c r="BP198" i="3"/>
  <c r="BM198" i="3"/>
  <c r="AY198" i="3" l="1"/>
  <c r="BB198" i="3" s="1"/>
  <c r="BD198" i="3" s="1"/>
  <c r="BU198" i="3"/>
  <c r="P198" i="3"/>
  <c r="R198" i="3"/>
  <c r="AA199" i="3" s="1"/>
  <c r="B411" i="1" s="1"/>
  <c r="L198" i="3"/>
  <c r="BX198" i="3" s="1"/>
  <c r="BR198" i="3"/>
  <c r="AR199" i="3"/>
  <c r="D306" i="2"/>
  <c r="Q411" i="1"/>
  <c r="K305" i="2" s="1"/>
  <c r="L305" i="2" s="1"/>
  <c r="N305" i="2" s="1"/>
  <c r="BT198" i="3" l="1"/>
  <c r="BZ198" i="3" s="1"/>
  <c r="CA198" i="3" s="1"/>
  <c r="M306" i="2"/>
  <c r="AU199" i="3"/>
  <c r="AI200" i="3" s="1"/>
  <c r="BL199" i="3"/>
  <c r="H199" i="3"/>
  <c r="BO199" i="3"/>
  <c r="BH199" i="3" s="1"/>
  <c r="AT199" i="3"/>
  <c r="O198" i="3"/>
  <c r="K411" i="1"/>
  <c r="E412" i="1"/>
  <c r="F412" i="1"/>
  <c r="C412" i="1"/>
  <c r="D412" i="1"/>
  <c r="G412" i="1"/>
  <c r="AX199" i="3" l="1"/>
  <c r="BA199" i="3" s="1"/>
  <c r="AS199" i="3"/>
  <c r="H412" i="1"/>
  <c r="B306" i="2" s="1"/>
  <c r="C306" i="2" s="1"/>
  <c r="E306" i="2" s="1"/>
  <c r="P412" i="1"/>
  <c r="L412" i="1"/>
  <c r="N412" i="1"/>
  <c r="M412" i="1"/>
  <c r="O412" i="1"/>
  <c r="Q199" i="3"/>
  <c r="Z200" i="3" s="1"/>
  <c r="K199" i="3"/>
  <c r="BW199" i="3" s="1"/>
  <c r="J199" i="3"/>
  <c r="AW199" i="3"/>
  <c r="AK200" i="3" s="1"/>
  <c r="BQ199" i="3"/>
  <c r="BN199" i="3"/>
  <c r="AZ199" i="3" l="1"/>
  <c r="BC199" i="3" s="1"/>
  <c r="BS199" i="3"/>
  <c r="Q412" i="1"/>
  <c r="K306" i="2" s="1"/>
  <c r="L306" i="2" s="1"/>
  <c r="N306" i="2" s="1"/>
  <c r="BM199" i="3"/>
  <c r="BP199" i="3"/>
  <c r="AV199" i="3"/>
  <c r="AJ200" i="3" s="1"/>
  <c r="I199" i="3"/>
  <c r="N199" i="3"/>
  <c r="S199" i="3"/>
  <c r="AB200" i="3" s="1"/>
  <c r="M199" i="3"/>
  <c r="BY199" i="3" s="1"/>
  <c r="D307" i="2"/>
  <c r="AY199" i="3" l="1"/>
  <c r="BB199" i="3" s="1"/>
  <c r="BD199" i="3" s="1"/>
  <c r="BU199" i="3"/>
  <c r="R199" i="3"/>
  <c r="AA200" i="3" s="1"/>
  <c r="B412" i="1" s="1"/>
  <c r="L199" i="3"/>
  <c r="BX199" i="3" s="1"/>
  <c r="BR199" i="3"/>
  <c r="AR200" i="3"/>
  <c r="P199" i="3"/>
  <c r="M307" i="2"/>
  <c r="BT199" i="3" l="1"/>
  <c r="BZ199" i="3" s="1"/>
  <c r="CA199" i="3" s="1"/>
  <c r="O199" i="3"/>
  <c r="H200" i="3"/>
  <c r="AU200" i="3"/>
  <c r="AI201" i="3" s="1"/>
  <c r="BL200" i="3"/>
  <c r="BO200" i="3"/>
  <c r="K412" i="1"/>
  <c r="D413" i="1"/>
  <c r="C413" i="1"/>
  <c r="G413" i="1"/>
  <c r="E413" i="1"/>
  <c r="F413" i="1"/>
  <c r="AT200" i="3"/>
  <c r="BH200" i="3"/>
  <c r="AX200" i="3" l="1"/>
  <c r="BA200" i="3" s="1"/>
  <c r="AS200" i="3"/>
  <c r="BN200" i="3"/>
  <c r="BQ200" i="3"/>
  <c r="AW200" i="3"/>
  <c r="AK201" i="3" s="1"/>
  <c r="J200" i="3"/>
  <c r="L413" i="1"/>
  <c r="O413" i="1"/>
  <c r="P413" i="1"/>
  <c r="M413" i="1"/>
  <c r="N413" i="1"/>
  <c r="Q200" i="3"/>
  <c r="Z201" i="3" s="1"/>
  <c r="K200" i="3"/>
  <c r="BW200" i="3" s="1"/>
  <c r="H413" i="1"/>
  <c r="B307" i="2" s="1"/>
  <c r="C307" i="2" s="1"/>
  <c r="E307" i="2" s="1"/>
  <c r="AZ200" i="3" l="1"/>
  <c r="BC200" i="3" s="1"/>
  <c r="BS200" i="3"/>
  <c r="D308" i="2"/>
  <c r="Q413" i="1"/>
  <c r="K307" i="2" s="1"/>
  <c r="L307" i="2" s="1"/>
  <c r="N307" i="2" s="1"/>
  <c r="I200" i="3"/>
  <c r="AV200" i="3"/>
  <c r="AJ201" i="3" s="1"/>
  <c r="BP200" i="3"/>
  <c r="BM200" i="3"/>
  <c r="N200" i="3"/>
  <c r="S200" i="3"/>
  <c r="AB201" i="3" s="1"/>
  <c r="M200" i="3"/>
  <c r="BY200" i="3" s="1"/>
  <c r="AY200" i="3" l="1"/>
  <c r="BB200" i="3" s="1"/>
  <c r="BD200" i="3" s="1"/>
  <c r="BU200" i="3"/>
  <c r="L200" i="3"/>
  <c r="BX200" i="3" s="1"/>
  <c r="R200" i="3"/>
  <c r="AA201" i="3" s="1"/>
  <c r="BR200" i="3"/>
  <c r="AR201" i="3"/>
  <c r="M308" i="2"/>
  <c r="P200" i="3"/>
  <c r="BT200" i="3" l="1"/>
  <c r="BZ200" i="3" s="1"/>
  <c r="CA200" i="3" s="1"/>
  <c r="AT201" i="3"/>
  <c r="BH201" i="3"/>
  <c r="B413" i="1"/>
  <c r="BL201" i="3"/>
  <c r="AU201" i="3"/>
  <c r="AI202" i="3" s="1"/>
  <c r="BO201" i="3"/>
  <c r="H201" i="3"/>
  <c r="O200" i="3"/>
  <c r="AX201" i="3" l="1"/>
  <c r="BA201" i="3" s="1"/>
  <c r="AS201" i="3"/>
  <c r="K413" i="1"/>
  <c r="F414" i="1"/>
  <c r="E414" i="1"/>
  <c r="C414" i="1"/>
  <c r="D414" i="1"/>
  <c r="G414" i="1"/>
  <c r="J201" i="3"/>
  <c r="AW201" i="3"/>
  <c r="AK202" i="3" s="1"/>
  <c r="BN201" i="3"/>
  <c r="BQ201" i="3"/>
  <c r="Q201" i="3"/>
  <c r="Z202" i="3" s="1"/>
  <c r="K201" i="3"/>
  <c r="BW201" i="3" s="1"/>
  <c r="AZ201" i="3" l="1"/>
  <c r="BC201" i="3" s="1"/>
  <c r="BS201" i="3"/>
  <c r="N201" i="3"/>
  <c r="H414" i="1"/>
  <c r="B308" i="2" s="1"/>
  <c r="C308" i="2" s="1"/>
  <c r="E308" i="2" s="1"/>
  <c r="N414" i="1"/>
  <c r="L414" i="1"/>
  <c r="P414" i="1"/>
  <c r="M414" i="1"/>
  <c r="O414" i="1"/>
  <c r="S201" i="3"/>
  <c r="AB202" i="3" s="1"/>
  <c r="M201" i="3"/>
  <c r="BY201" i="3" s="1"/>
  <c r="BM201" i="3"/>
  <c r="AV201" i="3"/>
  <c r="AJ202" i="3" s="1"/>
  <c r="BP201" i="3"/>
  <c r="I201" i="3"/>
  <c r="AY201" i="3" l="1"/>
  <c r="BB201" i="3" s="1"/>
  <c r="BD201" i="3" s="1"/>
  <c r="BU201" i="3"/>
  <c r="L201" i="3"/>
  <c r="BX201" i="3" s="1"/>
  <c r="R201" i="3"/>
  <c r="AA202" i="3" s="1"/>
  <c r="BR201" i="3"/>
  <c r="D309" i="2"/>
  <c r="Q414" i="1"/>
  <c r="K308" i="2" s="1"/>
  <c r="L308" i="2" s="1"/>
  <c r="N308" i="2" s="1"/>
  <c r="AR202" i="3"/>
  <c r="P201" i="3"/>
  <c r="BT201" i="3" l="1"/>
  <c r="BZ201" i="3" s="1"/>
  <c r="CA201" i="3" s="1"/>
  <c r="AT202" i="3"/>
  <c r="H202" i="3"/>
  <c r="AU202" i="3"/>
  <c r="AI203" i="3" s="1"/>
  <c r="BL202" i="3"/>
  <c r="BO202" i="3"/>
  <c r="BK202" i="3" s="1"/>
  <c r="B414" i="1"/>
  <c r="M309" i="2"/>
  <c r="O201" i="3"/>
  <c r="BH202" i="3" l="1"/>
  <c r="AX202" i="3"/>
  <c r="BA202" i="3" s="1"/>
  <c r="K414" i="1"/>
  <c r="C415" i="1"/>
  <c r="D415" i="1"/>
  <c r="E415" i="1"/>
  <c r="G415" i="1"/>
  <c r="F415" i="1"/>
  <c r="K202" i="3"/>
  <c r="BW202" i="3" s="1"/>
  <c r="Q202" i="3"/>
  <c r="Z203" i="3" s="1"/>
  <c r="AS202" i="3"/>
  <c r="J202" i="3"/>
  <c r="BN202" i="3"/>
  <c r="AW202" i="3"/>
  <c r="AK203" i="3" s="1"/>
  <c r="BQ202" i="3"/>
  <c r="AZ202" i="3" l="1"/>
  <c r="BC202" i="3" s="1"/>
  <c r="BS202" i="3"/>
  <c r="S202" i="3"/>
  <c r="AB203" i="3" s="1"/>
  <c r="M202" i="3"/>
  <c r="BY202" i="3" s="1"/>
  <c r="H415" i="1"/>
  <c r="B309" i="2" s="1"/>
  <c r="C309" i="2" s="1"/>
  <c r="E309" i="2" s="1"/>
  <c r="N202" i="3"/>
  <c r="L415" i="1"/>
  <c r="M415" i="1"/>
  <c r="O415" i="1"/>
  <c r="P415" i="1"/>
  <c r="N415" i="1"/>
  <c r="AV202" i="3"/>
  <c r="AJ203" i="3" s="1"/>
  <c r="I202" i="3"/>
  <c r="BM202" i="3"/>
  <c r="BP202" i="3"/>
  <c r="AY202" i="3" l="1"/>
  <c r="BB202" i="3" s="1"/>
  <c r="BD202" i="3" s="1"/>
  <c r="BU202" i="3"/>
  <c r="D310" i="2"/>
  <c r="L202" i="3"/>
  <c r="BX202" i="3" s="1"/>
  <c r="R202" i="3"/>
  <c r="AA203" i="3" s="1"/>
  <c r="BR202" i="3"/>
  <c r="AR203" i="3"/>
  <c r="P202" i="3"/>
  <c r="Q415" i="1"/>
  <c r="K309" i="2" s="1"/>
  <c r="L309" i="2" s="1"/>
  <c r="N309" i="2" s="1"/>
  <c r="BT202" i="3" l="1"/>
  <c r="BZ202" i="3" s="1"/>
  <c r="CA202" i="3" s="1"/>
  <c r="AT203" i="3"/>
  <c r="BH203" i="3"/>
  <c r="B415" i="1"/>
  <c r="M310" i="2"/>
  <c r="BO203" i="3"/>
  <c r="BL203" i="3"/>
  <c r="AU203" i="3"/>
  <c r="AI204" i="3" s="1"/>
  <c r="H203" i="3"/>
  <c r="O202" i="3"/>
  <c r="AX203" i="3" l="1"/>
  <c r="BA203" i="3" s="1"/>
  <c r="AS203" i="3"/>
  <c r="BQ203" i="3"/>
  <c r="AW203" i="3"/>
  <c r="AK204" i="3" s="1"/>
  <c r="BN203" i="3"/>
  <c r="J203" i="3"/>
  <c r="Q203" i="3"/>
  <c r="Z204" i="3" s="1"/>
  <c r="K203" i="3"/>
  <c r="BW203" i="3" s="1"/>
  <c r="K415" i="1"/>
  <c r="C416" i="1"/>
  <c r="D416" i="1"/>
  <c r="F416" i="1"/>
  <c r="G416" i="1"/>
  <c r="E416" i="1"/>
  <c r="AZ203" i="3" l="1"/>
  <c r="BC203" i="3" s="1"/>
  <c r="BS203" i="3"/>
  <c r="M203" i="3"/>
  <c r="BY203" i="3" s="1"/>
  <c r="S203" i="3"/>
  <c r="AB204" i="3" s="1"/>
  <c r="H416" i="1"/>
  <c r="B310" i="2" s="1"/>
  <c r="C310" i="2" s="1"/>
  <c r="E310" i="2" s="1"/>
  <c r="N203" i="3"/>
  <c r="BM203" i="3"/>
  <c r="I203" i="3"/>
  <c r="AV203" i="3"/>
  <c r="AJ204" i="3" s="1"/>
  <c r="BP203" i="3"/>
  <c r="L416" i="1"/>
  <c r="P416" i="1"/>
  <c r="O416" i="1"/>
  <c r="M416" i="1"/>
  <c r="N416" i="1"/>
  <c r="AY203" i="3" l="1"/>
  <c r="BB203" i="3" s="1"/>
  <c r="BD203" i="3" s="1"/>
  <c r="BU203" i="3"/>
  <c r="Q416" i="1"/>
  <c r="K310" i="2" s="1"/>
  <c r="L310" i="2" s="1"/>
  <c r="N310" i="2" s="1"/>
  <c r="L203" i="3"/>
  <c r="BX203" i="3" s="1"/>
  <c r="R203" i="3"/>
  <c r="AA204" i="3" s="1"/>
  <c r="BR203" i="3"/>
  <c r="AR204" i="3"/>
  <c r="P203" i="3"/>
  <c r="D311" i="2"/>
  <c r="BT203" i="3" l="1"/>
  <c r="BZ203" i="3" s="1"/>
  <c r="CA203" i="3" s="1"/>
  <c r="AT204" i="3"/>
  <c r="BO204" i="3"/>
  <c r="H204" i="3"/>
  <c r="AU204" i="3"/>
  <c r="AI205" i="3" s="1"/>
  <c r="BL204" i="3"/>
  <c r="O203" i="3"/>
  <c r="M311" i="2"/>
  <c r="B416" i="1"/>
  <c r="BH204" i="3"/>
  <c r="AX204" i="3" l="1"/>
  <c r="BA204" i="3" s="1"/>
  <c r="AS204" i="3"/>
  <c r="Q204" i="3"/>
  <c r="Z205" i="3" s="1"/>
  <c r="K204" i="3"/>
  <c r="BW204" i="3" s="1"/>
  <c r="K416" i="1"/>
  <c r="D417" i="1"/>
  <c r="G417" i="1"/>
  <c r="C417" i="1"/>
  <c r="F417" i="1"/>
  <c r="E417" i="1"/>
  <c r="BN204" i="3"/>
  <c r="J204" i="3"/>
  <c r="BQ204" i="3"/>
  <c r="AW204" i="3"/>
  <c r="AK205" i="3" s="1"/>
  <c r="AZ204" i="3" l="1"/>
  <c r="BC204" i="3" s="1"/>
  <c r="BS204" i="3"/>
  <c r="H417" i="1"/>
  <c r="B311" i="2" s="1"/>
  <c r="C311" i="2" s="1"/>
  <c r="E311" i="2" s="1"/>
  <c r="N417" i="1"/>
  <c r="M417" i="1"/>
  <c r="P417" i="1"/>
  <c r="O417" i="1"/>
  <c r="L417" i="1"/>
  <c r="BP204" i="3"/>
  <c r="I204" i="3"/>
  <c r="BM204" i="3"/>
  <c r="AV204" i="3"/>
  <c r="AJ205" i="3" s="1"/>
  <c r="S204" i="3"/>
  <c r="AB205" i="3" s="1"/>
  <c r="M204" i="3"/>
  <c r="BY204" i="3" s="1"/>
  <c r="N204" i="3"/>
  <c r="AY204" i="3" l="1"/>
  <c r="BB204" i="3" s="1"/>
  <c r="BD204" i="3" s="1"/>
  <c r="BU204" i="3"/>
  <c r="L204" i="3"/>
  <c r="BX204" i="3" s="1"/>
  <c r="R204" i="3"/>
  <c r="AA205" i="3" s="1"/>
  <c r="BR204" i="3"/>
  <c r="D312" i="2"/>
  <c r="Q417" i="1"/>
  <c r="K311" i="2" s="1"/>
  <c r="L311" i="2" s="1"/>
  <c r="N311" i="2" s="1"/>
  <c r="AR205" i="3"/>
  <c r="P204" i="3"/>
  <c r="BT204" i="3" l="1"/>
  <c r="BZ204" i="3" s="1"/>
  <c r="CA204" i="3" s="1"/>
  <c r="M312" i="2"/>
  <c r="B417" i="1"/>
  <c r="BH205" i="3"/>
  <c r="H205" i="3"/>
  <c r="AU205" i="3"/>
  <c r="AI206" i="3" s="1"/>
  <c r="BL205" i="3"/>
  <c r="BO205" i="3"/>
  <c r="O204" i="3"/>
  <c r="AT205" i="3"/>
  <c r="AX205" i="3" l="1"/>
  <c r="BA205" i="3" s="1"/>
  <c r="AS205" i="3"/>
  <c r="Q205" i="3"/>
  <c r="Z206" i="3" s="1"/>
  <c r="K205" i="3"/>
  <c r="BW205" i="3" s="1"/>
  <c r="AW205" i="3"/>
  <c r="AK206" i="3" s="1"/>
  <c r="BN205" i="3"/>
  <c r="J205" i="3"/>
  <c r="BQ205" i="3"/>
  <c r="K417" i="1"/>
  <c r="F418" i="1"/>
  <c r="C418" i="1"/>
  <c r="E418" i="1"/>
  <c r="G418" i="1"/>
  <c r="D418" i="1"/>
  <c r="AZ205" i="3" l="1"/>
  <c r="BC205" i="3" s="1"/>
  <c r="BS205" i="3"/>
  <c r="L418" i="1"/>
  <c r="P418" i="1"/>
  <c r="N418" i="1"/>
  <c r="M418" i="1"/>
  <c r="O418" i="1"/>
  <c r="H418" i="1"/>
  <c r="B312" i="2" s="1"/>
  <c r="C312" i="2" s="1"/>
  <c r="E312" i="2" s="1"/>
  <c r="I205" i="3"/>
  <c r="AV205" i="3"/>
  <c r="AJ206" i="3" s="1"/>
  <c r="BM205" i="3"/>
  <c r="BP205" i="3"/>
  <c r="M205" i="3"/>
  <c r="BY205" i="3" s="1"/>
  <c r="S205" i="3"/>
  <c r="AB206" i="3" s="1"/>
  <c r="N205" i="3"/>
  <c r="AY205" i="3" l="1"/>
  <c r="BB205" i="3" s="1"/>
  <c r="BD205" i="3" s="1"/>
  <c r="BU205" i="3"/>
  <c r="D313" i="2"/>
  <c r="P205" i="3"/>
  <c r="AR206" i="3"/>
  <c r="R205" i="3"/>
  <c r="AA206" i="3" s="1"/>
  <c r="L205" i="3"/>
  <c r="BX205" i="3" s="1"/>
  <c r="BR205" i="3"/>
  <c r="Q418" i="1"/>
  <c r="K312" i="2" s="1"/>
  <c r="L312" i="2" s="1"/>
  <c r="N312" i="2" s="1"/>
  <c r="BT205" i="3" l="1"/>
  <c r="BZ205" i="3" s="1"/>
  <c r="CA205" i="3" s="1"/>
  <c r="AT206" i="3"/>
  <c r="O205" i="3"/>
  <c r="B418" i="1"/>
  <c r="BH206" i="3"/>
  <c r="M313" i="2"/>
  <c r="H206" i="3"/>
  <c r="BL206" i="3"/>
  <c r="AU206" i="3"/>
  <c r="AI207" i="3" s="1"/>
  <c r="BO206" i="3"/>
  <c r="AX206" i="3" l="1"/>
  <c r="BA206" i="3" s="1"/>
  <c r="K418" i="1"/>
  <c r="E419" i="1"/>
  <c r="C419" i="1"/>
  <c r="G419" i="1"/>
  <c r="D419" i="1"/>
  <c r="F419" i="1"/>
  <c r="BQ206" i="3"/>
  <c r="J206" i="3"/>
  <c r="AW206" i="3"/>
  <c r="AK207" i="3" s="1"/>
  <c r="BN206" i="3"/>
  <c r="AS206" i="3"/>
  <c r="Q206" i="3"/>
  <c r="Z207" i="3" s="1"/>
  <c r="K206" i="3"/>
  <c r="BW206" i="3" s="1"/>
  <c r="BK307" i="3"/>
  <c r="AZ206" i="3" l="1"/>
  <c r="BC206" i="3" s="1"/>
  <c r="BS206" i="3"/>
  <c r="N206" i="3"/>
  <c r="S206" i="3"/>
  <c r="AB207" i="3" s="1"/>
  <c r="M206" i="3"/>
  <c r="BY206" i="3" s="1"/>
  <c r="N419" i="1"/>
  <c r="P419" i="1"/>
  <c r="O419" i="1"/>
  <c r="M419" i="1"/>
  <c r="L419" i="1"/>
  <c r="H419" i="1"/>
  <c r="B313" i="2" s="1"/>
  <c r="C313" i="2" s="1"/>
  <c r="E313" i="2" s="1"/>
  <c r="BP206" i="3"/>
  <c r="I206" i="3"/>
  <c r="AV206" i="3"/>
  <c r="AJ207" i="3" s="1"/>
  <c r="BM206" i="3"/>
  <c r="AY206" i="3" l="1"/>
  <c r="BB206" i="3" s="1"/>
  <c r="BD206" i="3" s="1"/>
  <c r="BU206" i="3"/>
  <c r="D314" i="2"/>
  <c r="P206" i="3"/>
  <c r="L206" i="3"/>
  <c r="BX206" i="3" s="1"/>
  <c r="R206" i="3"/>
  <c r="AA207" i="3" s="1"/>
  <c r="BR206" i="3"/>
  <c r="Q419" i="1"/>
  <c r="K313" i="2" s="1"/>
  <c r="L313" i="2" s="1"/>
  <c r="N313" i="2" s="1"/>
  <c r="AR207" i="3"/>
  <c r="BT206" i="3" l="1"/>
  <c r="BZ206" i="3" s="1"/>
  <c r="CA206" i="3" s="1"/>
  <c r="B419" i="1"/>
  <c r="BH207" i="3"/>
  <c r="M314" i="2"/>
  <c r="O206" i="3"/>
  <c r="H207" i="3"/>
  <c r="BL207" i="3"/>
  <c r="BO207" i="3"/>
  <c r="AU207" i="3"/>
  <c r="AI208" i="3" s="1"/>
  <c r="AT207" i="3"/>
  <c r="AX207" i="3" l="1"/>
  <c r="BA207" i="3" s="1"/>
  <c r="BQ207" i="3"/>
  <c r="BN207" i="3"/>
  <c r="J207" i="3"/>
  <c r="AW207" i="3"/>
  <c r="AK208" i="3" s="1"/>
  <c r="K207" i="3"/>
  <c r="BW207" i="3" s="1"/>
  <c r="Q207" i="3"/>
  <c r="Z208" i="3" s="1"/>
  <c r="AS207" i="3"/>
  <c r="K419" i="1"/>
  <c r="F420" i="1"/>
  <c r="E420" i="1"/>
  <c r="D420" i="1"/>
  <c r="G420" i="1"/>
  <c r="C420" i="1"/>
  <c r="AZ207" i="3" l="1"/>
  <c r="BC207" i="3" s="1"/>
  <c r="BS207" i="3"/>
  <c r="M420" i="1"/>
  <c r="P420" i="1"/>
  <c r="O420" i="1"/>
  <c r="L420" i="1"/>
  <c r="N420" i="1"/>
  <c r="M207" i="3"/>
  <c r="BY207" i="3" s="1"/>
  <c r="S207" i="3"/>
  <c r="AB208" i="3" s="1"/>
  <c r="N207" i="3"/>
  <c r="H420" i="1"/>
  <c r="B314" i="2" s="1"/>
  <c r="C314" i="2" s="1"/>
  <c r="E314" i="2" s="1"/>
  <c r="BP207" i="3"/>
  <c r="BM207" i="3"/>
  <c r="I207" i="3"/>
  <c r="AV207" i="3"/>
  <c r="AJ208" i="3" s="1"/>
  <c r="AY207" i="3" l="1"/>
  <c r="BB207" i="3" s="1"/>
  <c r="BD207" i="3" s="1"/>
  <c r="BU207" i="3"/>
  <c r="L207" i="3"/>
  <c r="BX207" i="3" s="1"/>
  <c r="R207" i="3"/>
  <c r="AA208" i="3" s="1"/>
  <c r="BR207" i="3"/>
  <c r="D315" i="2"/>
  <c r="Q420" i="1"/>
  <c r="K314" i="2" s="1"/>
  <c r="L314" i="2" s="1"/>
  <c r="N314" i="2" s="1"/>
  <c r="AR208" i="3"/>
  <c r="P207" i="3"/>
  <c r="BT207" i="3" l="1"/>
  <c r="BZ207" i="3" s="1"/>
  <c r="CA207" i="3" s="1"/>
  <c r="BL208" i="3"/>
  <c r="AU208" i="3"/>
  <c r="AI209" i="3" s="1"/>
  <c r="H208" i="3"/>
  <c r="BO208" i="3"/>
  <c r="M315" i="2"/>
  <c r="B420" i="1"/>
  <c r="AT208" i="3"/>
  <c r="O207" i="3"/>
  <c r="BQ208" i="3" l="1"/>
  <c r="AX208" i="3"/>
  <c r="BA208" i="3" s="1"/>
  <c r="AS208" i="3"/>
  <c r="K208" i="3"/>
  <c r="BW208" i="3" s="1"/>
  <c r="Q208" i="3"/>
  <c r="Z209" i="3" s="1"/>
  <c r="K420" i="1"/>
  <c r="F421" i="1"/>
  <c r="G421" i="1"/>
  <c r="D421" i="1"/>
  <c r="E421" i="1"/>
  <c r="C421" i="1"/>
  <c r="J208" i="3"/>
  <c r="AW208" i="3"/>
  <c r="AK209" i="3" s="1"/>
  <c r="BK208" i="3" l="1"/>
  <c r="BN208" i="3" s="1"/>
  <c r="BH208" i="3"/>
  <c r="AZ208" i="3"/>
  <c r="BC208" i="3" s="1"/>
  <c r="BS208" i="3"/>
  <c r="N208" i="3"/>
  <c r="H421" i="1"/>
  <c r="B315" i="2" s="1"/>
  <c r="C315" i="2" s="1"/>
  <c r="E315" i="2" s="1"/>
  <c r="BP208" i="3"/>
  <c r="I208" i="3"/>
  <c r="AV208" i="3"/>
  <c r="AJ209" i="3" s="1"/>
  <c r="BM208" i="3"/>
  <c r="M208" i="3"/>
  <c r="BY208" i="3" s="1"/>
  <c r="S208" i="3"/>
  <c r="AB209" i="3" s="1"/>
  <c r="M421" i="1"/>
  <c r="L421" i="1"/>
  <c r="N421" i="1"/>
  <c r="O421" i="1"/>
  <c r="P421" i="1"/>
  <c r="AY208" i="3" l="1"/>
  <c r="BB208" i="3" s="1"/>
  <c r="BD208" i="3" s="1"/>
  <c r="BU208" i="3"/>
  <c r="R208" i="3"/>
  <c r="AA209" i="3" s="1"/>
  <c r="L208" i="3"/>
  <c r="BX208" i="3" s="1"/>
  <c r="BR208" i="3"/>
  <c r="AR209" i="3"/>
  <c r="Q421" i="1"/>
  <c r="K315" i="2" s="1"/>
  <c r="L315" i="2" s="1"/>
  <c r="N315" i="2" s="1"/>
  <c r="P208" i="3"/>
  <c r="D316" i="2"/>
  <c r="BT208" i="3" l="1"/>
  <c r="BZ208" i="3" s="1"/>
  <c r="CA208" i="3" s="1"/>
  <c r="AT209" i="3"/>
  <c r="B421" i="1"/>
  <c r="BH209" i="3"/>
  <c r="H209" i="3"/>
  <c r="BL209" i="3"/>
  <c r="AU209" i="3"/>
  <c r="AI210" i="3" s="1"/>
  <c r="BO209" i="3"/>
  <c r="M316" i="2"/>
  <c r="O208" i="3"/>
  <c r="AX209" i="3" l="1"/>
  <c r="BA209" i="3" s="1"/>
  <c r="K209" i="3"/>
  <c r="BW209" i="3" s="1"/>
  <c r="Q209" i="3"/>
  <c r="Z210" i="3" s="1"/>
  <c r="BN209" i="3"/>
  <c r="AW209" i="3"/>
  <c r="AK210" i="3" s="1"/>
  <c r="J209" i="3"/>
  <c r="BQ209" i="3"/>
  <c r="AS209" i="3"/>
  <c r="K421" i="1"/>
  <c r="G422" i="1"/>
  <c r="F422" i="1"/>
  <c r="C422" i="1"/>
  <c r="E422" i="1"/>
  <c r="D422" i="1"/>
  <c r="AZ209" i="3" l="1"/>
  <c r="BC209" i="3" s="1"/>
  <c r="BS209" i="3"/>
  <c r="BM209" i="3"/>
  <c r="AV209" i="3"/>
  <c r="AJ210" i="3" s="1"/>
  <c r="I209" i="3"/>
  <c r="BP209" i="3"/>
  <c r="H422" i="1"/>
  <c r="B316" i="2" s="1"/>
  <c r="C316" i="2" s="1"/>
  <c r="E316" i="2" s="1"/>
  <c r="O422" i="1"/>
  <c r="P422" i="1"/>
  <c r="L422" i="1"/>
  <c r="M422" i="1"/>
  <c r="N422" i="1"/>
  <c r="N209" i="3"/>
  <c r="S209" i="3"/>
  <c r="AB210" i="3" s="1"/>
  <c r="M209" i="3"/>
  <c r="BY209" i="3" s="1"/>
  <c r="AY209" i="3" l="1"/>
  <c r="BB209" i="3" s="1"/>
  <c r="BD209" i="3" s="1"/>
  <c r="BU209" i="3"/>
  <c r="AR210" i="3"/>
  <c r="Q422" i="1"/>
  <c r="K316" i="2" s="1"/>
  <c r="L316" i="2" s="1"/>
  <c r="N316" i="2" s="1"/>
  <c r="D317" i="2"/>
  <c r="L209" i="3"/>
  <c r="BX209" i="3" s="1"/>
  <c r="R209" i="3"/>
  <c r="AA210" i="3" s="1"/>
  <c r="BR209" i="3"/>
  <c r="P209" i="3"/>
  <c r="BT209" i="3" l="1"/>
  <c r="BZ209" i="3" s="1"/>
  <c r="CA209" i="3" s="1"/>
  <c r="AT210" i="3"/>
  <c r="M317" i="2"/>
  <c r="B422" i="1"/>
  <c r="BH210" i="3"/>
  <c r="BL210" i="3"/>
  <c r="AU210" i="3"/>
  <c r="AI211" i="3" s="1"/>
  <c r="H210" i="3"/>
  <c r="BO210" i="3"/>
  <c r="O209" i="3"/>
  <c r="AX210" i="3" l="1"/>
  <c r="BA210" i="3" s="1"/>
  <c r="Q210" i="3"/>
  <c r="Z211" i="3" s="1"/>
  <c r="K210" i="3"/>
  <c r="BW210" i="3" s="1"/>
  <c r="K422" i="1"/>
  <c r="F423" i="1"/>
  <c r="D423" i="1"/>
  <c r="G423" i="1"/>
  <c r="C423" i="1"/>
  <c r="E423" i="1"/>
  <c r="AS210" i="3"/>
  <c r="BQ210" i="3"/>
  <c r="J210" i="3"/>
  <c r="BN210" i="3"/>
  <c r="AW210" i="3"/>
  <c r="AK211" i="3" s="1"/>
  <c r="AZ210" i="3" l="1"/>
  <c r="BC210" i="3" s="1"/>
  <c r="BS210" i="3"/>
  <c r="N210" i="3"/>
  <c r="S210" i="3"/>
  <c r="AB211" i="3" s="1"/>
  <c r="M210" i="3"/>
  <c r="BY210" i="3" s="1"/>
  <c r="I210" i="3"/>
  <c r="AV210" i="3"/>
  <c r="AJ211" i="3" s="1"/>
  <c r="BP210" i="3"/>
  <c r="BM210" i="3"/>
  <c r="H423" i="1"/>
  <c r="B317" i="2" s="1"/>
  <c r="C317" i="2" s="1"/>
  <c r="E317" i="2" s="1"/>
  <c r="M423" i="1"/>
  <c r="L423" i="1"/>
  <c r="P423" i="1"/>
  <c r="N423" i="1"/>
  <c r="O423" i="1"/>
  <c r="AY210" i="3" l="1"/>
  <c r="BB210" i="3" s="1"/>
  <c r="BD210" i="3" s="1"/>
  <c r="BU210" i="3"/>
  <c r="AR211" i="3"/>
  <c r="Q423" i="1"/>
  <c r="K317" i="2" s="1"/>
  <c r="L317" i="2" s="1"/>
  <c r="N317" i="2" s="1"/>
  <c r="D318" i="2"/>
  <c r="R210" i="3"/>
  <c r="AA211" i="3" s="1"/>
  <c r="L210" i="3"/>
  <c r="BX210" i="3" s="1"/>
  <c r="BR210" i="3"/>
  <c r="P210" i="3"/>
  <c r="BT210" i="3" l="1"/>
  <c r="BZ210" i="3" s="1"/>
  <c r="CA210" i="3" s="1"/>
  <c r="B423" i="1"/>
  <c r="BH211" i="3"/>
  <c r="AT211" i="3"/>
  <c r="M318" i="2"/>
  <c r="O210" i="3"/>
  <c r="AU211" i="3"/>
  <c r="AI212" i="3" s="1"/>
  <c r="H211" i="3"/>
  <c r="BL211" i="3"/>
  <c r="BO211" i="3"/>
  <c r="AX211" i="3" l="1"/>
  <c r="BA211" i="3" s="1"/>
  <c r="AS211" i="3"/>
  <c r="Q211" i="3"/>
  <c r="Z212" i="3" s="1"/>
  <c r="K211" i="3"/>
  <c r="BW211" i="3" s="1"/>
  <c r="AW211" i="3"/>
  <c r="AK212" i="3" s="1"/>
  <c r="BQ211" i="3"/>
  <c r="J211" i="3"/>
  <c r="BN211" i="3"/>
  <c r="K423" i="1"/>
  <c r="E424" i="1"/>
  <c r="D424" i="1"/>
  <c r="F424" i="1"/>
  <c r="C424" i="1"/>
  <c r="G424" i="1"/>
  <c r="AZ211" i="3" l="1"/>
  <c r="BC211" i="3" s="1"/>
  <c r="BS211" i="3"/>
  <c r="H424" i="1"/>
  <c r="B318" i="2" s="1"/>
  <c r="C318" i="2" s="1"/>
  <c r="E318" i="2" s="1"/>
  <c r="AV211" i="3"/>
  <c r="AJ212" i="3" s="1"/>
  <c r="I211" i="3"/>
  <c r="BM211" i="3"/>
  <c r="BP211" i="3"/>
  <c r="N424" i="1"/>
  <c r="M424" i="1"/>
  <c r="L424" i="1"/>
  <c r="O424" i="1"/>
  <c r="P424" i="1"/>
  <c r="S211" i="3"/>
  <c r="AB212" i="3" s="1"/>
  <c r="M211" i="3"/>
  <c r="BY211" i="3" s="1"/>
  <c r="N211" i="3"/>
  <c r="AY211" i="3" l="1"/>
  <c r="BB211" i="3" s="1"/>
  <c r="BD211" i="3" s="1"/>
  <c r="BU211" i="3"/>
  <c r="AR212" i="3"/>
  <c r="L211" i="3"/>
  <c r="BX211" i="3" s="1"/>
  <c r="R211" i="3"/>
  <c r="AA212" i="3" s="1"/>
  <c r="BR211" i="3"/>
  <c r="P211" i="3"/>
  <c r="Q424" i="1"/>
  <c r="K318" i="2" s="1"/>
  <c r="L318" i="2" s="1"/>
  <c r="N318" i="2" s="1"/>
  <c r="D319" i="2"/>
  <c r="BT211" i="3" l="1"/>
  <c r="BZ211" i="3" s="1"/>
  <c r="CA211" i="3" s="1"/>
  <c r="M319" i="2"/>
  <c r="AT212" i="3"/>
  <c r="B424" i="1"/>
  <c r="BH212" i="3"/>
  <c r="BO212" i="3"/>
  <c r="BL212" i="3"/>
  <c r="H212" i="3"/>
  <c r="AU212" i="3"/>
  <c r="AI213" i="3" s="1"/>
  <c r="O211" i="3"/>
  <c r="AX212" i="3" l="1"/>
  <c r="BA212" i="3" s="1"/>
  <c r="AS212" i="3"/>
  <c r="K212" i="3"/>
  <c r="BW212" i="3" s="1"/>
  <c r="Q212" i="3"/>
  <c r="Z213" i="3" s="1"/>
  <c r="K424" i="1"/>
  <c r="C425" i="1"/>
  <c r="D425" i="1"/>
  <c r="F425" i="1"/>
  <c r="G425" i="1"/>
  <c r="E425" i="1"/>
  <c r="BQ212" i="3"/>
  <c r="AW212" i="3"/>
  <c r="AK213" i="3" s="1"/>
  <c r="J212" i="3"/>
  <c r="BN212" i="3"/>
  <c r="AZ212" i="3" l="1"/>
  <c r="BC212" i="3" s="1"/>
  <c r="BS212" i="3"/>
  <c r="L425" i="1"/>
  <c r="M425" i="1"/>
  <c r="P425" i="1"/>
  <c r="N425" i="1"/>
  <c r="O425" i="1"/>
  <c r="I212" i="3"/>
  <c r="BM212" i="3"/>
  <c r="AV212" i="3"/>
  <c r="AJ213" i="3" s="1"/>
  <c r="BP212" i="3"/>
  <c r="M212" i="3"/>
  <c r="BY212" i="3" s="1"/>
  <c r="S212" i="3"/>
  <c r="AB213" i="3" s="1"/>
  <c r="H425" i="1"/>
  <c r="B319" i="2" s="1"/>
  <c r="C319" i="2" s="1"/>
  <c r="E319" i="2" s="1"/>
  <c r="N212" i="3"/>
  <c r="AY212" i="3" l="1"/>
  <c r="BB212" i="3" s="1"/>
  <c r="BD212" i="3" s="1"/>
  <c r="BU212" i="3"/>
  <c r="P212" i="3"/>
  <c r="D320" i="2"/>
  <c r="R212" i="3"/>
  <c r="AA213" i="3" s="1"/>
  <c r="L212" i="3"/>
  <c r="BX212" i="3" s="1"/>
  <c r="BR212" i="3"/>
  <c r="AR213" i="3"/>
  <c r="Q425" i="1"/>
  <c r="K319" i="2" s="1"/>
  <c r="L319" i="2" s="1"/>
  <c r="N319" i="2" s="1"/>
  <c r="BT212" i="3" l="1"/>
  <c r="BZ212" i="3" s="1"/>
  <c r="CA212" i="3" s="1"/>
  <c r="BL213" i="3"/>
  <c r="BO213" i="3"/>
  <c r="AU213" i="3"/>
  <c r="AI214" i="3" s="1"/>
  <c r="H213" i="3"/>
  <c r="BH213" i="3"/>
  <c r="B425" i="1"/>
  <c r="M320" i="2"/>
  <c r="AT213" i="3"/>
  <c r="O212" i="3"/>
  <c r="AX213" i="3" l="1"/>
  <c r="BA213" i="3" s="1"/>
  <c r="AS213" i="3"/>
  <c r="K213" i="3"/>
  <c r="BW213" i="3" s="1"/>
  <c r="Q213" i="3"/>
  <c r="Z214" i="3" s="1"/>
  <c r="K425" i="1"/>
  <c r="F426" i="1"/>
  <c r="E426" i="1"/>
  <c r="D426" i="1"/>
  <c r="G426" i="1"/>
  <c r="C426" i="1"/>
  <c r="AW213" i="3"/>
  <c r="AK214" i="3" s="1"/>
  <c r="J213" i="3"/>
  <c r="BQ213" i="3"/>
  <c r="BN213" i="3"/>
  <c r="AZ213" i="3" l="1"/>
  <c r="BC213" i="3" s="1"/>
  <c r="BS213" i="3"/>
  <c r="H426" i="1"/>
  <c r="B320" i="2" s="1"/>
  <c r="C320" i="2" s="1"/>
  <c r="E320" i="2" s="1"/>
  <c r="N213" i="3"/>
  <c r="S213" i="3"/>
  <c r="AB214" i="3" s="1"/>
  <c r="M213" i="3"/>
  <c r="BY213" i="3" s="1"/>
  <c r="O426" i="1"/>
  <c r="N426" i="1"/>
  <c r="P426" i="1"/>
  <c r="M426" i="1"/>
  <c r="L426" i="1"/>
  <c r="I213" i="3"/>
  <c r="BM213" i="3"/>
  <c r="AV213" i="3"/>
  <c r="AJ214" i="3" s="1"/>
  <c r="BP213" i="3"/>
  <c r="AY213" i="3" l="1"/>
  <c r="BB213" i="3" s="1"/>
  <c r="BD213" i="3" s="1"/>
  <c r="BU213" i="3"/>
  <c r="R213" i="3"/>
  <c r="AA214" i="3" s="1"/>
  <c r="L213" i="3"/>
  <c r="BX213" i="3" s="1"/>
  <c r="BR213" i="3"/>
  <c r="P213" i="3"/>
  <c r="Q426" i="1"/>
  <c r="K320" i="2" s="1"/>
  <c r="L320" i="2" s="1"/>
  <c r="N320" i="2" s="1"/>
  <c r="AR214" i="3"/>
  <c r="D321" i="2"/>
  <c r="BT213" i="3" l="1"/>
  <c r="BZ213" i="3" s="1"/>
  <c r="CA213" i="3" s="1"/>
  <c r="AT214" i="3"/>
  <c r="O213" i="3"/>
  <c r="BL214" i="3"/>
  <c r="H214" i="3"/>
  <c r="AU214" i="3"/>
  <c r="AI215" i="3" s="1"/>
  <c r="BO214" i="3"/>
  <c r="M321" i="2"/>
  <c r="B426" i="1"/>
  <c r="BQ214" i="3" l="1"/>
  <c r="AX214" i="3"/>
  <c r="BA214" i="3" s="1"/>
  <c r="Q214" i="3"/>
  <c r="Z215" i="3" s="1"/>
  <c r="K214" i="3"/>
  <c r="BW214" i="3" s="1"/>
  <c r="K426" i="1"/>
  <c r="D427" i="1"/>
  <c r="E427" i="1"/>
  <c r="C427" i="1"/>
  <c r="G427" i="1"/>
  <c r="F427" i="1"/>
  <c r="AW214" i="3"/>
  <c r="AK215" i="3" s="1"/>
  <c r="J214" i="3"/>
  <c r="AS214" i="3"/>
  <c r="BK214" i="3" l="1"/>
  <c r="BN214" i="3" s="1"/>
  <c r="BH214" i="3"/>
  <c r="AZ214" i="3"/>
  <c r="BC214" i="3" s="1"/>
  <c r="BS214" i="3"/>
  <c r="N214" i="3"/>
  <c r="M214" i="3"/>
  <c r="BY214" i="3" s="1"/>
  <c r="S214" i="3"/>
  <c r="AB215" i="3" s="1"/>
  <c r="AV214" i="3"/>
  <c r="AJ215" i="3" s="1"/>
  <c r="BM214" i="3"/>
  <c r="I214" i="3"/>
  <c r="BP214" i="3"/>
  <c r="H427" i="1"/>
  <c r="B321" i="2" s="1"/>
  <c r="C321" i="2" s="1"/>
  <c r="E321" i="2" s="1"/>
  <c r="M427" i="1"/>
  <c r="L427" i="1"/>
  <c r="N427" i="1"/>
  <c r="O427" i="1"/>
  <c r="P427" i="1"/>
  <c r="AY214" i="3" l="1"/>
  <c r="BB214" i="3" s="1"/>
  <c r="BD214" i="3" s="1"/>
  <c r="BU214" i="3"/>
  <c r="Q427" i="1"/>
  <c r="K321" i="2" s="1"/>
  <c r="L321" i="2" s="1"/>
  <c r="N321" i="2" s="1"/>
  <c r="L214" i="3"/>
  <c r="BX214" i="3" s="1"/>
  <c r="R214" i="3"/>
  <c r="AA215" i="3" s="1"/>
  <c r="BR214" i="3"/>
  <c r="P214" i="3"/>
  <c r="D322" i="2"/>
  <c r="AR215" i="3"/>
  <c r="BT214" i="3" l="1"/>
  <c r="BZ214" i="3" s="1"/>
  <c r="CA214" i="3" s="1"/>
  <c r="B427" i="1"/>
  <c r="BH215" i="3"/>
  <c r="AT215" i="3"/>
  <c r="O214" i="3"/>
  <c r="BO215" i="3"/>
  <c r="AU215" i="3"/>
  <c r="AI216" i="3" s="1"/>
  <c r="BL215" i="3"/>
  <c r="H215" i="3"/>
  <c r="M322" i="2"/>
  <c r="AX215" i="3" l="1"/>
  <c r="BA215" i="3" s="1"/>
  <c r="Q215" i="3"/>
  <c r="Z216" i="3" s="1"/>
  <c r="K215" i="3"/>
  <c r="BW215" i="3" s="1"/>
  <c r="AS215" i="3"/>
  <c r="AW215" i="3"/>
  <c r="AK216" i="3" s="1"/>
  <c r="BQ215" i="3"/>
  <c r="J215" i="3"/>
  <c r="BN215" i="3"/>
  <c r="K427" i="1"/>
  <c r="E428" i="1"/>
  <c r="F428" i="1"/>
  <c r="D428" i="1"/>
  <c r="G428" i="1"/>
  <c r="C428" i="1"/>
  <c r="AZ215" i="3" l="1"/>
  <c r="BC215" i="3" s="1"/>
  <c r="BS215" i="3"/>
  <c r="H428" i="1"/>
  <c r="B322" i="2" s="1"/>
  <c r="C322" i="2" s="1"/>
  <c r="E322" i="2" s="1"/>
  <c r="M215" i="3"/>
  <c r="BY215" i="3" s="1"/>
  <c r="S215" i="3"/>
  <c r="AB216" i="3" s="1"/>
  <c r="N215" i="3"/>
  <c r="N428" i="1"/>
  <c r="M428" i="1"/>
  <c r="O428" i="1"/>
  <c r="L428" i="1"/>
  <c r="P428" i="1"/>
  <c r="AV215" i="3"/>
  <c r="AJ216" i="3" s="1"/>
  <c r="BP215" i="3"/>
  <c r="BM215" i="3"/>
  <c r="I215" i="3"/>
  <c r="AY215" i="3" l="1"/>
  <c r="BB215" i="3" s="1"/>
  <c r="BD215" i="3" s="1"/>
  <c r="BU215" i="3"/>
  <c r="AR216" i="3"/>
  <c r="P215" i="3"/>
  <c r="L215" i="3"/>
  <c r="BX215" i="3" s="1"/>
  <c r="R215" i="3"/>
  <c r="AA216" i="3" s="1"/>
  <c r="BR215" i="3"/>
  <c r="Q428" i="1"/>
  <c r="K322" i="2" s="1"/>
  <c r="L322" i="2" s="1"/>
  <c r="N322" i="2" s="1"/>
  <c r="D323" i="2"/>
  <c r="BT215" i="3" l="1"/>
  <c r="BZ215" i="3" s="1"/>
  <c r="CA215" i="3" s="1"/>
  <c r="B428" i="1"/>
  <c r="BH216" i="3"/>
  <c r="O215" i="3"/>
  <c r="H216" i="3"/>
  <c r="BL216" i="3"/>
  <c r="BO216" i="3"/>
  <c r="AU216" i="3"/>
  <c r="AI217" i="3" s="1"/>
  <c r="AT216" i="3"/>
  <c r="M323" i="2"/>
  <c r="AX216" i="3" l="1"/>
  <c r="BA216" i="3" s="1"/>
  <c r="BN216" i="3"/>
  <c r="AW216" i="3"/>
  <c r="AK217" i="3" s="1"/>
  <c r="J216" i="3"/>
  <c r="BQ216" i="3"/>
  <c r="K216" i="3"/>
  <c r="BW216" i="3" s="1"/>
  <c r="Q216" i="3"/>
  <c r="Z217" i="3" s="1"/>
  <c r="AS216" i="3"/>
  <c r="K428" i="1"/>
  <c r="D429" i="1"/>
  <c r="F429" i="1"/>
  <c r="C429" i="1"/>
  <c r="G429" i="1"/>
  <c r="E429" i="1"/>
  <c r="AZ216" i="3" l="1"/>
  <c r="BC216" i="3" s="1"/>
  <c r="BS216" i="3"/>
  <c r="N216" i="3"/>
  <c r="H429" i="1"/>
  <c r="B323" i="2" s="1"/>
  <c r="C323" i="2" s="1"/>
  <c r="E323" i="2" s="1"/>
  <c r="O429" i="1"/>
  <c r="M429" i="1"/>
  <c r="L429" i="1"/>
  <c r="P429" i="1"/>
  <c r="N429" i="1"/>
  <c r="BM216" i="3"/>
  <c r="BP216" i="3"/>
  <c r="AV216" i="3"/>
  <c r="AJ217" i="3" s="1"/>
  <c r="I216" i="3"/>
  <c r="M216" i="3"/>
  <c r="BY216" i="3" s="1"/>
  <c r="S216" i="3"/>
  <c r="AB217" i="3" s="1"/>
  <c r="AY216" i="3" l="1"/>
  <c r="BB216" i="3" s="1"/>
  <c r="BD216" i="3" s="1"/>
  <c r="BU216" i="3"/>
  <c r="P216" i="3"/>
  <c r="L216" i="3"/>
  <c r="BX216" i="3" s="1"/>
  <c r="R216" i="3"/>
  <c r="AA217" i="3" s="1"/>
  <c r="BR216" i="3"/>
  <c r="AR217" i="3"/>
  <c r="Q429" i="1"/>
  <c r="K323" i="2" s="1"/>
  <c r="L323" i="2" s="1"/>
  <c r="N323" i="2" s="1"/>
  <c r="D324" i="2"/>
  <c r="BK325" i="3"/>
  <c r="BT216" i="3" l="1"/>
  <c r="BZ216" i="3" s="1"/>
  <c r="CA216" i="3" s="1"/>
  <c r="AU217" i="3"/>
  <c r="AI218" i="3" s="1"/>
  <c r="H217" i="3"/>
  <c r="BL217" i="3"/>
  <c r="BO217" i="3"/>
  <c r="B429" i="1"/>
  <c r="BH217" i="3"/>
  <c r="O216" i="3"/>
  <c r="AT217" i="3"/>
  <c r="M324" i="2"/>
  <c r="AX217" i="3" l="1"/>
  <c r="BA217" i="3" s="1"/>
  <c r="J217" i="3"/>
  <c r="AW217" i="3"/>
  <c r="AK218" i="3" s="1"/>
  <c r="BQ217" i="3"/>
  <c r="BN217" i="3"/>
  <c r="K217" i="3"/>
  <c r="BW217" i="3" s="1"/>
  <c r="Q217" i="3"/>
  <c r="Z218" i="3" s="1"/>
  <c r="AS217" i="3"/>
  <c r="K429" i="1"/>
  <c r="E430" i="1"/>
  <c r="C430" i="1"/>
  <c r="D430" i="1"/>
  <c r="G430" i="1"/>
  <c r="F430" i="1"/>
  <c r="AZ217" i="3" l="1"/>
  <c r="BC217" i="3" s="1"/>
  <c r="BS217" i="3"/>
  <c r="H430" i="1"/>
  <c r="B324" i="2" s="1"/>
  <c r="C324" i="2" s="1"/>
  <c r="E324" i="2" s="1"/>
  <c r="M217" i="3"/>
  <c r="BY217" i="3" s="1"/>
  <c r="S217" i="3"/>
  <c r="AB218" i="3" s="1"/>
  <c r="O430" i="1"/>
  <c r="M430" i="1"/>
  <c r="P430" i="1"/>
  <c r="L430" i="1"/>
  <c r="N430" i="1"/>
  <c r="AV217" i="3"/>
  <c r="AJ218" i="3" s="1"/>
  <c r="BP217" i="3"/>
  <c r="I217" i="3"/>
  <c r="BM217" i="3"/>
  <c r="N217" i="3"/>
  <c r="AY217" i="3" l="1"/>
  <c r="BB217" i="3" s="1"/>
  <c r="BD217" i="3" s="1"/>
  <c r="BU217" i="3"/>
  <c r="AR218" i="3"/>
  <c r="Q430" i="1"/>
  <c r="K324" i="2" s="1"/>
  <c r="L324" i="2" s="1"/>
  <c r="N324" i="2" s="1"/>
  <c r="P217" i="3"/>
  <c r="D325" i="2"/>
  <c r="L217" i="3"/>
  <c r="BX217" i="3" s="1"/>
  <c r="R217" i="3"/>
  <c r="AA218" i="3" s="1"/>
  <c r="BH218" i="3" s="1"/>
  <c r="BR217" i="3"/>
  <c r="BT217" i="3" l="1"/>
  <c r="BZ217" i="3" s="1"/>
  <c r="CA217" i="3" s="1"/>
  <c r="O217" i="3"/>
  <c r="M325" i="2"/>
  <c r="AU218" i="3"/>
  <c r="AI219" i="3" s="1"/>
  <c r="H218" i="3"/>
  <c r="BL218" i="3"/>
  <c r="BO218" i="3"/>
  <c r="AT218" i="3"/>
  <c r="B430" i="1"/>
  <c r="AX218" i="3" l="1"/>
  <c r="BA218" i="3" s="1"/>
  <c r="K430" i="1"/>
  <c r="C431" i="1"/>
  <c r="F431" i="1"/>
  <c r="E431" i="1"/>
  <c r="D431" i="1"/>
  <c r="G431" i="1"/>
  <c r="AS218" i="3"/>
  <c r="BN218" i="3"/>
  <c r="AW218" i="3"/>
  <c r="AK219" i="3" s="1"/>
  <c r="J218" i="3"/>
  <c r="BQ218" i="3"/>
  <c r="K218" i="3"/>
  <c r="BW218" i="3" s="1"/>
  <c r="Q218" i="3"/>
  <c r="Z219" i="3" s="1"/>
  <c r="AZ218" i="3" l="1"/>
  <c r="BC218" i="3" s="1"/>
  <c r="BS218" i="3"/>
  <c r="S218" i="3"/>
  <c r="AB219" i="3" s="1"/>
  <c r="M218" i="3"/>
  <c r="BY218" i="3" s="1"/>
  <c r="I218" i="3"/>
  <c r="BM218" i="3"/>
  <c r="AV218" i="3"/>
  <c r="AJ219" i="3" s="1"/>
  <c r="BP218" i="3"/>
  <c r="M431" i="1"/>
  <c r="N431" i="1"/>
  <c r="L431" i="1"/>
  <c r="P431" i="1"/>
  <c r="O431" i="1"/>
  <c r="N218" i="3"/>
  <c r="H431" i="1"/>
  <c r="B325" i="2" s="1"/>
  <c r="C325" i="2" s="1"/>
  <c r="E325" i="2" s="1"/>
  <c r="AY218" i="3" l="1"/>
  <c r="BB218" i="3" s="1"/>
  <c r="BD218" i="3" s="1"/>
  <c r="BU218" i="3"/>
  <c r="R218" i="3"/>
  <c r="AA219" i="3" s="1"/>
  <c r="L218" i="3"/>
  <c r="BX218" i="3" s="1"/>
  <c r="BR218" i="3"/>
  <c r="D326" i="2"/>
  <c r="AR219" i="3"/>
  <c r="Q431" i="1"/>
  <c r="K325" i="2" s="1"/>
  <c r="L325" i="2" s="1"/>
  <c r="N325" i="2" s="1"/>
  <c r="P218" i="3"/>
  <c r="BT218" i="3" l="1"/>
  <c r="BZ218" i="3" s="1"/>
  <c r="CA218" i="3" s="1"/>
  <c r="BO219" i="3"/>
  <c r="BL219" i="3"/>
  <c r="H219" i="3"/>
  <c r="AU219" i="3"/>
  <c r="AI220" i="3" s="1"/>
  <c r="B431" i="1"/>
  <c r="BH219" i="3"/>
  <c r="AT219" i="3"/>
  <c r="O218" i="3"/>
  <c r="M326" i="2"/>
  <c r="AX219" i="3" l="1"/>
  <c r="BA219" i="3" s="1"/>
  <c r="AS219" i="3"/>
  <c r="K219" i="3"/>
  <c r="BW219" i="3" s="1"/>
  <c r="Q219" i="3"/>
  <c r="Z220" i="3" s="1"/>
  <c r="AW219" i="3"/>
  <c r="AK220" i="3" s="1"/>
  <c r="J219" i="3"/>
  <c r="BN219" i="3"/>
  <c r="BQ219" i="3"/>
  <c r="K431" i="1"/>
  <c r="F432" i="1"/>
  <c r="C432" i="1"/>
  <c r="D432" i="1"/>
  <c r="E432" i="1"/>
  <c r="G432" i="1"/>
  <c r="AZ219" i="3" l="1"/>
  <c r="BC219" i="3" s="1"/>
  <c r="BS219" i="3"/>
  <c r="S219" i="3"/>
  <c r="AB220" i="3" s="1"/>
  <c r="M219" i="3"/>
  <c r="BY219" i="3" s="1"/>
  <c r="O432" i="1"/>
  <c r="N432" i="1"/>
  <c r="P432" i="1"/>
  <c r="M432" i="1"/>
  <c r="L432" i="1"/>
  <c r="N219" i="3"/>
  <c r="H432" i="1"/>
  <c r="B326" i="2" s="1"/>
  <c r="C326" i="2" s="1"/>
  <c r="E326" i="2" s="1"/>
  <c r="BM219" i="3"/>
  <c r="AV219" i="3"/>
  <c r="AJ220" i="3" s="1"/>
  <c r="I219" i="3"/>
  <c r="BP219" i="3"/>
  <c r="AY219" i="3" l="1"/>
  <c r="BB219" i="3" s="1"/>
  <c r="BD219" i="3" s="1"/>
  <c r="BU219" i="3"/>
  <c r="AR220" i="3"/>
  <c r="P219" i="3"/>
  <c r="L219" i="3"/>
  <c r="BX219" i="3" s="1"/>
  <c r="R219" i="3"/>
  <c r="AA220" i="3" s="1"/>
  <c r="BR219" i="3"/>
  <c r="D327" i="2"/>
  <c r="Q432" i="1"/>
  <c r="K326" i="2" s="1"/>
  <c r="L326" i="2" s="1"/>
  <c r="N326" i="2" s="1"/>
  <c r="BT219" i="3" l="1"/>
  <c r="BZ219" i="3" s="1"/>
  <c r="CA219" i="3" s="1"/>
  <c r="M327" i="2"/>
  <c r="AT220" i="3"/>
  <c r="B432" i="1"/>
  <c r="BL220" i="3"/>
  <c r="H220" i="3"/>
  <c r="AU220" i="3"/>
  <c r="AI221" i="3" s="1"/>
  <c r="BO220" i="3"/>
  <c r="BK220" i="3" s="1"/>
  <c r="O219" i="3"/>
  <c r="BH220" i="3" l="1"/>
  <c r="AX220" i="3"/>
  <c r="BA220" i="3" s="1"/>
  <c r="K432" i="1"/>
  <c r="E433" i="1"/>
  <c r="C433" i="1"/>
  <c r="G433" i="1"/>
  <c r="D433" i="1"/>
  <c r="F433" i="1"/>
  <c r="Q220" i="3"/>
  <c r="Z221" i="3" s="1"/>
  <c r="K220" i="3"/>
  <c r="BW220" i="3" s="1"/>
  <c r="AS220" i="3"/>
  <c r="BQ220" i="3"/>
  <c r="BN220" i="3"/>
  <c r="J220" i="3"/>
  <c r="AW220" i="3"/>
  <c r="AK221" i="3" s="1"/>
  <c r="AZ220" i="3" l="1"/>
  <c r="BC220" i="3" s="1"/>
  <c r="BS220" i="3"/>
  <c r="BM220" i="3"/>
  <c r="I220" i="3"/>
  <c r="BP220" i="3"/>
  <c r="AV220" i="3"/>
  <c r="AJ221" i="3" s="1"/>
  <c r="N220" i="3"/>
  <c r="M220" i="3"/>
  <c r="BY220" i="3" s="1"/>
  <c r="S220" i="3"/>
  <c r="AB221" i="3" s="1"/>
  <c r="P433" i="1"/>
  <c r="L433" i="1"/>
  <c r="O433" i="1"/>
  <c r="M433" i="1"/>
  <c r="N433" i="1"/>
  <c r="H433" i="1"/>
  <c r="B327" i="2" s="1"/>
  <c r="C327" i="2" s="1"/>
  <c r="E327" i="2" s="1"/>
  <c r="AY220" i="3" l="1"/>
  <c r="BB220" i="3" s="1"/>
  <c r="BD220" i="3" s="1"/>
  <c r="BU220" i="3"/>
  <c r="D328" i="2"/>
  <c r="Q433" i="1"/>
  <c r="K327" i="2" s="1"/>
  <c r="L327" i="2" s="1"/>
  <c r="N327" i="2" s="1"/>
  <c r="P220" i="3"/>
  <c r="AR221" i="3"/>
  <c r="L220" i="3"/>
  <c r="BX220" i="3" s="1"/>
  <c r="R220" i="3"/>
  <c r="AA221" i="3" s="1"/>
  <c r="BR220" i="3"/>
  <c r="BT220" i="3" l="1"/>
  <c r="BZ220" i="3" s="1"/>
  <c r="CA220" i="3" s="1"/>
  <c r="B433" i="1"/>
  <c r="BH221" i="3"/>
  <c r="O220" i="3"/>
  <c r="AU221" i="3"/>
  <c r="AI222" i="3" s="1"/>
  <c r="H221" i="3"/>
  <c r="BL221" i="3"/>
  <c r="BO221" i="3"/>
  <c r="AT221" i="3"/>
  <c r="M328" i="2"/>
  <c r="AX221" i="3" l="1"/>
  <c r="BA221" i="3" s="1"/>
  <c r="BQ221" i="3"/>
  <c r="J221" i="3"/>
  <c r="AW221" i="3"/>
  <c r="AK222" i="3" s="1"/>
  <c r="BN221" i="3"/>
  <c r="Q221" i="3"/>
  <c r="Z222" i="3" s="1"/>
  <c r="K221" i="3"/>
  <c r="BW221" i="3" s="1"/>
  <c r="AS221" i="3"/>
  <c r="K433" i="1"/>
  <c r="F434" i="1"/>
  <c r="C434" i="1"/>
  <c r="E434" i="1"/>
  <c r="D434" i="1"/>
  <c r="G434" i="1"/>
  <c r="AZ221" i="3" l="1"/>
  <c r="BC221" i="3" s="1"/>
  <c r="BS221" i="3"/>
  <c r="N221" i="3"/>
  <c r="O434" i="1"/>
  <c r="L434" i="1"/>
  <c r="N434" i="1"/>
  <c r="P434" i="1"/>
  <c r="M434" i="1"/>
  <c r="S221" i="3"/>
  <c r="AB222" i="3" s="1"/>
  <c r="M221" i="3"/>
  <c r="BY221" i="3" s="1"/>
  <c r="H434" i="1"/>
  <c r="B328" i="2" s="1"/>
  <c r="C328" i="2" s="1"/>
  <c r="E328" i="2" s="1"/>
  <c r="AV221" i="3"/>
  <c r="AJ222" i="3" s="1"/>
  <c r="I221" i="3"/>
  <c r="BM221" i="3"/>
  <c r="BP221" i="3"/>
  <c r="AY221" i="3" l="1"/>
  <c r="BB221" i="3" s="1"/>
  <c r="BD221" i="3" s="1"/>
  <c r="BU221" i="3"/>
  <c r="L221" i="3"/>
  <c r="BX221" i="3" s="1"/>
  <c r="R221" i="3"/>
  <c r="AA222" i="3" s="1"/>
  <c r="BR221" i="3"/>
  <c r="P221" i="3"/>
  <c r="Q434" i="1"/>
  <c r="K328" i="2" s="1"/>
  <c r="L328" i="2" s="1"/>
  <c r="N328" i="2" s="1"/>
  <c r="AR222" i="3"/>
  <c r="D329" i="2"/>
  <c r="BT221" i="3" l="1"/>
  <c r="BZ221" i="3" s="1"/>
  <c r="CA221" i="3" s="1"/>
  <c r="M329" i="2"/>
  <c r="BO222" i="3"/>
  <c r="BL222" i="3"/>
  <c r="H222" i="3"/>
  <c r="AU222" i="3"/>
  <c r="AI223" i="3" s="1"/>
  <c r="B434" i="1"/>
  <c r="BH222" i="3"/>
  <c r="AT222" i="3"/>
  <c r="O221" i="3"/>
  <c r="AX222" i="3" l="1"/>
  <c r="BA222" i="3" s="1"/>
  <c r="AS222" i="3"/>
  <c r="Q222" i="3"/>
  <c r="Z223" i="3" s="1"/>
  <c r="K222" i="3"/>
  <c r="BW222" i="3" s="1"/>
  <c r="BN222" i="3"/>
  <c r="J222" i="3"/>
  <c r="AW222" i="3"/>
  <c r="AK223" i="3" s="1"/>
  <c r="BQ222" i="3"/>
  <c r="K434" i="1"/>
  <c r="D435" i="1"/>
  <c r="E435" i="1"/>
  <c r="F435" i="1"/>
  <c r="C435" i="1"/>
  <c r="G435" i="1"/>
  <c r="AZ222" i="3" l="1"/>
  <c r="BC222" i="3" s="1"/>
  <c r="BS222" i="3"/>
  <c r="H435" i="1"/>
  <c r="B329" i="2" s="1"/>
  <c r="C329" i="2" s="1"/>
  <c r="E329" i="2" s="1"/>
  <c r="M222" i="3"/>
  <c r="BY222" i="3" s="1"/>
  <c r="S222" i="3"/>
  <c r="AB223" i="3" s="1"/>
  <c r="N222" i="3"/>
  <c r="BP222" i="3"/>
  <c r="BM222" i="3"/>
  <c r="I222" i="3"/>
  <c r="AV222" i="3"/>
  <c r="AJ223" i="3" s="1"/>
  <c r="L435" i="1"/>
  <c r="O435" i="1"/>
  <c r="P435" i="1"/>
  <c r="N435" i="1"/>
  <c r="M435" i="1"/>
  <c r="AY222" i="3" l="1"/>
  <c r="BB222" i="3" s="1"/>
  <c r="BD222" i="3" s="1"/>
  <c r="BU222" i="3"/>
  <c r="Q435" i="1"/>
  <c r="K329" i="2" s="1"/>
  <c r="L329" i="2" s="1"/>
  <c r="N329" i="2" s="1"/>
  <c r="P222" i="3"/>
  <c r="AR223" i="3"/>
  <c r="L222" i="3"/>
  <c r="BX222" i="3" s="1"/>
  <c r="R222" i="3"/>
  <c r="AA223" i="3" s="1"/>
  <c r="BR222" i="3"/>
  <c r="D330" i="2"/>
  <c r="BT222" i="3" l="1"/>
  <c r="BZ222" i="3" s="1"/>
  <c r="CA222" i="3" s="1"/>
  <c r="B435" i="1"/>
  <c r="BH223" i="3"/>
  <c r="AU223" i="3"/>
  <c r="AI224" i="3" s="1"/>
  <c r="BL223" i="3"/>
  <c r="H223" i="3"/>
  <c r="BO223" i="3"/>
  <c r="O222" i="3"/>
  <c r="AT223" i="3"/>
  <c r="M330" i="2"/>
  <c r="AX223" i="3" l="1"/>
  <c r="BA223" i="3" s="1"/>
  <c r="K223" i="3"/>
  <c r="BW223" i="3" s="1"/>
  <c r="Q223" i="3"/>
  <c r="Z224" i="3" s="1"/>
  <c r="K435" i="1"/>
  <c r="E436" i="1"/>
  <c r="D436" i="1"/>
  <c r="C436" i="1"/>
  <c r="F436" i="1"/>
  <c r="G436" i="1"/>
  <c r="AW223" i="3"/>
  <c r="AK224" i="3" s="1"/>
  <c r="BN223" i="3"/>
  <c r="BQ223" i="3"/>
  <c r="J223" i="3"/>
  <c r="AS223" i="3"/>
  <c r="AZ223" i="3" l="1"/>
  <c r="BC223" i="3" s="1"/>
  <c r="BS223" i="3"/>
  <c r="H436" i="1"/>
  <c r="B330" i="2" s="1"/>
  <c r="C330" i="2" s="1"/>
  <c r="E330" i="2" s="1"/>
  <c r="M436" i="1"/>
  <c r="L436" i="1"/>
  <c r="P436" i="1"/>
  <c r="O436" i="1"/>
  <c r="N436" i="1"/>
  <c r="S223" i="3"/>
  <c r="AB224" i="3" s="1"/>
  <c r="M223" i="3"/>
  <c r="BY223" i="3" s="1"/>
  <c r="N223" i="3"/>
  <c r="AV223" i="3"/>
  <c r="AJ224" i="3" s="1"/>
  <c r="I223" i="3"/>
  <c r="BM223" i="3"/>
  <c r="BP223" i="3"/>
  <c r="AY223" i="3" l="1"/>
  <c r="BB223" i="3" s="1"/>
  <c r="BD223" i="3" s="1"/>
  <c r="BU223" i="3"/>
  <c r="AR224" i="3"/>
  <c r="D331" i="2"/>
  <c r="R223" i="3"/>
  <c r="AA224" i="3" s="1"/>
  <c r="L223" i="3"/>
  <c r="BX223" i="3" s="1"/>
  <c r="BR223" i="3"/>
  <c r="P223" i="3"/>
  <c r="Q436" i="1"/>
  <c r="K330" i="2" s="1"/>
  <c r="L330" i="2" s="1"/>
  <c r="N330" i="2" s="1"/>
  <c r="BT223" i="3" l="1"/>
  <c r="BZ223" i="3" s="1"/>
  <c r="CA223" i="3" s="1"/>
  <c r="M331" i="2"/>
  <c r="O223" i="3"/>
  <c r="AT224" i="3"/>
  <c r="B436" i="1"/>
  <c r="BH224" i="3"/>
  <c r="BL224" i="3"/>
  <c r="AU224" i="3"/>
  <c r="AI225" i="3" s="1"/>
  <c r="BO224" i="3"/>
  <c r="H224" i="3"/>
  <c r="AX224" i="3" l="1"/>
  <c r="BA224" i="3" s="1"/>
  <c r="Q224" i="3"/>
  <c r="Z225" i="3" s="1"/>
  <c r="K224" i="3"/>
  <c r="BW224" i="3" s="1"/>
  <c r="K436" i="1"/>
  <c r="G437" i="1"/>
  <c r="F437" i="1"/>
  <c r="C437" i="1"/>
  <c r="E437" i="1"/>
  <c r="D437" i="1"/>
  <c r="AS224" i="3"/>
  <c r="BQ224" i="3"/>
  <c r="J224" i="3"/>
  <c r="AW224" i="3"/>
  <c r="AK225" i="3" s="1"/>
  <c r="BN224" i="3"/>
  <c r="AZ224" i="3" l="1"/>
  <c r="BC224" i="3" s="1"/>
  <c r="BS224" i="3"/>
  <c r="N224" i="3"/>
  <c r="S224" i="3"/>
  <c r="AB225" i="3" s="1"/>
  <c r="M224" i="3"/>
  <c r="BY224" i="3" s="1"/>
  <c r="AV224" i="3"/>
  <c r="AJ225" i="3" s="1"/>
  <c r="BM224" i="3"/>
  <c r="BP224" i="3"/>
  <c r="I224" i="3"/>
  <c r="H437" i="1"/>
  <c r="B331" i="2" s="1"/>
  <c r="C331" i="2" s="1"/>
  <c r="E331" i="2" s="1"/>
  <c r="O437" i="1"/>
  <c r="L437" i="1"/>
  <c r="P437" i="1"/>
  <c r="N437" i="1"/>
  <c r="M437" i="1"/>
  <c r="AY224" i="3" l="1"/>
  <c r="BB224" i="3" s="1"/>
  <c r="BD224" i="3" s="1"/>
  <c r="BU224" i="3"/>
  <c r="D332" i="2"/>
  <c r="AR225" i="3"/>
  <c r="Q437" i="1"/>
  <c r="K331" i="2" s="1"/>
  <c r="L331" i="2" s="1"/>
  <c r="N331" i="2" s="1"/>
  <c r="L224" i="3"/>
  <c r="BX224" i="3" s="1"/>
  <c r="R224" i="3"/>
  <c r="AA225" i="3" s="1"/>
  <c r="BR224" i="3"/>
  <c r="P224" i="3"/>
  <c r="BT224" i="3" l="1"/>
  <c r="BZ224" i="3" s="1"/>
  <c r="CA224" i="3" s="1"/>
  <c r="M332" i="2"/>
  <c r="BO225" i="3"/>
  <c r="AU225" i="3"/>
  <c r="AI226" i="3" s="1"/>
  <c r="H225" i="3"/>
  <c r="BL225" i="3"/>
  <c r="B437" i="1"/>
  <c r="BH225" i="3"/>
  <c r="AT225" i="3"/>
  <c r="O224" i="3"/>
  <c r="AX225" i="3" l="1"/>
  <c r="BA225" i="3" s="1"/>
  <c r="AS225" i="3"/>
  <c r="Q225" i="3"/>
  <c r="Z226" i="3" s="1"/>
  <c r="K225" i="3"/>
  <c r="BW225" i="3" s="1"/>
  <c r="J225" i="3"/>
  <c r="AW225" i="3"/>
  <c r="AK226" i="3" s="1"/>
  <c r="BQ225" i="3"/>
  <c r="BN225" i="3"/>
  <c r="K437" i="1"/>
  <c r="F438" i="1"/>
  <c r="E438" i="1"/>
  <c r="D438" i="1"/>
  <c r="C438" i="1"/>
  <c r="G438" i="1"/>
  <c r="AZ225" i="3" l="1"/>
  <c r="BC225" i="3" s="1"/>
  <c r="BS225" i="3"/>
  <c r="AV225" i="3"/>
  <c r="AJ226" i="3" s="1"/>
  <c r="BM225" i="3"/>
  <c r="BP225" i="3"/>
  <c r="I225" i="3"/>
  <c r="O438" i="1"/>
  <c r="M438" i="1"/>
  <c r="N438" i="1"/>
  <c r="P438" i="1"/>
  <c r="L438" i="1"/>
  <c r="M225" i="3"/>
  <c r="BY225" i="3" s="1"/>
  <c r="S225" i="3"/>
  <c r="AB226" i="3" s="1"/>
  <c r="N225" i="3"/>
  <c r="H438" i="1"/>
  <c r="B332" i="2" s="1"/>
  <c r="C332" i="2" s="1"/>
  <c r="E332" i="2" s="1"/>
  <c r="AY225" i="3" l="1"/>
  <c r="BB225" i="3" s="1"/>
  <c r="BD225" i="3" s="1"/>
  <c r="BU225" i="3"/>
  <c r="L225" i="3"/>
  <c r="BX225" i="3" s="1"/>
  <c r="R225" i="3"/>
  <c r="AA226" i="3" s="1"/>
  <c r="BR225" i="3"/>
  <c r="D333" i="2"/>
  <c r="P225" i="3"/>
  <c r="AR226" i="3"/>
  <c r="Q438" i="1"/>
  <c r="K332" i="2" s="1"/>
  <c r="L332" i="2" s="1"/>
  <c r="N332" i="2" s="1"/>
  <c r="BT225" i="3" l="1"/>
  <c r="BZ225" i="3" s="1"/>
  <c r="CA225" i="3" s="1"/>
  <c r="M333" i="2"/>
  <c r="AT226" i="3"/>
  <c r="O225" i="3"/>
  <c r="H226" i="3"/>
  <c r="AU226" i="3"/>
  <c r="AI227" i="3" s="1"/>
  <c r="BL226" i="3"/>
  <c r="BO226" i="3"/>
  <c r="B438" i="1"/>
  <c r="BK226" i="3" l="1"/>
  <c r="BN226" i="3" s="1"/>
  <c r="AX226" i="3"/>
  <c r="BA226" i="3" s="1"/>
  <c r="AS226" i="3"/>
  <c r="K438" i="1"/>
  <c r="G439" i="1"/>
  <c r="F439" i="1"/>
  <c r="C439" i="1"/>
  <c r="D439" i="1"/>
  <c r="E439" i="1"/>
  <c r="J226" i="3"/>
  <c r="AW226" i="3"/>
  <c r="AK227" i="3" s="1"/>
  <c r="BQ226" i="3"/>
  <c r="Q226" i="3"/>
  <c r="Z227" i="3" s="1"/>
  <c r="K226" i="3"/>
  <c r="BW226" i="3" s="1"/>
  <c r="BH226" i="3" l="1"/>
  <c r="AZ226" i="3"/>
  <c r="BC226" i="3" s="1"/>
  <c r="BS226" i="3"/>
  <c r="H439" i="1"/>
  <c r="B333" i="2" s="1"/>
  <c r="C333" i="2" s="1"/>
  <c r="E333" i="2" s="1"/>
  <c r="P439" i="1"/>
  <c r="M439" i="1"/>
  <c r="L439" i="1"/>
  <c r="O439" i="1"/>
  <c r="N439" i="1"/>
  <c r="N226" i="3"/>
  <c r="AV226" i="3"/>
  <c r="AJ227" i="3" s="1"/>
  <c r="BM226" i="3"/>
  <c r="BP226" i="3"/>
  <c r="I226" i="3"/>
  <c r="M226" i="3"/>
  <c r="BY226" i="3" s="1"/>
  <c r="S226" i="3"/>
  <c r="AB227" i="3" s="1"/>
  <c r="AY226" i="3" l="1"/>
  <c r="BB226" i="3" s="1"/>
  <c r="BD226" i="3" s="1"/>
  <c r="BU226" i="3"/>
  <c r="P226" i="3"/>
  <c r="R226" i="3"/>
  <c r="AA227" i="3" s="1"/>
  <c r="L226" i="3"/>
  <c r="BX226" i="3" s="1"/>
  <c r="BR226" i="3"/>
  <c r="AR227" i="3"/>
  <c r="Q439" i="1"/>
  <c r="K333" i="2" s="1"/>
  <c r="L333" i="2" s="1"/>
  <c r="N333" i="2" s="1"/>
  <c r="D334" i="2"/>
  <c r="BT226" i="3" l="1"/>
  <c r="BZ226" i="3" s="1"/>
  <c r="CA226" i="3" s="1"/>
  <c r="H227" i="3"/>
  <c r="AU227" i="3"/>
  <c r="AI228" i="3" s="1"/>
  <c r="BL227" i="3"/>
  <c r="BO227" i="3"/>
  <c r="O226" i="3"/>
  <c r="AT227" i="3"/>
  <c r="M334" i="2"/>
  <c r="B439" i="1"/>
  <c r="BH227" i="3"/>
  <c r="AX227" i="3" l="1"/>
  <c r="BA227" i="3" s="1"/>
  <c r="K439" i="1"/>
  <c r="C440" i="1"/>
  <c r="F440" i="1"/>
  <c r="E440" i="1"/>
  <c r="D440" i="1"/>
  <c r="G440" i="1"/>
  <c r="AS227" i="3"/>
  <c r="BN227" i="3"/>
  <c r="BQ227" i="3"/>
  <c r="AW227" i="3"/>
  <c r="AK228" i="3" s="1"/>
  <c r="J227" i="3"/>
  <c r="Q227" i="3"/>
  <c r="Z228" i="3" s="1"/>
  <c r="K227" i="3"/>
  <c r="BW227" i="3" s="1"/>
  <c r="BK343" i="3"/>
  <c r="AZ227" i="3" l="1"/>
  <c r="BC227" i="3" s="1"/>
  <c r="BS227" i="3"/>
  <c r="N227" i="3"/>
  <c r="H440" i="1"/>
  <c r="B334" i="2" s="1"/>
  <c r="C334" i="2" s="1"/>
  <c r="E334" i="2" s="1"/>
  <c r="BM227" i="3"/>
  <c r="AV227" i="3"/>
  <c r="AJ228" i="3" s="1"/>
  <c r="I227" i="3"/>
  <c r="BP227" i="3"/>
  <c r="S227" i="3"/>
  <c r="AB228" i="3" s="1"/>
  <c r="M227" i="3"/>
  <c r="BY227" i="3" s="1"/>
  <c r="P440" i="1"/>
  <c r="O440" i="1"/>
  <c r="L440" i="1"/>
  <c r="M440" i="1"/>
  <c r="N440" i="1"/>
  <c r="AY227" i="3" l="1"/>
  <c r="BB227" i="3" s="1"/>
  <c r="BD227" i="3" s="1"/>
  <c r="BU227" i="3"/>
  <c r="D335" i="2"/>
  <c r="Q440" i="1"/>
  <c r="K334" i="2" s="1"/>
  <c r="L334" i="2" s="1"/>
  <c r="N334" i="2" s="1"/>
  <c r="P227" i="3"/>
  <c r="AR228" i="3"/>
  <c r="L227" i="3"/>
  <c r="BX227" i="3" s="1"/>
  <c r="R227" i="3"/>
  <c r="AA228" i="3" s="1"/>
  <c r="BR227" i="3"/>
  <c r="BT227" i="3" l="1"/>
  <c r="BZ227" i="3" s="1"/>
  <c r="CA227" i="3" s="1"/>
  <c r="M335" i="2"/>
  <c r="AT228" i="3"/>
  <c r="O227" i="3"/>
  <c r="BH228" i="3"/>
  <c r="B440" i="1"/>
  <c r="H228" i="3"/>
  <c r="BO228" i="3"/>
  <c r="AU228" i="3"/>
  <c r="AI229" i="3" s="1"/>
  <c r="BL228" i="3"/>
  <c r="AX228" i="3" l="1"/>
  <c r="BA228" i="3" s="1"/>
  <c r="Q228" i="3"/>
  <c r="Z229" i="3" s="1"/>
  <c r="K228" i="3"/>
  <c r="BW228" i="3" s="1"/>
  <c r="K440" i="1"/>
  <c r="C441" i="1"/>
  <c r="F441" i="1"/>
  <c r="G441" i="1"/>
  <c r="D441" i="1"/>
  <c r="E441" i="1"/>
  <c r="BN228" i="3"/>
  <c r="J228" i="3"/>
  <c r="BQ228" i="3"/>
  <c r="AW228" i="3"/>
  <c r="AK229" i="3" s="1"/>
  <c r="AS228" i="3"/>
  <c r="AZ228" i="3" l="1"/>
  <c r="BC228" i="3" s="1"/>
  <c r="BS228" i="3"/>
  <c r="AV228" i="3"/>
  <c r="AJ229" i="3" s="1"/>
  <c r="BP228" i="3"/>
  <c r="BM228" i="3"/>
  <c r="I228" i="3"/>
  <c r="H441" i="1"/>
  <c r="B335" i="2" s="1"/>
  <c r="C335" i="2" s="1"/>
  <c r="E335" i="2" s="1"/>
  <c r="N228" i="3"/>
  <c r="M228" i="3"/>
  <c r="BY228" i="3" s="1"/>
  <c r="S228" i="3"/>
  <c r="AB229" i="3" s="1"/>
  <c r="L441" i="1"/>
  <c r="P441" i="1"/>
  <c r="N441" i="1"/>
  <c r="M441" i="1"/>
  <c r="O441" i="1"/>
  <c r="AY228" i="3" l="1"/>
  <c r="BB228" i="3" s="1"/>
  <c r="BD228" i="3" s="1"/>
  <c r="BU228" i="3"/>
  <c r="AR229" i="3"/>
  <c r="R228" i="3"/>
  <c r="AA229" i="3" s="1"/>
  <c r="L228" i="3"/>
  <c r="BX228" i="3" s="1"/>
  <c r="BR228" i="3"/>
  <c r="P228" i="3"/>
  <c r="Q441" i="1"/>
  <c r="K335" i="2" s="1"/>
  <c r="L335" i="2" s="1"/>
  <c r="N335" i="2" s="1"/>
  <c r="D336" i="2"/>
  <c r="BT228" i="3" l="1"/>
  <c r="BZ228" i="3" s="1"/>
  <c r="CA228" i="3" s="1"/>
  <c r="B441" i="1"/>
  <c r="BH229" i="3"/>
  <c r="M336" i="2"/>
  <c r="AU229" i="3"/>
  <c r="AI230" i="3" s="1"/>
  <c r="BL229" i="3"/>
  <c r="H229" i="3"/>
  <c r="BO229" i="3"/>
  <c r="AT229" i="3"/>
  <c r="O228" i="3"/>
  <c r="AX229" i="3" l="1"/>
  <c r="BA229" i="3" s="1"/>
  <c r="AS229" i="3"/>
  <c r="AW229" i="3"/>
  <c r="AK230" i="3" s="1"/>
  <c r="J229" i="3"/>
  <c r="BN229" i="3"/>
  <c r="BQ229" i="3"/>
  <c r="Q229" i="3"/>
  <c r="Z230" i="3" s="1"/>
  <c r="K229" i="3"/>
  <c r="BW229" i="3" s="1"/>
  <c r="K441" i="1"/>
  <c r="F442" i="1"/>
  <c r="D442" i="1"/>
  <c r="G442" i="1"/>
  <c r="C442" i="1"/>
  <c r="E442" i="1"/>
  <c r="AZ229" i="3" l="1"/>
  <c r="BC229" i="3" s="1"/>
  <c r="BS229" i="3"/>
  <c r="H442" i="1"/>
  <c r="B336" i="2" s="1"/>
  <c r="C336" i="2" s="1"/>
  <c r="E336" i="2" s="1"/>
  <c r="O442" i="1"/>
  <c r="N442" i="1"/>
  <c r="P442" i="1"/>
  <c r="L442" i="1"/>
  <c r="M442" i="1"/>
  <c r="N229" i="3"/>
  <c r="S229" i="3"/>
  <c r="AB230" i="3" s="1"/>
  <c r="M229" i="3"/>
  <c r="BY229" i="3" s="1"/>
  <c r="BM229" i="3"/>
  <c r="BP229" i="3"/>
  <c r="I229" i="3"/>
  <c r="AV229" i="3"/>
  <c r="AJ230" i="3" s="1"/>
  <c r="AY229" i="3" l="1"/>
  <c r="BB229" i="3" s="1"/>
  <c r="BD229" i="3" s="1"/>
  <c r="BU229" i="3"/>
  <c r="P229" i="3"/>
  <c r="Q442" i="1"/>
  <c r="K336" i="2" s="1"/>
  <c r="L336" i="2" s="1"/>
  <c r="N336" i="2" s="1"/>
  <c r="R229" i="3"/>
  <c r="AA230" i="3" s="1"/>
  <c r="L229" i="3"/>
  <c r="BX229" i="3" s="1"/>
  <c r="BR229" i="3"/>
  <c r="AR230" i="3"/>
  <c r="D337" i="2"/>
  <c r="BT229" i="3" l="1"/>
  <c r="BZ229" i="3" s="1"/>
  <c r="CA229" i="3" s="1"/>
  <c r="O229" i="3"/>
  <c r="B442" i="1"/>
  <c r="BH230" i="3"/>
  <c r="H230" i="3"/>
  <c r="BO230" i="3"/>
  <c r="AU230" i="3"/>
  <c r="AI231" i="3" s="1"/>
  <c r="BL230" i="3"/>
  <c r="AT230" i="3"/>
  <c r="M337" i="2"/>
  <c r="AX230" i="3" l="1"/>
  <c r="BA230" i="3" s="1"/>
  <c r="K442" i="1"/>
  <c r="D443" i="1"/>
  <c r="C443" i="1"/>
  <c r="G443" i="1"/>
  <c r="E443" i="1"/>
  <c r="F443" i="1"/>
  <c r="BQ230" i="3"/>
  <c r="J230" i="3"/>
  <c r="AW230" i="3"/>
  <c r="AK231" i="3" s="1"/>
  <c r="BN230" i="3"/>
  <c r="K230" i="3"/>
  <c r="BW230" i="3" s="1"/>
  <c r="Q230" i="3"/>
  <c r="Z231" i="3" s="1"/>
  <c r="AS230" i="3"/>
  <c r="AZ230" i="3" l="1"/>
  <c r="BC230" i="3" s="1"/>
  <c r="BS230" i="3"/>
  <c r="AV230" i="3"/>
  <c r="AJ231" i="3" s="1"/>
  <c r="I230" i="3"/>
  <c r="BP230" i="3"/>
  <c r="BM230" i="3"/>
  <c r="N230" i="3"/>
  <c r="M230" i="3"/>
  <c r="BY230" i="3" s="1"/>
  <c r="S230" i="3"/>
  <c r="AB231" i="3" s="1"/>
  <c r="M443" i="1"/>
  <c r="N443" i="1"/>
  <c r="L443" i="1"/>
  <c r="O443" i="1"/>
  <c r="P443" i="1"/>
  <c r="H443" i="1"/>
  <c r="B337" i="2" s="1"/>
  <c r="C337" i="2" s="1"/>
  <c r="E337" i="2" s="1"/>
  <c r="AY230" i="3" l="1"/>
  <c r="BB230" i="3" s="1"/>
  <c r="BD230" i="3" s="1"/>
  <c r="BU230" i="3"/>
  <c r="P230" i="3"/>
  <c r="AR231" i="3"/>
  <c r="R230" i="3"/>
  <c r="AA231" i="3" s="1"/>
  <c r="L230" i="3"/>
  <c r="BX230" i="3" s="1"/>
  <c r="BR230" i="3"/>
  <c r="Q443" i="1"/>
  <c r="K337" i="2" s="1"/>
  <c r="L337" i="2" s="1"/>
  <c r="N337" i="2" s="1"/>
  <c r="D338" i="2"/>
  <c r="BT230" i="3" l="1"/>
  <c r="BZ230" i="3" s="1"/>
  <c r="CA230" i="3" s="1"/>
  <c r="B443" i="1"/>
  <c r="BH231" i="3"/>
  <c r="AT231" i="3"/>
  <c r="M338" i="2"/>
  <c r="H231" i="3"/>
  <c r="BO231" i="3"/>
  <c r="AU231" i="3"/>
  <c r="AI232" i="3" s="1"/>
  <c r="BL231" i="3"/>
  <c r="O230" i="3"/>
  <c r="AX231" i="3" l="1"/>
  <c r="BA231" i="3" s="1"/>
  <c r="AS231" i="3"/>
  <c r="BN231" i="3"/>
  <c r="AW231" i="3"/>
  <c r="AK232" i="3" s="1"/>
  <c r="BQ231" i="3"/>
  <c r="J231" i="3"/>
  <c r="K231" i="3"/>
  <c r="BW231" i="3" s="1"/>
  <c r="Q231" i="3"/>
  <c r="Z232" i="3" s="1"/>
  <c r="K443" i="1"/>
  <c r="F444" i="1"/>
  <c r="E444" i="1"/>
  <c r="C444" i="1"/>
  <c r="D444" i="1"/>
  <c r="G444" i="1"/>
  <c r="AZ231" i="3" l="1"/>
  <c r="BC231" i="3" s="1"/>
  <c r="BS231" i="3"/>
  <c r="M231" i="3"/>
  <c r="BY231" i="3" s="1"/>
  <c r="S231" i="3"/>
  <c r="AB232" i="3" s="1"/>
  <c r="H444" i="1"/>
  <c r="B338" i="2" s="1"/>
  <c r="C338" i="2" s="1"/>
  <c r="E338" i="2" s="1"/>
  <c r="P444" i="1"/>
  <c r="O444" i="1"/>
  <c r="M444" i="1"/>
  <c r="N444" i="1"/>
  <c r="L444" i="1"/>
  <c r="N231" i="3"/>
  <c r="BM231" i="3"/>
  <c r="AV231" i="3"/>
  <c r="AJ232" i="3" s="1"/>
  <c r="BP231" i="3"/>
  <c r="I231" i="3"/>
  <c r="AY231" i="3" l="1"/>
  <c r="BB231" i="3" s="1"/>
  <c r="BD231" i="3" s="1"/>
  <c r="BU231" i="3"/>
  <c r="L231" i="3"/>
  <c r="BX231" i="3" s="1"/>
  <c r="R231" i="3"/>
  <c r="AA232" i="3" s="1"/>
  <c r="BR231" i="3"/>
  <c r="Q444" i="1"/>
  <c r="K338" i="2" s="1"/>
  <c r="L338" i="2" s="1"/>
  <c r="N338" i="2" s="1"/>
  <c r="P231" i="3"/>
  <c r="AR232" i="3"/>
  <c r="D339" i="2"/>
  <c r="BT231" i="3" l="1"/>
  <c r="BZ231" i="3" s="1"/>
  <c r="CA231" i="3" s="1"/>
  <c r="H232" i="3"/>
  <c r="BL232" i="3"/>
  <c r="AU232" i="3"/>
  <c r="AI233" i="3" s="1"/>
  <c r="BO232" i="3"/>
  <c r="B444" i="1"/>
  <c r="O231" i="3"/>
  <c r="M339" i="2"/>
  <c r="AT232" i="3"/>
  <c r="BQ232" i="3" l="1"/>
  <c r="AX232" i="3"/>
  <c r="BA232" i="3" s="1"/>
  <c r="J232" i="3"/>
  <c r="AW232" i="3"/>
  <c r="AK233" i="3" s="1"/>
  <c r="AS232" i="3"/>
  <c r="K444" i="1"/>
  <c r="C445" i="1"/>
  <c r="E445" i="1"/>
  <c r="D445" i="1"/>
  <c r="G445" i="1"/>
  <c r="F445" i="1"/>
  <c r="Q232" i="3"/>
  <c r="Z233" i="3" s="1"/>
  <c r="K232" i="3"/>
  <c r="BW232" i="3" s="1"/>
  <c r="BK232" i="3" l="1"/>
  <c r="BN232" i="3" s="1"/>
  <c r="BH232" i="3"/>
  <c r="AZ232" i="3"/>
  <c r="BC232" i="3" s="1"/>
  <c r="BS232" i="3"/>
  <c r="P445" i="1"/>
  <c r="O445" i="1"/>
  <c r="M445" i="1"/>
  <c r="L445" i="1"/>
  <c r="N445" i="1"/>
  <c r="I232" i="3"/>
  <c r="BP232" i="3"/>
  <c r="BM232" i="3"/>
  <c r="AV232" i="3"/>
  <c r="AJ233" i="3" s="1"/>
  <c r="S232" i="3"/>
  <c r="AB233" i="3" s="1"/>
  <c r="M232" i="3"/>
  <c r="BY232" i="3" s="1"/>
  <c r="H445" i="1"/>
  <c r="B339" i="2" s="1"/>
  <c r="C339" i="2" s="1"/>
  <c r="E339" i="2" s="1"/>
  <c r="N232" i="3"/>
  <c r="AY232" i="3" l="1"/>
  <c r="BB232" i="3" s="1"/>
  <c r="BD232" i="3" s="1"/>
  <c r="BU232" i="3"/>
  <c r="AR233" i="3"/>
  <c r="P232" i="3"/>
  <c r="L232" i="3"/>
  <c r="BX232" i="3" s="1"/>
  <c r="R232" i="3"/>
  <c r="AA233" i="3" s="1"/>
  <c r="BR232" i="3"/>
  <c r="Q445" i="1"/>
  <c r="K339" i="2" s="1"/>
  <c r="L339" i="2" s="1"/>
  <c r="N339" i="2" s="1"/>
  <c r="D340" i="2"/>
  <c r="BT232" i="3" l="1"/>
  <c r="BZ232" i="3" s="1"/>
  <c r="CA232" i="3" s="1"/>
  <c r="O232" i="3"/>
  <c r="AT233" i="3"/>
  <c r="M340" i="2"/>
  <c r="AU233" i="3"/>
  <c r="AI234" i="3" s="1"/>
  <c r="BO233" i="3"/>
  <c r="BL233" i="3"/>
  <c r="H233" i="3"/>
  <c r="BH233" i="3"/>
  <c r="B445" i="1"/>
  <c r="AX233" i="3" l="1"/>
  <c r="BA233" i="3" s="1"/>
  <c r="BN233" i="3"/>
  <c r="BQ233" i="3"/>
  <c r="AW233" i="3"/>
  <c r="AK234" i="3" s="1"/>
  <c r="J233" i="3"/>
  <c r="AS233" i="3"/>
  <c r="K445" i="1"/>
  <c r="E446" i="1"/>
  <c r="D446" i="1"/>
  <c r="F446" i="1"/>
  <c r="C446" i="1"/>
  <c r="G446" i="1"/>
  <c r="Q233" i="3"/>
  <c r="Z234" i="3" s="1"/>
  <c r="K233" i="3"/>
  <c r="BW233" i="3" s="1"/>
  <c r="AZ233" i="3" l="1"/>
  <c r="BC233" i="3" s="1"/>
  <c r="BS233" i="3"/>
  <c r="L446" i="1"/>
  <c r="O446" i="1"/>
  <c r="M446" i="1"/>
  <c r="N446" i="1"/>
  <c r="P446" i="1"/>
  <c r="N233" i="3"/>
  <c r="H446" i="1"/>
  <c r="B340" i="2" s="1"/>
  <c r="C340" i="2" s="1"/>
  <c r="E340" i="2" s="1"/>
  <c r="I233" i="3"/>
  <c r="AV233" i="3"/>
  <c r="AJ234" i="3" s="1"/>
  <c r="BP233" i="3"/>
  <c r="BM233" i="3"/>
  <c r="M233" i="3"/>
  <c r="BY233" i="3" s="1"/>
  <c r="S233" i="3"/>
  <c r="AB234" i="3" s="1"/>
  <c r="AY233" i="3" l="1"/>
  <c r="BB233" i="3" s="1"/>
  <c r="BD233" i="3" s="1"/>
  <c r="BU233" i="3"/>
  <c r="AR234" i="3"/>
  <c r="R233" i="3"/>
  <c r="AA234" i="3" s="1"/>
  <c r="L233" i="3"/>
  <c r="BX233" i="3" s="1"/>
  <c r="BR233" i="3"/>
  <c r="P233" i="3"/>
  <c r="D341" i="2"/>
  <c r="Q446" i="1"/>
  <c r="K340" i="2" s="1"/>
  <c r="L340" i="2" s="1"/>
  <c r="N340" i="2" s="1"/>
  <c r="BT233" i="3" l="1"/>
  <c r="BZ233" i="3" s="1"/>
  <c r="CA233" i="3" s="1"/>
  <c r="AT234" i="3"/>
  <c r="O233" i="3"/>
  <c r="H234" i="3"/>
  <c r="BL234" i="3"/>
  <c r="AU234" i="3"/>
  <c r="AI235" i="3" s="1"/>
  <c r="BO234" i="3"/>
  <c r="M341" i="2"/>
  <c r="B446" i="1"/>
  <c r="BH234" i="3"/>
  <c r="AX234" i="3" l="1"/>
  <c r="BA234" i="3" s="1"/>
  <c r="AW234" i="3"/>
  <c r="AK235" i="3" s="1"/>
  <c r="BN234" i="3"/>
  <c r="J234" i="3"/>
  <c r="BQ234" i="3"/>
  <c r="K446" i="1"/>
  <c r="E447" i="1"/>
  <c r="G447" i="1"/>
  <c r="C447" i="1"/>
  <c r="D447" i="1"/>
  <c r="F447" i="1"/>
  <c r="Q234" i="3"/>
  <c r="Z235" i="3" s="1"/>
  <c r="K234" i="3"/>
  <c r="BW234" i="3" s="1"/>
  <c r="AS234" i="3"/>
  <c r="AZ234" i="3" l="1"/>
  <c r="BC234" i="3" s="1"/>
  <c r="BS234" i="3"/>
  <c r="N447" i="1"/>
  <c r="O447" i="1"/>
  <c r="M447" i="1"/>
  <c r="P447" i="1"/>
  <c r="L447" i="1"/>
  <c r="AV234" i="3"/>
  <c r="AJ235" i="3" s="1"/>
  <c r="I234" i="3"/>
  <c r="BP234" i="3"/>
  <c r="BM234" i="3"/>
  <c r="H447" i="1"/>
  <c r="B341" i="2" s="1"/>
  <c r="C341" i="2" s="1"/>
  <c r="E341" i="2" s="1"/>
  <c r="N234" i="3"/>
  <c r="S234" i="3"/>
  <c r="AB235" i="3" s="1"/>
  <c r="M234" i="3"/>
  <c r="BY234" i="3" s="1"/>
  <c r="AY234" i="3" l="1"/>
  <c r="BB234" i="3" s="1"/>
  <c r="BD234" i="3" s="1"/>
  <c r="BU234" i="3"/>
  <c r="AR235" i="3"/>
  <c r="P234" i="3"/>
  <c r="R234" i="3"/>
  <c r="AA235" i="3" s="1"/>
  <c r="L234" i="3"/>
  <c r="BX234" i="3" s="1"/>
  <c r="BR234" i="3"/>
  <c r="Q447" i="1"/>
  <c r="K341" i="2" s="1"/>
  <c r="L341" i="2" s="1"/>
  <c r="N341" i="2" s="1"/>
  <c r="D342" i="2"/>
  <c r="BT234" i="3" l="1"/>
  <c r="BZ234" i="3" s="1"/>
  <c r="CA234" i="3" s="1"/>
  <c r="M342" i="2"/>
  <c r="O234" i="3"/>
  <c r="BH235" i="3"/>
  <c r="B447" i="1"/>
  <c r="AT235" i="3"/>
  <c r="BL235" i="3"/>
  <c r="AU235" i="3"/>
  <c r="AI236" i="3" s="1"/>
  <c r="H235" i="3"/>
  <c r="BO235" i="3"/>
  <c r="AX235" i="3" l="1"/>
  <c r="BA235" i="3" s="1"/>
  <c r="AW235" i="3"/>
  <c r="AK236" i="3" s="1"/>
  <c r="J235" i="3"/>
  <c r="BQ235" i="3"/>
  <c r="BN235" i="3"/>
  <c r="K235" i="3"/>
  <c r="BW235" i="3" s="1"/>
  <c r="Q235" i="3"/>
  <c r="Z236" i="3" s="1"/>
  <c r="AS235" i="3"/>
  <c r="K447" i="1"/>
  <c r="D448" i="1"/>
  <c r="C448" i="1"/>
  <c r="E448" i="1"/>
  <c r="F448" i="1"/>
  <c r="G448" i="1"/>
  <c r="AZ235" i="3" l="1"/>
  <c r="BC235" i="3" s="1"/>
  <c r="BS235" i="3"/>
  <c r="AV235" i="3"/>
  <c r="AJ236" i="3" s="1"/>
  <c r="I235" i="3"/>
  <c r="BM235" i="3"/>
  <c r="BP235" i="3"/>
  <c r="M235" i="3"/>
  <c r="BY235" i="3" s="1"/>
  <c r="S235" i="3"/>
  <c r="AB236" i="3" s="1"/>
  <c r="M448" i="1"/>
  <c r="L448" i="1"/>
  <c r="P448" i="1"/>
  <c r="O448" i="1"/>
  <c r="N448" i="1"/>
  <c r="H448" i="1"/>
  <c r="B342" i="2" s="1"/>
  <c r="C342" i="2" s="1"/>
  <c r="E342" i="2" s="1"/>
  <c r="N235" i="3"/>
  <c r="AY235" i="3" l="1"/>
  <c r="BB235" i="3" s="1"/>
  <c r="BD235" i="3" s="1"/>
  <c r="BU235" i="3"/>
  <c r="AR236" i="3"/>
  <c r="L235" i="3"/>
  <c r="BX235" i="3" s="1"/>
  <c r="R235" i="3"/>
  <c r="AA236" i="3" s="1"/>
  <c r="B448" i="1" s="1"/>
  <c r="BR235" i="3"/>
  <c r="D343" i="2"/>
  <c r="Q448" i="1"/>
  <c r="K342" i="2" s="1"/>
  <c r="L342" i="2" s="1"/>
  <c r="N342" i="2" s="1"/>
  <c r="P235" i="3"/>
  <c r="BT235" i="3" l="1"/>
  <c r="BZ235" i="3" s="1"/>
  <c r="CA235" i="3" s="1"/>
  <c r="M343" i="2"/>
  <c r="BH236" i="3"/>
  <c r="AT236" i="3"/>
  <c r="K448" i="1"/>
  <c r="D449" i="1"/>
  <c r="C449" i="1"/>
  <c r="G449" i="1"/>
  <c r="F449" i="1"/>
  <c r="E449" i="1"/>
  <c r="AU236" i="3"/>
  <c r="AI237" i="3" s="1"/>
  <c r="H236" i="3"/>
  <c r="BL236" i="3"/>
  <c r="BO236" i="3"/>
  <c r="O235" i="3"/>
  <c r="AX236" i="3" l="1"/>
  <c r="BA236" i="3" s="1"/>
  <c r="H449" i="1"/>
  <c r="B343" i="2" s="1"/>
  <c r="C343" i="2" s="1"/>
  <c r="E343" i="2" s="1"/>
  <c r="J236" i="3"/>
  <c r="BQ236" i="3"/>
  <c r="AW236" i="3"/>
  <c r="AK237" i="3" s="1"/>
  <c r="BN236" i="3"/>
  <c r="AS236" i="3"/>
  <c r="Q236" i="3"/>
  <c r="Z237" i="3" s="1"/>
  <c r="K236" i="3"/>
  <c r="BW236" i="3" s="1"/>
  <c r="P449" i="1"/>
  <c r="L449" i="1"/>
  <c r="N449" i="1"/>
  <c r="M449" i="1"/>
  <c r="O449" i="1"/>
  <c r="AZ236" i="3" l="1"/>
  <c r="BC236" i="3" s="1"/>
  <c r="BS236" i="3"/>
  <c r="BM236" i="3"/>
  <c r="I236" i="3"/>
  <c r="BP236" i="3"/>
  <c r="AV236" i="3"/>
  <c r="AJ237" i="3" s="1"/>
  <c r="M236" i="3"/>
  <c r="BY236" i="3" s="1"/>
  <c r="S236" i="3"/>
  <c r="AB237" i="3" s="1"/>
  <c r="D344" i="2"/>
  <c r="Q449" i="1"/>
  <c r="K343" i="2" s="1"/>
  <c r="L343" i="2" s="1"/>
  <c r="N343" i="2" s="1"/>
  <c r="N236" i="3"/>
  <c r="AY236" i="3" l="1"/>
  <c r="BB236" i="3" s="1"/>
  <c r="BD236" i="3" s="1"/>
  <c r="BU236" i="3"/>
  <c r="L236" i="3"/>
  <c r="BX236" i="3" s="1"/>
  <c r="R236" i="3"/>
  <c r="AA237" i="3" s="1"/>
  <c r="BR236" i="3"/>
  <c r="AR237" i="3"/>
  <c r="P236" i="3"/>
  <c r="M344" i="2"/>
  <c r="BT236" i="3" l="1"/>
  <c r="BZ236" i="3" s="1"/>
  <c r="CA236" i="3" s="1"/>
  <c r="AT237" i="3"/>
  <c r="BO237" i="3"/>
  <c r="BL237" i="3"/>
  <c r="H237" i="3"/>
  <c r="AU237" i="3"/>
  <c r="AI238" i="3" s="1"/>
  <c r="BH237" i="3"/>
  <c r="B449" i="1"/>
  <c r="O236" i="3"/>
  <c r="AX237" i="3" l="1"/>
  <c r="BA237" i="3" s="1"/>
  <c r="AS237" i="3"/>
  <c r="J237" i="3"/>
  <c r="BN237" i="3"/>
  <c r="AW237" i="3"/>
  <c r="AK238" i="3" s="1"/>
  <c r="BQ237" i="3"/>
  <c r="K449" i="1"/>
  <c r="E450" i="1"/>
  <c r="D450" i="1"/>
  <c r="C450" i="1"/>
  <c r="G450" i="1"/>
  <c r="F450" i="1"/>
  <c r="K237" i="3"/>
  <c r="BW237" i="3" s="1"/>
  <c r="Q237" i="3"/>
  <c r="Z238" i="3" s="1"/>
  <c r="AZ237" i="3" l="1"/>
  <c r="BC237" i="3" s="1"/>
  <c r="BS237" i="3"/>
  <c r="H450" i="1"/>
  <c r="B344" i="2" s="1"/>
  <c r="C344" i="2" s="1"/>
  <c r="E344" i="2" s="1"/>
  <c r="O450" i="1"/>
  <c r="M450" i="1"/>
  <c r="L450" i="1"/>
  <c r="P450" i="1"/>
  <c r="N450" i="1"/>
  <c r="S237" i="3"/>
  <c r="AB238" i="3" s="1"/>
  <c r="M237" i="3"/>
  <c r="BY237" i="3" s="1"/>
  <c r="N237" i="3"/>
  <c r="AV237" i="3"/>
  <c r="AJ238" i="3" s="1"/>
  <c r="I237" i="3"/>
  <c r="BM237" i="3"/>
  <c r="BP237" i="3"/>
  <c r="AY237" i="3" l="1"/>
  <c r="BB237" i="3" s="1"/>
  <c r="BD237" i="3" s="1"/>
  <c r="BU237" i="3"/>
  <c r="R237" i="3"/>
  <c r="AA238" i="3" s="1"/>
  <c r="L237" i="3"/>
  <c r="BX237" i="3" s="1"/>
  <c r="BR237" i="3"/>
  <c r="P237" i="3"/>
  <c r="Q450" i="1"/>
  <c r="K344" i="2" s="1"/>
  <c r="L344" i="2" s="1"/>
  <c r="N344" i="2" s="1"/>
  <c r="D345" i="2"/>
  <c r="AR238" i="3"/>
  <c r="BT237" i="3" l="1"/>
  <c r="BZ237" i="3" s="1"/>
  <c r="CA237" i="3" s="1"/>
  <c r="M345" i="2"/>
  <c r="O237" i="3"/>
  <c r="AU238" i="3"/>
  <c r="AI239" i="3" s="1"/>
  <c r="H238" i="3"/>
  <c r="BL238" i="3"/>
  <c r="BO238" i="3"/>
  <c r="AT238" i="3"/>
  <c r="B450" i="1"/>
  <c r="BQ238" i="3" l="1"/>
  <c r="AX238" i="3"/>
  <c r="BA238" i="3" s="1"/>
  <c r="AS238" i="3"/>
  <c r="K450" i="1"/>
  <c r="G451" i="1"/>
  <c r="D451" i="1"/>
  <c r="C451" i="1"/>
  <c r="F451" i="1"/>
  <c r="E451" i="1"/>
  <c r="J238" i="3"/>
  <c r="AW238" i="3"/>
  <c r="AK239" i="3" s="1"/>
  <c r="K238" i="3"/>
  <c r="BW238" i="3" s="1"/>
  <c r="Q238" i="3"/>
  <c r="Z239" i="3" s="1"/>
  <c r="BK238" i="3" l="1"/>
  <c r="BN238" i="3" s="1"/>
  <c r="BH238" i="3"/>
  <c r="AZ238" i="3"/>
  <c r="BC238" i="3" s="1"/>
  <c r="BS238" i="3"/>
  <c r="N238" i="3"/>
  <c r="S238" i="3"/>
  <c r="AB239" i="3" s="1"/>
  <c r="M238" i="3"/>
  <c r="BY238" i="3" s="1"/>
  <c r="AV238" i="3"/>
  <c r="AJ239" i="3" s="1"/>
  <c r="I238" i="3"/>
  <c r="BP238" i="3"/>
  <c r="BM238" i="3"/>
  <c r="H451" i="1"/>
  <c r="B345" i="2" s="1"/>
  <c r="C345" i="2" s="1"/>
  <c r="E345" i="2" s="1"/>
  <c r="N451" i="1"/>
  <c r="O451" i="1"/>
  <c r="M451" i="1"/>
  <c r="L451" i="1"/>
  <c r="P451" i="1"/>
  <c r="AY238" i="3" l="1"/>
  <c r="BB238" i="3" s="1"/>
  <c r="BD238" i="3" s="1"/>
  <c r="BU238" i="3"/>
  <c r="L238" i="3"/>
  <c r="BX238" i="3" s="1"/>
  <c r="R238" i="3"/>
  <c r="AA239" i="3" s="1"/>
  <c r="BR238" i="3"/>
  <c r="AR239" i="3"/>
  <c r="Q451" i="1"/>
  <c r="K345" i="2" s="1"/>
  <c r="L345" i="2" s="1"/>
  <c r="N345" i="2" s="1"/>
  <c r="D346" i="2"/>
  <c r="P238" i="3"/>
  <c r="BT238" i="3" l="1"/>
  <c r="BZ238" i="3" s="1"/>
  <c r="CA238" i="3" s="1"/>
  <c r="M346" i="2"/>
  <c r="BO239" i="3"/>
  <c r="BL239" i="3"/>
  <c r="H239" i="3"/>
  <c r="AU239" i="3"/>
  <c r="AI240" i="3" s="1"/>
  <c r="B451" i="1"/>
  <c r="BH239" i="3"/>
  <c r="O238" i="3"/>
  <c r="AT239" i="3"/>
  <c r="AX239" i="3" l="1"/>
  <c r="BA239" i="3" s="1"/>
  <c r="J239" i="3"/>
  <c r="AW239" i="3"/>
  <c r="AK240" i="3" s="1"/>
  <c r="BN239" i="3"/>
  <c r="BQ239" i="3"/>
  <c r="K239" i="3"/>
  <c r="BW239" i="3" s="1"/>
  <c r="Q239" i="3"/>
  <c r="Z240" i="3" s="1"/>
  <c r="AS239" i="3"/>
  <c r="K451" i="1"/>
  <c r="G452" i="1"/>
  <c r="D452" i="1"/>
  <c r="F452" i="1"/>
  <c r="E452" i="1"/>
  <c r="C452" i="1"/>
  <c r="AZ239" i="3" l="1"/>
  <c r="BC239" i="3" s="1"/>
  <c r="BS239" i="3"/>
  <c r="H452" i="1"/>
  <c r="B346" i="2" s="1"/>
  <c r="C346" i="2" s="1"/>
  <c r="E346" i="2" s="1"/>
  <c r="AV239" i="3"/>
  <c r="AJ240" i="3" s="1"/>
  <c r="BM239" i="3"/>
  <c r="I239" i="3"/>
  <c r="BP239" i="3"/>
  <c r="N239" i="3"/>
  <c r="M452" i="1"/>
  <c r="P452" i="1"/>
  <c r="N452" i="1"/>
  <c r="L452" i="1"/>
  <c r="O452" i="1"/>
  <c r="M239" i="3"/>
  <c r="BY239" i="3" s="1"/>
  <c r="S239" i="3"/>
  <c r="AB240" i="3" s="1"/>
  <c r="AY239" i="3" l="1"/>
  <c r="BB239" i="3" s="1"/>
  <c r="BD239" i="3" s="1"/>
  <c r="BU239" i="3"/>
  <c r="P239" i="3"/>
  <c r="Q452" i="1"/>
  <c r="K346" i="2" s="1"/>
  <c r="L346" i="2" s="1"/>
  <c r="N346" i="2" s="1"/>
  <c r="L239" i="3"/>
  <c r="BX239" i="3" s="1"/>
  <c r="R239" i="3"/>
  <c r="AA240" i="3" s="1"/>
  <c r="BR239" i="3"/>
  <c r="AR240" i="3"/>
  <c r="D347" i="2"/>
  <c r="BT239" i="3" l="1"/>
  <c r="BZ239" i="3" s="1"/>
  <c r="CA239" i="3" s="1"/>
  <c r="B452" i="1"/>
  <c r="BH240" i="3"/>
  <c r="M347" i="2"/>
  <c r="O239" i="3"/>
  <c r="BO240" i="3"/>
  <c r="BL240" i="3"/>
  <c r="AU240" i="3"/>
  <c r="AI241" i="3" s="1"/>
  <c r="H240" i="3"/>
  <c r="AT240" i="3"/>
  <c r="AX240" i="3" l="1"/>
  <c r="BA240" i="3" s="1"/>
  <c r="AW240" i="3"/>
  <c r="AK241" i="3" s="1"/>
  <c r="BN240" i="3"/>
  <c r="J240" i="3"/>
  <c r="BQ240" i="3"/>
  <c r="Q240" i="3"/>
  <c r="Z241" i="3" s="1"/>
  <c r="K240" i="3"/>
  <c r="BW240" i="3" s="1"/>
  <c r="K452" i="1"/>
  <c r="C453" i="1"/>
  <c r="E453" i="1"/>
  <c r="D453" i="1"/>
  <c r="G453" i="1"/>
  <c r="F453" i="1"/>
  <c r="AS240" i="3"/>
  <c r="AZ240" i="3" l="1"/>
  <c r="BC240" i="3" s="1"/>
  <c r="BS240" i="3"/>
  <c r="N240" i="3"/>
  <c r="M240" i="3"/>
  <c r="BY240" i="3" s="1"/>
  <c r="S240" i="3"/>
  <c r="AB241" i="3" s="1"/>
  <c r="I240" i="3"/>
  <c r="BM240" i="3"/>
  <c r="BP240" i="3"/>
  <c r="AV240" i="3"/>
  <c r="AJ241" i="3" s="1"/>
  <c r="M453" i="1"/>
  <c r="N453" i="1"/>
  <c r="O453" i="1"/>
  <c r="P453" i="1"/>
  <c r="L453" i="1"/>
  <c r="H453" i="1"/>
  <c r="B347" i="2" s="1"/>
  <c r="C347" i="2" s="1"/>
  <c r="E347" i="2" s="1"/>
  <c r="AY240" i="3" l="1"/>
  <c r="BB240" i="3" s="1"/>
  <c r="BD240" i="3" s="1"/>
  <c r="BU240" i="3"/>
  <c r="D348" i="2"/>
  <c r="P240" i="3"/>
  <c r="AR241" i="3"/>
  <c r="Q453" i="1"/>
  <c r="K347" i="2" s="1"/>
  <c r="L347" i="2" s="1"/>
  <c r="N347" i="2" s="1"/>
  <c r="L240" i="3"/>
  <c r="BX240" i="3" s="1"/>
  <c r="R240" i="3"/>
  <c r="AA241" i="3" s="1"/>
  <c r="BR240" i="3"/>
  <c r="BT240" i="3" l="1"/>
  <c r="BZ240" i="3" s="1"/>
  <c r="CA240" i="3" s="1"/>
  <c r="M348" i="2"/>
  <c r="AT241" i="3"/>
  <c r="B453" i="1"/>
  <c r="BH241" i="3"/>
  <c r="O240" i="3"/>
  <c r="AU241" i="3"/>
  <c r="AI242" i="3" s="1"/>
  <c r="H241" i="3"/>
  <c r="BL241" i="3"/>
  <c r="BO241" i="3"/>
  <c r="AX241" i="3" l="1"/>
  <c r="BA241" i="3" s="1"/>
  <c r="K453" i="1"/>
  <c r="G454" i="1"/>
  <c r="E454" i="1"/>
  <c r="C454" i="1"/>
  <c r="D454" i="1"/>
  <c r="F454" i="1"/>
  <c r="AS241" i="3"/>
  <c r="J241" i="3"/>
  <c r="BN241" i="3"/>
  <c r="AW241" i="3"/>
  <c r="AK242" i="3" s="1"/>
  <c r="BQ241" i="3"/>
  <c r="Q241" i="3"/>
  <c r="Z242" i="3" s="1"/>
  <c r="K241" i="3"/>
  <c r="BW241" i="3" s="1"/>
  <c r="AZ241" i="3" l="1"/>
  <c r="BC241" i="3" s="1"/>
  <c r="BS241" i="3"/>
  <c r="AV241" i="3"/>
  <c r="AJ242" i="3" s="1"/>
  <c r="BP241" i="3"/>
  <c r="I241" i="3"/>
  <c r="BM241" i="3"/>
  <c r="N241" i="3"/>
  <c r="M241" i="3"/>
  <c r="BY241" i="3" s="1"/>
  <c r="S241" i="3"/>
  <c r="AB242" i="3" s="1"/>
  <c r="H454" i="1"/>
  <c r="B348" i="2" s="1"/>
  <c r="C348" i="2" s="1"/>
  <c r="E348" i="2" s="1"/>
  <c r="N454" i="1"/>
  <c r="P454" i="1"/>
  <c r="O454" i="1"/>
  <c r="M454" i="1"/>
  <c r="L454" i="1"/>
  <c r="AY241" i="3" l="1"/>
  <c r="BB241" i="3" s="1"/>
  <c r="BD241" i="3" s="1"/>
  <c r="BU241" i="3"/>
  <c r="Q454" i="1"/>
  <c r="K348" i="2" s="1"/>
  <c r="L348" i="2" s="1"/>
  <c r="N348" i="2" s="1"/>
  <c r="P241" i="3"/>
  <c r="R241" i="3"/>
  <c r="AA242" i="3" s="1"/>
  <c r="L241" i="3"/>
  <c r="BX241" i="3" s="1"/>
  <c r="BR241" i="3"/>
  <c r="AR242" i="3"/>
  <c r="D349" i="2"/>
  <c r="BT241" i="3" l="1"/>
  <c r="BZ241" i="3" s="1"/>
  <c r="CA241" i="3" s="1"/>
  <c r="O241" i="3"/>
  <c r="B454" i="1"/>
  <c r="BH242" i="3"/>
  <c r="AT242" i="3"/>
  <c r="M349" i="2"/>
  <c r="AU242" i="3"/>
  <c r="AI243" i="3" s="1"/>
  <c r="BO242" i="3"/>
  <c r="BL242" i="3"/>
  <c r="H242" i="3"/>
  <c r="AX242" i="3" l="1"/>
  <c r="BA242" i="3" s="1"/>
  <c r="AW242" i="3"/>
  <c r="AK243" i="3" s="1"/>
  <c r="BQ242" i="3"/>
  <c r="J242" i="3"/>
  <c r="BN242" i="3"/>
  <c r="K454" i="1"/>
  <c r="E455" i="1"/>
  <c r="D455" i="1"/>
  <c r="F455" i="1"/>
  <c r="G455" i="1"/>
  <c r="C455" i="1"/>
  <c r="AS242" i="3"/>
  <c r="K242" i="3"/>
  <c r="BW242" i="3" s="1"/>
  <c r="Q242" i="3"/>
  <c r="Z243" i="3" s="1"/>
  <c r="AZ242" i="3" l="1"/>
  <c r="BC242" i="3" s="1"/>
  <c r="BS242" i="3"/>
  <c r="BM242" i="3"/>
  <c r="AV242" i="3"/>
  <c r="AJ243" i="3" s="1"/>
  <c r="I242" i="3"/>
  <c r="BP242" i="3"/>
  <c r="H455" i="1"/>
  <c r="B349" i="2" s="1"/>
  <c r="C349" i="2" s="1"/>
  <c r="E349" i="2" s="1"/>
  <c r="M242" i="3"/>
  <c r="BY242" i="3" s="1"/>
  <c r="S242" i="3"/>
  <c r="AB243" i="3" s="1"/>
  <c r="N242" i="3"/>
  <c r="L455" i="1"/>
  <c r="N455" i="1"/>
  <c r="M455" i="1"/>
  <c r="O455" i="1"/>
  <c r="P455" i="1"/>
  <c r="AY242" i="3" l="1"/>
  <c r="BB242" i="3" s="1"/>
  <c r="BD242" i="3" s="1"/>
  <c r="BU242" i="3"/>
  <c r="AR243" i="3"/>
  <c r="L242" i="3"/>
  <c r="BX242" i="3" s="1"/>
  <c r="R242" i="3"/>
  <c r="AA243" i="3" s="1"/>
  <c r="BR242" i="3"/>
  <c r="D350" i="2"/>
  <c r="Q455" i="1"/>
  <c r="K349" i="2" s="1"/>
  <c r="L349" i="2" s="1"/>
  <c r="N349" i="2" s="1"/>
  <c r="P242" i="3"/>
  <c r="BT242" i="3" l="1"/>
  <c r="BZ242" i="3" s="1"/>
  <c r="CA242" i="3" s="1"/>
  <c r="M350" i="2"/>
  <c r="B455" i="1"/>
  <c r="BH243" i="3"/>
  <c r="AT243" i="3"/>
  <c r="O242" i="3"/>
  <c r="BO243" i="3"/>
  <c r="AU243" i="3"/>
  <c r="AI244" i="3" s="1"/>
  <c r="BL243" i="3"/>
  <c r="H243" i="3"/>
  <c r="AX243" i="3" l="1"/>
  <c r="BA243" i="3" s="1"/>
  <c r="Q243" i="3"/>
  <c r="Z244" i="3" s="1"/>
  <c r="K243" i="3"/>
  <c r="BW243" i="3" s="1"/>
  <c r="AS243" i="3"/>
  <c r="K455" i="1"/>
  <c r="D456" i="1"/>
  <c r="C456" i="1"/>
  <c r="E456" i="1"/>
  <c r="G456" i="1"/>
  <c r="F456" i="1"/>
  <c r="BN243" i="3"/>
  <c r="AW243" i="3"/>
  <c r="AK244" i="3" s="1"/>
  <c r="BQ243" i="3"/>
  <c r="J243" i="3"/>
  <c r="AZ243" i="3" l="1"/>
  <c r="BC243" i="3" s="1"/>
  <c r="BS243" i="3"/>
  <c r="S243" i="3"/>
  <c r="AB244" i="3" s="1"/>
  <c r="M243" i="3"/>
  <c r="BY243" i="3" s="1"/>
  <c r="H456" i="1"/>
  <c r="B350" i="2" s="1"/>
  <c r="C350" i="2" s="1"/>
  <c r="E350" i="2" s="1"/>
  <c r="N243" i="3"/>
  <c r="BM243" i="3"/>
  <c r="AV243" i="3"/>
  <c r="AJ244" i="3" s="1"/>
  <c r="I243" i="3"/>
  <c r="BP243" i="3"/>
  <c r="N456" i="1"/>
  <c r="L456" i="1"/>
  <c r="O456" i="1"/>
  <c r="P456" i="1"/>
  <c r="M456" i="1"/>
  <c r="AY243" i="3" l="1"/>
  <c r="BB243" i="3" s="1"/>
  <c r="BD243" i="3" s="1"/>
  <c r="BU243" i="3"/>
  <c r="R243" i="3"/>
  <c r="AA244" i="3" s="1"/>
  <c r="B456" i="1" s="1"/>
  <c r="L243" i="3"/>
  <c r="BX243" i="3" s="1"/>
  <c r="BR243" i="3"/>
  <c r="D351" i="2"/>
  <c r="AR244" i="3"/>
  <c r="P243" i="3"/>
  <c r="Q456" i="1"/>
  <c r="K350" i="2" s="1"/>
  <c r="L350" i="2" s="1"/>
  <c r="N350" i="2" s="1"/>
  <c r="BT243" i="3" l="1"/>
  <c r="BZ243" i="3" s="1"/>
  <c r="CA243" i="3" s="1"/>
  <c r="AT244" i="3"/>
  <c r="M351" i="2"/>
  <c r="O243" i="3"/>
  <c r="BL244" i="3"/>
  <c r="H244" i="3"/>
  <c r="AU244" i="3"/>
  <c r="AI245" i="3" s="1"/>
  <c r="BO244" i="3"/>
  <c r="K456" i="1"/>
  <c r="G457" i="1"/>
  <c r="C457" i="1"/>
  <c r="D457" i="1"/>
  <c r="E457" i="1"/>
  <c r="F457" i="1"/>
  <c r="BK244" i="3" l="1"/>
  <c r="BN244" i="3" s="1"/>
  <c r="AX244" i="3"/>
  <c r="BA244" i="3" s="1"/>
  <c r="Q244" i="3"/>
  <c r="Z245" i="3" s="1"/>
  <c r="K244" i="3"/>
  <c r="BW244" i="3" s="1"/>
  <c r="O457" i="1"/>
  <c r="M457" i="1"/>
  <c r="N457" i="1"/>
  <c r="P457" i="1"/>
  <c r="L457" i="1"/>
  <c r="AS244" i="3"/>
  <c r="J244" i="3"/>
  <c r="AW244" i="3"/>
  <c r="AK245" i="3" s="1"/>
  <c r="BQ244" i="3"/>
  <c r="H457" i="1"/>
  <c r="B351" i="2" s="1"/>
  <c r="C351" i="2" s="1"/>
  <c r="E351" i="2" s="1"/>
  <c r="BH244" i="3" l="1"/>
  <c r="AZ244" i="3"/>
  <c r="BC244" i="3" s="1"/>
  <c r="BS244" i="3"/>
  <c r="D352" i="2"/>
  <c r="M244" i="3"/>
  <c r="BY244" i="3" s="1"/>
  <c r="S244" i="3"/>
  <c r="AB245" i="3" s="1"/>
  <c r="Q457" i="1"/>
  <c r="K351" i="2" s="1"/>
  <c r="L351" i="2" s="1"/>
  <c r="N351" i="2" s="1"/>
  <c r="AV244" i="3"/>
  <c r="AJ245" i="3" s="1"/>
  <c r="BM244" i="3"/>
  <c r="BP244" i="3"/>
  <c r="I244" i="3"/>
  <c r="N244" i="3"/>
  <c r="AY244" i="3" l="1"/>
  <c r="BB244" i="3" s="1"/>
  <c r="BD244" i="3" s="1"/>
  <c r="BU244" i="3"/>
  <c r="M352" i="2"/>
  <c r="R244" i="3"/>
  <c r="AA245" i="3" s="1"/>
  <c r="L244" i="3"/>
  <c r="BX244" i="3" s="1"/>
  <c r="BR244" i="3"/>
  <c r="AR245" i="3"/>
  <c r="P244" i="3"/>
  <c r="BT244" i="3" l="1"/>
  <c r="BZ244" i="3" s="1"/>
  <c r="CA244" i="3" s="1"/>
  <c r="O244" i="3"/>
  <c r="AT245" i="3"/>
  <c r="B457" i="1"/>
  <c r="BH245" i="3"/>
  <c r="H245" i="3"/>
  <c r="AU245" i="3"/>
  <c r="AI246" i="3" s="1"/>
  <c r="BO245" i="3"/>
  <c r="BL245" i="3"/>
  <c r="AX245" i="3" l="1"/>
  <c r="BA245" i="3" s="1"/>
  <c r="K245" i="3"/>
  <c r="BW245" i="3" s="1"/>
  <c r="Q245" i="3"/>
  <c r="Z246" i="3" s="1"/>
  <c r="K457" i="1"/>
  <c r="E458" i="1"/>
  <c r="D458" i="1"/>
  <c r="F458" i="1"/>
  <c r="G458" i="1"/>
  <c r="C458" i="1"/>
  <c r="AS245" i="3"/>
  <c r="AW245" i="3"/>
  <c r="AK246" i="3" s="1"/>
  <c r="BQ245" i="3"/>
  <c r="J245" i="3"/>
  <c r="BN245" i="3"/>
  <c r="AZ245" i="3" l="1"/>
  <c r="BC245" i="3" s="1"/>
  <c r="BS245" i="3"/>
  <c r="BP245" i="3"/>
  <c r="I245" i="3"/>
  <c r="AV245" i="3"/>
  <c r="AJ246" i="3" s="1"/>
  <c r="BM245" i="3"/>
  <c r="L458" i="1"/>
  <c r="O458" i="1"/>
  <c r="N458" i="1"/>
  <c r="P458" i="1"/>
  <c r="M458" i="1"/>
  <c r="BR245" i="3"/>
  <c r="M245" i="3"/>
  <c r="BY245" i="3" s="1"/>
  <c r="S245" i="3"/>
  <c r="AB246" i="3" s="1"/>
  <c r="H458" i="1"/>
  <c r="B352" i="2" s="1"/>
  <c r="C352" i="2" s="1"/>
  <c r="E352" i="2" s="1"/>
  <c r="N245" i="3"/>
  <c r="AY245" i="3" l="1"/>
  <c r="BB245" i="3" s="1"/>
  <c r="BD245" i="3" s="1"/>
  <c r="BU245" i="3"/>
  <c r="D353" i="2"/>
  <c r="AR246" i="3"/>
  <c r="Q458" i="1"/>
  <c r="K352" i="2" s="1"/>
  <c r="L352" i="2" s="1"/>
  <c r="N352" i="2" s="1"/>
  <c r="R245" i="3"/>
  <c r="AA246" i="3" s="1"/>
  <c r="L245" i="3"/>
  <c r="BX245" i="3" s="1"/>
  <c r="P245" i="3"/>
  <c r="BT245" i="3" l="1"/>
  <c r="BZ245" i="3" s="1"/>
  <c r="CA245" i="3" s="1"/>
  <c r="M353" i="2"/>
  <c r="AT246" i="3"/>
  <c r="O245" i="3"/>
  <c r="B458" i="1"/>
  <c r="BH246" i="3"/>
  <c r="BO246" i="3"/>
  <c r="BL246" i="3"/>
  <c r="AU246" i="3"/>
  <c r="AI247" i="3" s="1"/>
  <c r="H246" i="3"/>
  <c r="AX246" i="3" l="1"/>
  <c r="BA246" i="3" s="1"/>
  <c r="Q246" i="3"/>
  <c r="Z247" i="3" s="1"/>
  <c r="K246" i="3"/>
  <c r="BW246" i="3" s="1"/>
  <c r="AW246" i="3"/>
  <c r="AK247" i="3" s="1"/>
  <c r="J246" i="3"/>
  <c r="BN246" i="3"/>
  <c r="BQ246" i="3"/>
  <c r="K458" i="1"/>
  <c r="F459" i="1"/>
  <c r="E459" i="1"/>
  <c r="D459" i="1"/>
  <c r="C459" i="1"/>
  <c r="G459" i="1"/>
  <c r="AS246" i="3"/>
  <c r="AZ246" i="3" l="1"/>
  <c r="BC246" i="3" s="1"/>
  <c r="BS246" i="3"/>
  <c r="BM246" i="3"/>
  <c r="I246" i="3"/>
  <c r="AV246" i="3"/>
  <c r="AJ247" i="3" s="1"/>
  <c r="BP246" i="3"/>
  <c r="H459" i="1"/>
  <c r="B353" i="2" s="1"/>
  <c r="C353" i="2" s="1"/>
  <c r="E353" i="2" s="1"/>
  <c r="N459" i="1"/>
  <c r="P459" i="1"/>
  <c r="L459" i="1"/>
  <c r="O459" i="1"/>
  <c r="M459" i="1"/>
  <c r="M246" i="3"/>
  <c r="BY246" i="3" s="1"/>
  <c r="S246" i="3"/>
  <c r="AB247" i="3" s="1"/>
  <c r="N246" i="3"/>
  <c r="AY246" i="3" l="1"/>
  <c r="BB246" i="3" s="1"/>
  <c r="BD246" i="3" s="1"/>
  <c r="BU246" i="3"/>
  <c r="AR247" i="3"/>
  <c r="P246" i="3"/>
  <c r="L246" i="3"/>
  <c r="BX246" i="3" s="1"/>
  <c r="R246" i="3"/>
  <c r="AA247" i="3" s="1"/>
  <c r="BR246" i="3"/>
  <c r="Q459" i="1"/>
  <c r="K353" i="2" s="1"/>
  <c r="L353" i="2" s="1"/>
  <c r="N353" i="2" s="1"/>
  <c r="D354" i="2"/>
  <c r="BT246" i="3" l="1"/>
  <c r="BZ246" i="3" s="1"/>
  <c r="CA246" i="3" s="1"/>
  <c r="AT247" i="3"/>
  <c r="B459" i="1"/>
  <c r="BH247" i="3"/>
  <c r="M354" i="2"/>
  <c r="O246" i="3"/>
  <c r="H247" i="3"/>
  <c r="BL247" i="3"/>
  <c r="AU247" i="3"/>
  <c r="AI248" i="3" s="1"/>
  <c r="BO247" i="3"/>
  <c r="AX247" i="3" l="1"/>
  <c r="BA247" i="3" s="1"/>
  <c r="K247" i="3"/>
  <c r="BW247" i="3" s="1"/>
  <c r="Q247" i="3"/>
  <c r="Z248" i="3" s="1"/>
  <c r="K459" i="1"/>
  <c r="D460" i="1"/>
  <c r="C460" i="1"/>
  <c r="G460" i="1"/>
  <c r="E460" i="1"/>
  <c r="F460" i="1"/>
  <c r="AS247" i="3"/>
  <c r="BN247" i="3"/>
  <c r="J247" i="3"/>
  <c r="AW247" i="3"/>
  <c r="AK248" i="3" s="1"/>
  <c r="BQ247" i="3"/>
  <c r="AZ247" i="3" l="1"/>
  <c r="BC247" i="3" s="1"/>
  <c r="BS247" i="3"/>
  <c r="M247" i="3"/>
  <c r="BY247" i="3" s="1"/>
  <c r="S247" i="3"/>
  <c r="AB248" i="3" s="1"/>
  <c r="AV247" i="3"/>
  <c r="AJ248" i="3" s="1"/>
  <c r="BM247" i="3"/>
  <c r="BP247" i="3"/>
  <c r="I247" i="3"/>
  <c r="P460" i="1"/>
  <c r="O460" i="1"/>
  <c r="L460" i="1"/>
  <c r="M460" i="1"/>
  <c r="N460" i="1"/>
  <c r="H460" i="1"/>
  <c r="B354" i="2" s="1"/>
  <c r="C354" i="2" s="1"/>
  <c r="E354" i="2" s="1"/>
  <c r="N247" i="3"/>
  <c r="AY247" i="3" l="1"/>
  <c r="BB247" i="3" s="1"/>
  <c r="BD247" i="3" s="1"/>
  <c r="BU247" i="3"/>
  <c r="AR248" i="3"/>
  <c r="D355" i="2"/>
  <c r="Q460" i="1"/>
  <c r="K354" i="2" s="1"/>
  <c r="L354" i="2" s="1"/>
  <c r="N354" i="2" s="1"/>
  <c r="R247" i="3"/>
  <c r="AA248" i="3" s="1"/>
  <c r="L247" i="3"/>
  <c r="BX247" i="3" s="1"/>
  <c r="BR247" i="3"/>
  <c r="P247" i="3"/>
  <c r="BT247" i="3" l="1"/>
  <c r="BZ247" i="3" s="1"/>
  <c r="CA247" i="3" s="1"/>
  <c r="BL248" i="3"/>
  <c r="AU248" i="3"/>
  <c r="AI249" i="3" s="1"/>
  <c r="BO248" i="3"/>
  <c r="H248" i="3"/>
  <c r="M355" i="2"/>
  <c r="AT248" i="3"/>
  <c r="O247" i="3"/>
  <c r="B460" i="1"/>
  <c r="BH248" i="3"/>
  <c r="AX248" i="3" l="1"/>
  <c r="BA248" i="3" s="1"/>
  <c r="AW248" i="3"/>
  <c r="AK249" i="3" s="1"/>
  <c r="J248" i="3"/>
  <c r="BN248" i="3"/>
  <c r="BQ248" i="3"/>
  <c r="Q248" i="3"/>
  <c r="Z249" i="3" s="1"/>
  <c r="K248" i="3"/>
  <c r="BW248" i="3" s="1"/>
  <c r="K460" i="1"/>
  <c r="C461" i="1"/>
  <c r="D461" i="1"/>
  <c r="E461" i="1"/>
  <c r="G461" i="1"/>
  <c r="F461" i="1"/>
  <c r="AS248" i="3"/>
  <c r="AZ248" i="3" l="1"/>
  <c r="BC248" i="3" s="1"/>
  <c r="BS248" i="3"/>
  <c r="BP248" i="3"/>
  <c r="AV248" i="3"/>
  <c r="AJ249" i="3" s="1"/>
  <c r="I248" i="3"/>
  <c r="BM248" i="3"/>
  <c r="H461" i="1"/>
  <c r="B355" i="2" s="1"/>
  <c r="C355" i="2" s="1"/>
  <c r="E355" i="2" s="1"/>
  <c r="N248" i="3"/>
  <c r="M248" i="3"/>
  <c r="BY248" i="3" s="1"/>
  <c r="S248" i="3"/>
  <c r="AB249" i="3" s="1"/>
  <c r="N461" i="1"/>
  <c r="M461" i="1"/>
  <c r="P461" i="1"/>
  <c r="L461" i="1"/>
  <c r="O461" i="1"/>
  <c r="AY248" i="3" l="1"/>
  <c r="BB248" i="3" s="1"/>
  <c r="BD248" i="3" s="1"/>
  <c r="BU248" i="3"/>
  <c r="P248" i="3"/>
  <c r="Q461" i="1"/>
  <c r="K355" i="2" s="1"/>
  <c r="L355" i="2" s="1"/>
  <c r="N355" i="2" s="1"/>
  <c r="D356" i="2"/>
  <c r="R248" i="3"/>
  <c r="AA249" i="3" s="1"/>
  <c r="L248" i="3"/>
  <c r="BX248" i="3" s="1"/>
  <c r="BR248" i="3"/>
  <c r="AR249" i="3"/>
  <c r="BT248" i="3" l="1"/>
  <c r="BZ248" i="3" s="1"/>
  <c r="CA248" i="3" s="1"/>
  <c r="H249" i="3"/>
  <c r="BL249" i="3"/>
  <c r="BO249" i="3"/>
  <c r="AU249" i="3"/>
  <c r="AI250" i="3" s="1"/>
  <c r="B461" i="1"/>
  <c r="BH249" i="3"/>
  <c r="M356" i="2"/>
  <c r="O248" i="3"/>
  <c r="AT249" i="3"/>
  <c r="AX249" i="3" l="1"/>
  <c r="BA249" i="3" s="1"/>
  <c r="BN249" i="3"/>
  <c r="J249" i="3"/>
  <c r="AW249" i="3"/>
  <c r="AK250" i="3" s="1"/>
  <c r="BQ249" i="3"/>
  <c r="AS249" i="3"/>
  <c r="K461" i="1"/>
  <c r="D462" i="1"/>
  <c r="G462" i="1"/>
  <c r="F462" i="1"/>
  <c r="E462" i="1"/>
  <c r="C462" i="1"/>
  <c r="Q249" i="3"/>
  <c r="Z250" i="3" s="1"/>
  <c r="K249" i="3"/>
  <c r="BW249" i="3" s="1"/>
  <c r="AZ249" i="3" l="1"/>
  <c r="BC249" i="3" s="1"/>
  <c r="BS249" i="3"/>
  <c r="P462" i="1"/>
  <c r="M462" i="1"/>
  <c r="O462" i="1"/>
  <c r="N462" i="1"/>
  <c r="L462" i="1"/>
  <c r="H462" i="1"/>
  <c r="B356" i="2" s="1"/>
  <c r="C356" i="2" s="1"/>
  <c r="E356" i="2" s="1"/>
  <c r="S249" i="3"/>
  <c r="AB250" i="3" s="1"/>
  <c r="M249" i="3"/>
  <c r="BY249" i="3" s="1"/>
  <c r="N249" i="3"/>
  <c r="AV249" i="3"/>
  <c r="AJ250" i="3" s="1"/>
  <c r="I249" i="3"/>
  <c r="BP249" i="3"/>
  <c r="BM249" i="3"/>
  <c r="AY249" i="3" l="1"/>
  <c r="BB249" i="3" s="1"/>
  <c r="BD249" i="3" s="1"/>
  <c r="BU249" i="3"/>
  <c r="AR250" i="3"/>
  <c r="R249" i="3"/>
  <c r="AA250" i="3" s="1"/>
  <c r="L249" i="3"/>
  <c r="BX249" i="3" s="1"/>
  <c r="BR249" i="3"/>
  <c r="D357" i="2"/>
  <c r="P249" i="3"/>
  <c r="Q462" i="1"/>
  <c r="K356" i="2" s="1"/>
  <c r="L356" i="2" s="1"/>
  <c r="N356" i="2" s="1"/>
  <c r="BT249" i="3" l="1"/>
  <c r="BZ249" i="3" s="1"/>
  <c r="CA249" i="3" s="1"/>
  <c r="B462" i="1"/>
  <c r="AT250" i="3"/>
  <c r="M357" i="2"/>
  <c r="O249" i="3"/>
  <c r="H250" i="3"/>
  <c r="BL250" i="3"/>
  <c r="AU250" i="3"/>
  <c r="AI251" i="3" s="1"/>
  <c r="BO250" i="3"/>
  <c r="BK250" i="3" l="1"/>
  <c r="BN250" i="3" s="1"/>
  <c r="AX250" i="3"/>
  <c r="BA250" i="3" s="1"/>
  <c r="AS250" i="3"/>
  <c r="K462" i="1"/>
  <c r="E463" i="1"/>
  <c r="F463" i="1"/>
  <c r="G463" i="1"/>
  <c r="C463" i="1"/>
  <c r="D463" i="1"/>
  <c r="Q250" i="3"/>
  <c r="Z251" i="3" s="1"/>
  <c r="K250" i="3"/>
  <c r="BW250" i="3" s="1"/>
  <c r="J250" i="3"/>
  <c r="AW250" i="3"/>
  <c r="AK251" i="3" s="1"/>
  <c r="BQ250" i="3" l="1"/>
  <c r="BH250" i="3"/>
  <c r="AZ250" i="3"/>
  <c r="BC250" i="3" s="1"/>
  <c r="BS250" i="3"/>
  <c r="S250" i="3"/>
  <c r="AB251" i="3" s="1"/>
  <c r="M250" i="3"/>
  <c r="BY250" i="3" s="1"/>
  <c r="N250" i="3"/>
  <c r="H463" i="1"/>
  <c r="B357" i="2" s="1"/>
  <c r="C357" i="2" s="1"/>
  <c r="E357" i="2" s="1"/>
  <c r="I250" i="3"/>
  <c r="AV250" i="3"/>
  <c r="AJ251" i="3" s="1"/>
  <c r="BM250" i="3"/>
  <c r="BP250" i="3"/>
  <c r="M463" i="1"/>
  <c r="L463" i="1"/>
  <c r="P463" i="1"/>
  <c r="N463" i="1"/>
  <c r="O463" i="1"/>
  <c r="AY250" i="3" l="1"/>
  <c r="BB250" i="3" s="1"/>
  <c r="BD250" i="3" s="1"/>
  <c r="BU250" i="3"/>
  <c r="R250" i="3"/>
  <c r="AA251" i="3" s="1"/>
  <c r="L250" i="3"/>
  <c r="BX250" i="3" s="1"/>
  <c r="BR250" i="3"/>
  <c r="Q463" i="1"/>
  <c r="K357" i="2" s="1"/>
  <c r="L357" i="2" s="1"/>
  <c r="N357" i="2" s="1"/>
  <c r="P250" i="3"/>
  <c r="D358" i="2"/>
  <c r="AR251" i="3"/>
  <c r="BT250" i="3" l="1"/>
  <c r="BZ250" i="3" s="1"/>
  <c r="CA250" i="3" s="1"/>
  <c r="M358" i="2"/>
  <c r="O250" i="3"/>
  <c r="BO251" i="3"/>
  <c r="AU251" i="3"/>
  <c r="AI252" i="3" s="1"/>
  <c r="BL251" i="3"/>
  <c r="H251" i="3"/>
  <c r="B463" i="1"/>
  <c r="BH251" i="3"/>
  <c r="AT251" i="3"/>
  <c r="AX251" i="3" l="1"/>
  <c r="BA251" i="3" s="1"/>
  <c r="K463" i="1"/>
  <c r="F464" i="1"/>
  <c r="G464" i="1"/>
  <c r="D464" i="1"/>
  <c r="C464" i="1"/>
  <c r="E464" i="1"/>
  <c r="AS251" i="3"/>
  <c r="BN251" i="3"/>
  <c r="BQ251" i="3"/>
  <c r="J251" i="3"/>
  <c r="AW251" i="3"/>
  <c r="AK252" i="3" s="1"/>
  <c r="K251" i="3"/>
  <c r="BW251" i="3" s="1"/>
  <c r="Q251" i="3"/>
  <c r="Z252" i="3" s="1"/>
  <c r="AZ251" i="3" l="1"/>
  <c r="BC251" i="3" s="1"/>
  <c r="BS251" i="3"/>
  <c r="M251" i="3"/>
  <c r="BY251" i="3" s="1"/>
  <c r="S251" i="3"/>
  <c r="AB252" i="3" s="1"/>
  <c r="BM251" i="3"/>
  <c r="BP251" i="3"/>
  <c r="I251" i="3"/>
  <c r="AV251" i="3"/>
  <c r="AJ252" i="3" s="1"/>
  <c r="H464" i="1"/>
  <c r="B358" i="2" s="1"/>
  <c r="C358" i="2" s="1"/>
  <c r="E358" i="2" s="1"/>
  <c r="N251" i="3"/>
  <c r="P464" i="1"/>
  <c r="N464" i="1"/>
  <c r="L464" i="1"/>
  <c r="O464" i="1"/>
  <c r="M464" i="1"/>
  <c r="AY251" i="3" l="1"/>
  <c r="BB251" i="3" s="1"/>
  <c r="BD251" i="3" s="1"/>
  <c r="BU251" i="3"/>
  <c r="D359" i="2"/>
  <c r="AR252" i="3"/>
  <c r="Q464" i="1"/>
  <c r="K358" i="2" s="1"/>
  <c r="L358" i="2" s="1"/>
  <c r="N358" i="2" s="1"/>
  <c r="L251" i="3"/>
  <c r="BX251" i="3" s="1"/>
  <c r="R251" i="3"/>
  <c r="AA252" i="3" s="1"/>
  <c r="BR251" i="3"/>
  <c r="P251" i="3"/>
  <c r="BT251" i="3" l="1"/>
  <c r="BZ251" i="3" s="1"/>
  <c r="CA251" i="3" s="1"/>
  <c r="M359" i="2"/>
  <c r="BH252" i="3"/>
  <c r="B464" i="1"/>
  <c r="AT252" i="3"/>
  <c r="O251" i="3"/>
  <c r="BO252" i="3"/>
  <c r="BL252" i="3"/>
  <c r="AU252" i="3"/>
  <c r="AI253" i="3" s="1"/>
  <c r="H252" i="3"/>
  <c r="AX252" i="3" l="1"/>
  <c r="BA252" i="3" s="1"/>
  <c r="K252" i="3"/>
  <c r="BW252" i="3" s="1"/>
  <c r="Q252" i="3"/>
  <c r="Z253" i="3" s="1"/>
  <c r="K464" i="1"/>
  <c r="G465" i="1"/>
  <c r="C465" i="1"/>
  <c r="D465" i="1"/>
  <c r="E465" i="1"/>
  <c r="F465" i="1"/>
  <c r="AS252" i="3"/>
  <c r="AW252" i="3"/>
  <c r="AK253" i="3" s="1"/>
  <c r="J252" i="3"/>
  <c r="BQ252" i="3"/>
  <c r="BN252" i="3"/>
  <c r="AZ252" i="3" l="1"/>
  <c r="BC252" i="3" s="1"/>
  <c r="BS252" i="3"/>
  <c r="BM252" i="3"/>
  <c r="AV252" i="3"/>
  <c r="AJ253" i="3" s="1"/>
  <c r="I252" i="3"/>
  <c r="BP252" i="3"/>
  <c r="H465" i="1"/>
  <c r="B359" i="2" s="1"/>
  <c r="C359" i="2" s="1"/>
  <c r="E359" i="2" s="1"/>
  <c r="S252" i="3"/>
  <c r="AB253" i="3" s="1"/>
  <c r="M252" i="3"/>
  <c r="BY252" i="3" s="1"/>
  <c r="N252" i="3"/>
  <c r="L465" i="1"/>
  <c r="P465" i="1"/>
  <c r="O465" i="1"/>
  <c r="N465" i="1"/>
  <c r="M465" i="1"/>
  <c r="AY252" i="3" l="1"/>
  <c r="BB252" i="3" s="1"/>
  <c r="BD252" i="3" s="1"/>
  <c r="BU252" i="3"/>
  <c r="L252" i="3"/>
  <c r="BX252" i="3" s="1"/>
  <c r="R252" i="3"/>
  <c r="AA253" i="3" s="1"/>
  <c r="B465" i="1" s="1"/>
  <c r="BR252" i="3"/>
  <c r="P252" i="3"/>
  <c r="D360" i="2"/>
  <c r="AR253" i="3"/>
  <c r="Q465" i="1"/>
  <c r="K359" i="2" s="1"/>
  <c r="L359" i="2" s="1"/>
  <c r="N359" i="2" s="1"/>
  <c r="BT252" i="3" l="1"/>
  <c r="BZ252" i="3" s="1"/>
  <c r="CA252" i="3" s="1"/>
  <c r="AT253" i="3"/>
  <c r="K465" i="1"/>
  <c r="G466" i="1"/>
  <c r="C466" i="1"/>
  <c r="F466" i="1"/>
  <c r="E466" i="1"/>
  <c r="D466" i="1"/>
  <c r="AU253" i="3"/>
  <c r="AI254" i="3" s="1"/>
  <c r="BL253" i="3"/>
  <c r="H253" i="3"/>
  <c r="BO253" i="3"/>
  <c r="BH253" i="3" s="1"/>
  <c r="O252" i="3"/>
  <c r="M360" i="2"/>
  <c r="AX253" i="3" l="1"/>
  <c r="BA253" i="3" s="1"/>
  <c r="K253" i="3"/>
  <c r="BW253" i="3" s="1"/>
  <c r="Q253" i="3"/>
  <c r="Z254" i="3" s="1"/>
  <c r="AS253" i="3"/>
  <c r="N466" i="1"/>
  <c r="O466" i="1"/>
  <c r="P466" i="1"/>
  <c r="L466" i="1"/>
  <c r="M466" i="1"/>
  <c r="H466" i="1"/>
  <c r="B360" i="2" s="1"/>
  <c r="C360" i="2" s="1"/>
  <c r="E360" i="2" s="1"/>
  <c r="J253" i="3"/>
  <c r="AW253" i="3"/>
  <c r="AK254" i="3" s="1"/>
  <c r="BQ253" i="3"/>
  <c r="BN253" i="3"/>
  <c r="AZ253" i="3" l="1"/>
  <c r="BC253" i="3" s="1"/>
  <c r="BS253" i="3"/>
  <c r="D361" i="2"/>
  <c r="Q466" i="1"/>
  <c r="K360" i="2" s="1"/>
  <c r="L360" i="2" s="1"/>
  <c r="N360" i="2" s="1"/>
  <c r="AV253" i="3"/>
  <c r="AJ254" i="3" s="1"/>
  <c r="I253" i="3"/>
  <c r="BP253" i="3"/>
  <c r="BM253" i="3"/>
  <c r="S253" i="3"/>
  <c r="AB254" i="3" s="1"/>
  <c r="M253" i="3"/>
  <c r="BY253" i="3" s="1"/>
  <c r="N253" i="3"/>
  <c r="AY253" i="3" l="1"/>
  <c r="BB253" i="3" s="1"/>
  <c r="BD253" i="3" s="1"/>
  <c r="BU253" i="3"/>
  <c r="AR254" i="3"/>
  <c r="L253" i="3"/>
  <c r="BX253" i="3" s="1"/>
  <c r="R253" i="3"/>
  <c r="AA254" i="3" s="1"/>
  <c r="B466" i="1" s="1"/>
  <c r="BR253" i="3"/>
  <c r="P253" i="3"/>
  <c r="M361" i="2"/>
  <c r="BT253" i="3" l="1"/>
  <c r="BZ253" i="3" s="1"/>
  <c r="CA253" i="3" s="1"/>
  <c r="O253" i="3"/>
  <c r="BH254" i="3"/>
  <c r="AT254" i="3"/>
  <c r="BO254" i="3"/>
  <c r="H254" i="3"/>
  <c r="AU254" i="3"/>
  <c r="AI255" i="3" s="1"/>
  <c r="BL254" i="3"/>
  <c r="K466" i="1"/>
  <c r="C467" i="1"/>
  <c r="G467" i="1"/>
  <c r="D467" i="1"/>
  <c r="E467" i="1"/>
  <c r="F467" i="1"/>
  <c r="AX254" i="3" l="1"/>
  <c r="BA254" i="3" s="1"/>
  <c r="AS254" i="3"/>
  <c r="Q254" i="3"/>
  <c r="Z255" i="3" s="1"/>
  <c r="K254" i="3"/>
  <c r="BW254" i="3" s="1"/>
  <c r="H467" i="1"/>
  <c r="B361" i="2" s="1"/>
  <c r="C361" i="2" s="1"/>
  <c r="E361" i="2" s="1"/>
  <c r="P467" i="1"/>
  <c r="N467" i="1"/>
  <c r="L467" i="1"/>
  <c r="O467" i="1"/>
  <c r="M467" i="1"/>
  <c r="AW254" i="3"/>
  <c r="AK255" i="3" s="1"/>
  <c r="J254" i="3"/>
  <c r="BN254" i="3"/>
  <c r="BQ254" i="3"/>
  <c r="AZ254" i="3" l="1"/>
  <c r="BC254" i="3" s="1"/>
  <c r="BS254" i="3"/>
  <c r="D362" i="2"/>
  <c r="S254" i="3"/>
  <c r="AB255" i="3" s="1"/>
  <c r="M254" i="3"/>
  <c r="BY254" i="3" s="1"/>
  <c r="I254" i="3"/>
  <c r="BP254" i="3"/>
  <c r="BM254" i="3"/>
  <c r="AV254" i="3"/>
  <c r="AJ255" i="3" s="1"/>
  <c r="Q467" i="1"/>
  <c r="K361" i="2" s="1"/>
  <c r="L361" i="2" s="1"/>
  <c r="N361" i="2" s="1"/>
  <c r="N254" i="3"/>
  <c r="AY254" i="3" l="1"/>
  <c r="BB254" i="3" s="1"/>
  <c r="BD254" i="3" s="1"/>
  <c r="BU254" i="3"/>
  <c r="R254" i="3"/>
  <c r="AA255" i="3" s="1"/>
  <c r="L254" i="3"/>
  <c r="BX254" i="3" s="1"/>
  <c r="BR254" i="3"/>
  <c r="AR255" i="3"/>
  <c r="P254" i="3"/>
  <c r="M362" i="2"/>
  <c r="BT254" i="3" l="1"/>
  <c r="BZ254" i="3" s="1"/>
  <c r="CA254" i="3" s="1"/>
  <c r="AT255" i="3"/>
  <c r="BO255" i="3"/>
  <c r="BL255" i="3"/>
  <c r="H255" i="3"/>
  <c r="AU255" i="3"/>
  <c r="AI256" i="3" s="1"/>
  <c r="O254" i="3"/>
  <c r="BH255" i="3"/>
  <c r="B467" i="1"/>
  <c r="AX255" i="3" l="1"/>
  <c r="BA255" i="3" s="1"/>
  <c r="K467" i="1"/>
  <c r="C468" i="1"/>
  <c r="G468" i="1"/>
  <c r="E468" i="1"/>
  <c r="F468" i="1"/>
  <c r="D468" i="1"/>
  <c r="Q255" i="3"/>
  <c r="Z256" i="3" s="1"/>
  <c r="K255" i="3"/>
  <c r="BW255" i="3" s="1"/>
  <c r="AS255" i="3"/>
  <c r="AW255" i="3"/>
  <c r="AK256" i="3" s="1"/>
  <c r="BN255" i="3"/>
  <c r="BQ255" i="3"/>
  <c r="J255" i="3"/>
  <c r="AZ255" i="3" l="1"/>
  <c r="BC255" i="3" s="1"/>
  <c r="BS255" i="3"/>
  <c r="AV255" i="3"/>
  <c r="AJ256" i="3" s="1"/>
  <c r="BM255" i="3"/>
  <c r="I255" i="3"/>
  <c r="BP255" i="3"/>
  <c r="H468" i="1"/>
  <c r="B362" i="2" s="1"/>
  <c r="C362" i="2" s="1"/>
  <c r="E362" i="2" s="1"/>
  <c r="N255" i="3"/>
  <c r="S255" i="3"/>
  <c r="AB256" i="3" s="1"/>
  <c r="M255" i="3"/>
  <c r="BY255" i="3" s="1"/>
  <c r="P468" i="1"/>
  <c r="L468" i="1"/>
  <c r="O468" i="1"/>
  <c r="N468" i="1"/>
  <c r="M468" i="1"/>
  <c r="AY255" i="3" l="1"/>
  <c r="BB255" i="3" s="1"/>
  <c r="BD255" i="3" s="1"/>
  <c r="BU255" i="3"/>
  <c r="D363" i="2"/>
  <c r="Q468" i="1"/>
  <c r="K362" i="2" s="1"/>
  <c r="L362" i="2" s="1"/>
  <c r="N362" i="2" s="1"/>
  <c r="AR256" i="3"/>
  <c r="L255" i="3"/>
  <c r="BX255" i="3" s="1"/>
  <c r="R255" i="3"/>
  <c r="AA256" i="3" s="1"/>
  <c r="BR255" i="3"/>
  <c r="P255" i="3"/>
  <c r="BT255" i="3" l="1"/>
  <c r="BZ255" i="3" s="1"/>
  <c r="CA255" i="3" s="1"/>
  <c r="B468" i="1"/>
  <c r="M363" i="2"/>
  <c r="AT256" i="3"/>
  <c r="O255" i="3"/>
  <c r="BL256" i="3"/>
  <c r="H256" i="3"/>
  <c r="AU256" i="3"/>
  <c r="AI257" i="3" s="1"/>
  <c r="BO256" i="3"/>
  <c r="BQ256" i="3" l="1"/>
  <c r="AX256" i="3"/>
  <c r="BA256" i="3" s="1"/>
  <c r="AS256" i="3"/>
  <c r="K468" i="1"/>
  <c r="C469" i="1"/>
  <c r="E469" i="1"/>
  <c r="G469" i="1"/>
  <c r="D469" i="1"/>
  <c r="F469" i="1"/>
  <c r="Q256" i="3"/>
  <c r="Z257" i="3" s="1"/>
  <c r="K256" i="3"/>
  <c r="BW256" i="3" s="1"/>
  <c r="J256" i="3"/>
  <c r="AW256" i="3"/>
  <c r="AK257" i="3" s="1"/>
  <c r="BK256" i="3" l="1"/>
  <c r="BN256" i="3" s="1"/>
  <c r="BH256" i="3"/>
  <c r="AZ256" i="3"/>
  <c r="BC256" i="3" s="1"/>
  <c r="BS256" i="3"/>
  <c r="N256" i="3"/>
  <c r="H469" i="1"/>
  <c r="B363" i="2" s="1"/>
  <c r="C363" i="2" s="1"/>
  <c r="E363" i="2" s="1"/>
  <c r="BM256" i="3"/>
  <c r="BP256" i="3"/>
  <c r="AV256" i="3"/>
  <c r="AJ257" i="3" s="1"/>
  <c r="I256" i="3"/>
  <c r="M256" i="3"/>
  <c r="BY256" i="3" s="1"/>
  <c r="S256" i="3"/>
  <c r="AB257" i="3" s="1"/>
  <c r="P469" i="1"/>
  <c r="O469" i="1"/>
  <c r="L469" i="1"/>
  <c r="M469" i="1"/>
  <c r="N469" i="1"/>
  <c r="AY256" i="3" l="1"/>
  <c r="BB256" i="3" s="1"/>
  <c r="BD256" i="3" s="1"/>
  <c r="BU256" i="3"/>
  <c r="Q469" i="1"/>
  <c r="K363" i="2" s="1"/>
  <c r="L363" i="2" s="1"/>
  <c r="N363" i="2" s="1"/>
  <c r="P256" i="3"/>
  <c r="R256" i="3"/>
  <c r="AA257" i="3" s="1"/>
  <c r="L256" i="3"/>
  <c r="BX256" i="3" s="1"/>
  <c r="BR256" i="3"/>
  <c r="D364" i="2"/>
  <c r="AR257" i="3"/>
  <c r="BT256" i="3" l="1"/>
  <c r="BZ256" i="3" s="1"/>
  <c r="CA256" i="3" s="1"/>
  <c r="BO257" i="3"/>
  <c r="BL257" i="3"/>
  <c r="AU257" i="3"/>
  <c r="AI258" i="3" s="1"/>
  <c r="H257" i="3"/>
  <c r="O256" i="3"/>
  <c r="B469" i="1"/>
  <c r="BH257" i="3"/>
  <c r="AT257" i="3"/>
  <c r="M364" i="2"/>
  <c r="AX257" i="3" l="1"/>
  <c r="BA257" i="3" s="1"/>
  <c r="J257" i="3"/>
  <c r="BQ257" i="3"/>
  <c r="BN257" i="3"/>
  <c r="AW257" i="3"/>
  <c r="AK258" i="3" s="1"/>
  <c r="K469" i="1"/>
  <c r="F470" i="1"/>
  <c r="D470" i="1"/>
  <c r="G470" i="1"/>
  <c r="E470" i="1"/>
  <c r="C470" i="1"/>
  <c r="Q257" i="3"/>
  <c r="Z258" i="3" s="1"/>
  <c r="K257" i="3"/>
  <c r="BW257" i="3" s="1"/>
  <c r="AS257" i="3"/>
  <c r="AZ257" i="3" l="1"/>
  <c r="BC257" i="3" s="1"/>
  <c r="BS257" i="3"/>
  <c r="BM257" i="3"/>
  <c r="I257" i="3"/>
  <c r="AV257" i="3"/>
  <c r="AJ258" i="3" s="1"/>
  <c r="BP257" i="3"/>
  <c r="H470" i="1"/>
  <c r="B364" i="2" s="1"/>
  <c r="C364" i="2" s="1"/>
  <c r="E364" i="2" s="1"/>
  <c r="N257" i="3"/>
  <c r="P470" i="1"/>
  <c r="N470" i="1"/>
  <c r="L470" i="1"/>
  <c r="O470" i="1"/>
  <c r="M470" i="1"/>
  <c r="S257" i="3"/>
  <c r="AB258" i="3" s="1"/>
  <c r="M257" i="3"/>
  <c r="BY257" i="3" s="1"/>
  <c r="AY257" i="3" l="1"/>
  <c r="BB257" i="3" s="1"/>
  <c r="BD257" i="3" s="1"/>
  <c r="BU257" i="3"/>
  <c r="AR258" i="3"/>
  <c r="D365" i="2"/>
  <c r="Q470" i="1"/>
  <c r="K364" i="2" s="1"/>
  <c r="L364" i="2" s="1"/>
  <c r="N364" i="2" s="1"/>
  <c r="P257" i="3"/>
  <c r="R257" i="3"/>
  <c r="AA258" i="3" s="1"/>
  <c r="L257" i="3"/>
  <c r="BX257" i="3" s="1"/>
  <c r="BR257" i="3"/>
  <c r="BT257" i="3" l="1"/>
  <c r="BZ257" i="3" s="1"/>
  <c r="CA257" i="3" s="1"/>
  <c r="O257" i="3"/>
  <c r="B470" i="1"/>
  <c r="BH258" i="3"/>
  <c r="AT258" i="3"/>
  <c r="M365" i="2"/>
  <c r="BO258" i="3"/>
  <c r="BL258" i="3"/>
  <c r="H258" i="3"/>
  <c r="AU258" i="3"/>
  <c r="AI259" i="3" s="1"/>
  <c r="AX258" i="3" l="1"/>
  <c r="BA258" i="3" s="1"/>
  <c r="K470" i="1"/>
  <c r="C471" i="1"/>
  <c r="E471" i="1"/>
  <c r="D471" i="1"/>
  <c r="F471" i="1"/>
  <c r="G471" i="1"/>
  <c r="K258" i="3"/>
  <c r="BW258" i="3" s="1"/>
  <c r="Q258" i="3"/>
  <c r="Z259" i="3" s="1"/>
  <c r="AS258" i="3"/>
  <c r="BQ258" i="3"/>
  <c r="BN258" i="3"/>
  <c r="J258" i="3"/>
  <c r="AW258" i="3"/>
  <c r="AK259" i="3" s="1"/>
  <c r="AZ258" i="3" l="1"/>
  <c r="BC258" i="3" s="1"/>
  <c r="BS258" i="3"/>
  <c r="BP258" i="3"/>
  <c r="AV258" i="3"/>
  <c r="AJ259" i="3" s="1"/>
  <c r="BM258" i="3"/>
  <c r="I258" i="3"/>
  <c r="N258" i="3"/>
  <c r="L471" i="1"/>
  <c r="O471" i="1"/>
  <c r="N471" i="1"/>
  <c r="P471" i="1"/>
  <c r="M471" i="1"/>
  <c r="M258" i="3"/>
  <c r="BY258" i="3" s="1"/>
  <c r="S258" i="3"/>
  <c r="AB259" i="3" s="1"/>
  <c r="H471" i="1"/>
  <c r="B365" i="2" s="1"/>
  <c r="C365" i="2" s="1"/>
  <c r="E365" i="2" s="1"/>
  <c r="AY258" i="3" l="1"/>
  <c r="BB258" i="3" s="1"/>
  <c r="BD258" i="3" s="1"/>
  <c r="BU258" i="3"/>
  <c r="D366" i="2"/>
  <c r="Q471" i="1"/>
  <c r="K365" i="2" s="1"/>
  <c r="L365" i="2" s="1"/>
  <c r="N365" i="2" s="1"/>
  <c r="L258" i="3"/>
  <c r="BX258" i="3" s="1"/>
  <c r="R258" i="3"/>
  <c r="AA259" i="3" s="1"/>
  <c r="BR258" i="3"/>
  <c r="P258" i="3"/>
  <c r="AR259" i="3"/>
  <c r="BT258" i="3" l="1"/>
  <c r="BZ258" i="3" s="1"/>
  <c r="CA258" i="3" s="1"/>
  <c r="AT259" i="3"/>
  <c r="O258" i="3"/>
  <c r="M366" i="2"/>
  <c r="BL259" i="3"/>
  <c r="AU259" i="3"/>
  <c r="AI260" i="3" s="1"/>
  <c r="H259" i="3"/>
  <c r="BO259" i="3"/>
  <c r="BH259" i="3"/>
  <c r="B471" i="1"/>
  <c r="AX259" i="3" l="1"/>
  <c r="BA259" i="3" s="1"/>
  <c r="AS259" i="3"/>
  <c r="K471" i="1"/>
  <c r="F472" i="1"/>
  <c r="D472" i="1"/>
  <c r="C472" i="1"/>
  <c r="E472" i="1"/>
  <c r="G472" i="1"/>
  <c r="BN259" i="3"/>
  <c r="BQ259" i="3"/>
  <c r="J259" i="3"/>
  <c r="AW259" i="3"/>
  <c r="AK260" i="3" s="1"/>
  <c r="Q259" i="3"/>
  <c r="Z260" i="3" s="1"/>
  <c r="K259" i="3"/>
  <c r="BW259" i="3" s="1"/>
  <c r="AZ259" i="3" l="1"/>
  <c r="BC259" i="3" s="1"/>
  <c r="BS259" i="3"/>
  <c r="N259" i="3"/>
  <c r="H472" i="1"/>
  <c r="B366" i="2" s="1"/>
  <c r="C366" i="2" s="1"/>
  <c r="E366" i="2" s="1"/>
  <c r="L472" i="1"/>
  <c r="O472" i="1"/>
  <c r="P472" i="1"/>
  <c r="M472" i="1"/>
  <c r="N472" i="1"/>
  <c r="BM259" i="3"/>
  <c r="AV259" i="3"/>
  <c r="AJ260" i="3" s="1"/>
  <c r="I259" i="3"/>
  <c r="BP259" i="3"/>
  <c r="S259" i="3"/>
  <c r="AB260" i="3" s="1"/>
  <c r="M259" i="3"/>
  <c r="BY259" i="3" s="1"/>
  <c r="AY259" i="3" l="1"/>
  <c r="BB259" i="3" s="1"/>
  <c r="BD259" i="3" s="1"/>
  <c r="BU259" i="3"/>
  <c r="Q472" i="1"/>
  <c r="K366" i="2" s="1"/>
  <c r="L366" i="2" s="1"/>
  <c r="N366" i="2" s="1"/>
  <c r="D367" i="2"/>
  <c r="P259" i="3"/>
  <c r="R259" i="3"/>
  <c r="AA260" i="3" s="1"/>
  <c r="L259" i="3"/>
  <c r="BX259" i="3" s="1"/>
  <c r="BR259" i="3"/>
  <c r="AR260" i="3"/>
  <c r="BT259" i="3" l="1"/>
  <c r="BZ259" i="3" s="1"/>
  <c r="CA259" i="3" s="1"/>
  <c r="AU260" i="3"/>
  <c r="AI261" i="3" s="1"/>
  <c r="H260" i="3"/>
  <c r="BO260" i="3"/>
  <c r="BL260" i="3"/>
  <c r="O259" i="3"/>
  <c r="B472" i="1"/>
  <c r="BH260" i="3"/>
  <c r="AT260" i="3"/>
  <c r="M367" i="2"/>
  <c r="AX260" i="3" l="1"/>
  <c r="BA260" i="3" s="1"/>
  <c r="BQ260" i="3"/>
  <c r="J260" i="3"/>
  <c r="BN260" i="3"/>
  <c r="AW260" i="3"/>
  <c r="AK261" i="3" s="1"/>
  <c r="AS260" i="3"/>
  <c r="Q260" i="3"/>
  <c r="Z261" i="3" s="1"/>
  <c r="K260" i="3"/>
  <c r="BW260" i="3" s="1"/>
  <c r="K472" i="1"/>
  <c r="D473" i="1"/>
  <c r="C473" i="1"/>
  <c r="G473" i="1"/>
  <c r="E473" i="1"/>
  <c r="F473" i="1"/>
  <c r="AZ260" i="3" l="1"/>
  <c r="BC260" i="3" s="1"/>
  <c r="BS260" i="3"/>
  <c r="N260" i="3"/>
  <c r="N473" i="1"/>
  <c r="M473" i="1"/>
  <c r="P473" i="1"/>
  <c r="L473" i="1"/>
  <c r="O473" i="1"/>
  <c r="M260" i="3"/>
  <c r="BY260" i="3" s="1"/>
  <c r="S260" i="3"/>
  <c r="AB261" i="3" s="1"/>
  <c r="H473" i="1"/>
  <c r="B367" i="2" s="1"/>
  <c r="C367" i="2" s="1"/>
  <c r="E367" i="2" s="1"/>
  <c r="BP260" i="3"/>
  <c r="BM260" i="3"/>
  <c r="AV260" i="3"/>
  <c r="AJ261" i="3" s="1"/>
  <c r="I260" i="3"/>
  <c r="AY260" i="3" l="1"/>
  <c r="BB260" i="3" s="1"/>
  <c r="BD260" i="3" s="1"/>
  <c r="BU260" i="3"/>
  <c r="R260" i="3"/>
  <c r="AA261" i="3" s="1"/>
  <c r="L260" i="3"/>
  <c r="BX260" i="3" s="1"/>
  <c r="BR260" i="3"/>
  <c r="P260" i="3"/>
  <c r="D368" i="2"/>
  <c r="AR261" i="3"/>
  <c r="Q473" i="1"/>
  <c r="K367" i="2" s="1"/>
  <c r="L367" i="2" s="1"/>
  <c r="N367" i="2" s="1"/>
  <c r="BT260" i="3" l="1"/>
  <c r="BZ260" i="3" s="1"/>
  <c r="CA260" i="3" s="1"/>
  <c r="H261" i="3"/>
  <c r="AU261" i="3"/>
  <c r="AI262" i="3" s="1"/>
  <c r="BL261" i="3"/>
  <c r="BO261" i="3"/>
  <c r="M368" i="2"/>
  <c r="O260" i="3"/>
  <c r="AT261" i="3"/>
  <c r="BH261" i="3"/>
  <c r="B473" i="1"/>
  <c r="AX261" i="3" l="1"/>
  <c r="BA261" i="3" s="1"/>
  <c r="AS261" i="3"/>
  <c r="K473" i="1"/>
  <c r="E474" i="1"/>
  <c r="G474" i="1"/>
  <c r="D474" i="1"/>
  <c r="F474" i="1"/>
  <c r="C474" i="1"/>
  <c r="J261" i="3"/>
  <c r="BN261" i="3"/>
  <c r="AW261" i="3"/>
  <c r="AK262" i="3" s="1"/>
  <c r="BQ261" i="3"/>
  <c r="Q261" i="3"/>
  <c r="Z262" i="3" s="1"/>
  <c r="K261" i="3"/>
  <c r="BW261" i="3" s="1"/>
  <c r="AZ261" i="3" l="1"/>
  <c r="BC261" i="3" s="1"/>
  <c r="BS261" i="3"/>
  <c r="N474" i="1"/>
  <c r="P474" i="1"/>
  <c r="M474" i="1"/>
  <c r="O474" i="1"/>
  <c r="L474" i="1"/>
  <c r="N261" i="3"/>
  <c r="M261" i="3"/>
  <c r="BY261" i="3" s="1"/>
  <c r="S261" i="3"/>
  <c r="AB262" i="3" s="1"/>
  <c r="H474" i="1"/>
  <c r="B368" i="2" s="1"/>
  <c r="C368" i="2" s="1"/>
  <c r="E368" i="2" s="1"/>
  <c r="BM261" i="3"/>
  <c r="I261" i="3"/>
  <c r="AV261" i="3"/>
  <c r="AJ262" i="3" s="1"/>
  <c r="BP261" i="3"/>
  <c r="AY261" i="3" l="1"/>
  <c r="BB261" i="3" s="1"/>
  <c r="BD261" i="3" s="1"/>
  <c r="BU261" i="3"/>
  <c r="L261" i="3"/>
  <c r="BX261" i="3" s="1"/>
  <c r="R261" i="3"/>
  <c r="AA262" i="3" s="1"/>
  <c r="B474" i="1" s="1"/>
  <c r="BR261" i="3"/>
  <c r="P261" i="3"/>
  <c r="Q474" i="1"/>
  <c r="K368" i="2" s="1"/>
  <c r="L368" i="2" s="1"/>
  <c r="N368" i="2" s="1"/>
  <c r="AR262" i="3"/>
  <c r="D369" i="2"/>
  <c r="BT261" i="3" l="1"/>
  <c r="BZ261" i="3" s="1"/>
  <c r="CA261" i="3" s="1"/>
  <c r="AU262" i="3"/>
  <c r="AI263" i="3" s="1"/>
  <c r="BL262" i="3"/>
  <c r="H262" i="3"/>
  <c r="BO262" i="3"/>
  <c r="M369" i="2"/>
  <c r="K474" i="1"/>
  <c r="F475" i="1"/>
  <c r="D475" i="1"/>
  <c r="G475" i="1"/>
  <c r="C475" i="1"/>
  <c r="E475" i="1"/>
  <c r="AT262" i="3"/>
  <c r="O261" i="3"/>
  <c r="BK262" i="3" l="1"/>
  <c r="BN262" i="3" s="1"/>
  <c r="AX262" i="3"/>
  <c r="BA262" i="3" s="1"/>
  <c r="H475" i="1"/>
  <c r="B369" i="2" s="1"/>
  <c r="C369" i="2" s="1"/>
  <c r="E369" i="2" s="1"/>
  <c r="K262" i="3"/>
  <c r="BW262" i="3" s="1"/>
  <c r="Q262" i="3"/>
  <c r="Z263" i="3" s="1"/>
  <c r="AS262" i="3"/>
  <c r="J262" i="3"/>
  <c r="AW262" i="3"/>
  <c r="AK263" i="3" s="1"/>
  <c r="BQ262" i="3"/>
  <c r="M475" i="1"/>
  <c r="L475" i="1"/>
  <c r="N475" i="1"/>
  <c r="O475" i="1"/>
  <c r="P475" i="1"/>
  <c r="BH262" i="3" l="1"/>
  <c r="AZ262" i="3"/>
  <c r="BC262" i="3" s="1"/>
  <c r="BS262" i="3"/>
  <c r="M262" i="3"/>
  <c r="BY262" i="3" s="1"/>
  <c r="S262" i="3"/>
  <c r="AB263" i="3" s="1"/>
  <c r="N262" i="3"/>
  <c r="D370" i="2"/>
  <c r="AV262" i="3"/>
  <c r="AJ263" i="3" s="1"/>
  <c r="I262" i="3"/>
  <c r="BP262" i="3"/>
  <c r="BM262" i="3"/>
  <c r="Q475" i="1"/>
  <c r="K369" i="2" s="1"/>
  <c r="L369" i="2" s="1"/>
  <c r="N369" i="2" s="1"/>
  <c r="AY262" i="3" l="1"/>
  <c r="BB262" i="3" s="1"/>
  <c r="BD262" i="3" s="1"/>
  <c r="BU262" i="3"/>
  <c r="AR263" i="3"/>
  <c r="R262" i="3"/>
  <c r="AA263" i="3" s="1"/>
  <c r="B475" i="1" s="1"/>
  <c r="L262" i="3"/>
  <c r="BX262" i="3" s="1"/>
  <c r="BR262" i="3"/>
  <c r="M370" i="2"/>
  <c r="P262" i="3"/>
  <c r="BT262" i="3" l="1"/>
  <c r="BZ262" i="3" s="1"/>
  <c r="CA262" i="3" s="1"/>
  <c r="BH263" i="3"/>
  <c r="AU263" i="3"/>
  <c r="AI264" i="3" s="1"/>
  <c r="H263" i="3"/>
  <c r="BL263" i="3"/>
  <c r="BO263" i="3"/>
  <c r="AT263" i="3"/>
  <c r="O262" i="3"/>
  <c r="K475" i="1"/>
  <c r="F476" i="1"/>
  <c r="C476" i="1"/>
  <c r="E476" i="1"/>
  <c r="D476" i="1"/>
  <c r="G476" i="1"/>
  <c r="AX263" i="3" l="1"/>
  <c r="BA263" i="3" s="1"/>
  <c r="H476" i="1"/>
  <c r="B370" i="2" s="1"/>
  <c r="C370" i="2" s="1"/>
  <c r="E370" i="2" s="1"/>
  <c r="AW263" i="3"/>
  <c r="AK264" i="3" s="1"/>
  <c r="J263" i="3"/>
  <c r="BQ263" i="3"/>
  <c r="BN263" i="3"/>
  <c r="K263" i="3"/>
  <c r="BW263" i="3" s="1"/>
  <c r="Q263" i="3"/>
  <c r="Z264" i="3" s="1"/>
  <c r="AS263" i="3"/>
  <c r="M476" i="1"/>
  <c r="O476" i="1"/>
  <c r="P476" i="1"/>
  <c r="N476" i="1"/>
  <c r="L476" i="1"/>
  <c r="AZ263" i="3" l="1"/>
  <c r="BC263" i="3" s="1"/>
  <c r="BS263" i="3"/>
  <c r="Q476" i="1"/>
  <c r="K370" i="2" s="1"/>
  <c r="L370" i="2" s="1"/>
  <c r="N370" i="2" s="1"/>
  <c r="N263" i="3"/>
  <c r="BP263" i="3"/>
  <c r="BM263" i="3"/>
  <c r="AV263" i="3"/>
  <c r="AJ264" i="3" s="1"/>
  <c r="I263" i="3"/>
  <c r="D371" i="2"/>
  <c r="M263" i="3"/>
  <c r="BY263" i="3" s="1"/>
  <c r="S263" i="3"/>
  <c r="AB264" i="3" s="1"/>
  <c r="AY263" i="3" l="1"/>
  <c r="BB263" i="3" s="1"/>
  <c r="BD263" i="3" s="1"/>
  <c r="BU263" i="3"/>
  <c r="P263" i="3"/>
  <c r="R263" i="3"/>
  <c r="AA264" i="3" s="1"/>
  <c r="L263" i="3"/>
  <c r="BX263" i="3" s="1"/>
  <c r="BR263" i="3"/>
  <c r="AR264" i="3"/>
  <c r="M371" i="2"/>
  <c r="BT263" i="3" l="1"/>
  <c r="BZ263" i="3" s="1"/>
  <c r="CA263" i="3" s="1"/>
  <c r="BH264" i="3"/>
  <c r="B476" i="1"/>
  <c r="AT264" i="3"/>
  <c r="BO264" i="3"/>
  <c r="BL264" i="3"/>
  <c r="AU264" i="3"/>
  <c r="AI265" i="3" s="1"/>
  <c r="H264" i="3"/>
  <c r="O263" i="3"/>
  <c r="AX264" i="3" l="1"/>
  <c r="BA264" i="3" s="1"/>
  <c r="K476" i="1"/>
  <c r="G477" i="1"/>
  <c r="C477" i="1"/>
  <c r="F477" i="1"/>
  <c r="D477" i="1"/>
  <c r="E477" i="1"/>
  <c r="AW264" i="3"/>
  <c r="AK265" i="3" s="1"/>
  <c r="BQ264" i="3"/>
  <c r="BN264" i="3"/>
  <c r="J264" i="3"/>
  <c r="AS264" i="3"/>
  <c r="K264" i="3"/>
  <c r="BW264" i="3" s="1"/>
  <c r="Q264" i="3"/>
  <c r="Z265" i="3" s="1"/>
  <c r="AZ264" i="3" l="1"/>
  <c r="BC264" i="3" s="1"/>
  <c r="BS264" i="3"/>
  <c r="N264" i="3"/>
  <c r="M264" i="3"/>
  <c r="BY264" i="3" s="1"/>
  <c r="S264" i="3"/>
  <c r="AB265" i="3" s="1"/>
  <c r="BM264" i="3"/>
  <c r="AV264" i="3"/>
  <c r="AJ265" i="3" s="1"/>
  <c r="I264" i="3"/>
  <c r="BP264" i="3"/>
  <c r="L477" i="1"/>
  <c r="P477" i="1"/>
  <c r="N477" i="1"/>
  <c r="O477" i="1"/>
  <c r="M477" i="1"/>
  <c r="H477" i="1"/>
  <c r="B371" i="2" s="1"/>
  <c r="C371" i="2" s="1"/>
  <c r="E371" i="2" s="1"/>
  <c r="AY264" i="3" l="1"/>
  <c r="BB264" i="3" s="1"/>
  <c r="BD264" i="3" s="1"/>
  <c r="BU264" i="3"/>
  <c r="D372" i="2"/>
  <c r="R264" i="3"/>
  <c r="AA265" i="3" s="1"/>
  <c r="L264" i="3"/>
  <c r="BX264" i="3" s="1"/>
  <c r="BR264" i="3"/>
  <c r="Q477" i="1"/>
  <c r="K371" i="2" s="1"/>
  <c r="L371" i="2" s="1"/>
  <c r="N371" i="2" s="1"/>
  <c r="P264" i="3"/>
  <c r="AR265" i="3"/>
  <c r="BT264" i="3" l="1"/>
  <c r="BZ264" i="3" s="1"/>
  <c r="CA264" i="3" s="1"/>
  <c r="H265" i="3"/>
  <c r="AU265" i="3"/>
  <c r="AI266" i="3" s="1"/>
  <c r="BL265" i="3"/>
  <c r="BO265" i="3"/>
  <c r="O264" i="3"/>
  <c r="M372" i="2"/>
  <c r="B477" i="1"/>
  <c r="BH265" i="3"/>
  <c r="AT265" i="3"/>
  <c r="AX265" i="3" l="1"/>
  <c r="BA265" i="3" s="1"/>
  <c r="K477" i="1"/>
  <c r="E478" i="1"/>
  <c r="G478" i="1"/>
  <c r="F478" i="1"/>
  <c r="C478" i="1"/>
  <c r="D478" i="1"/>
  <c r="BN265" i="3"/>
  <c r="AW265" i="3"/>
  <c r="AK266" i="3" s="1"/>
  <c r="J265" i="3"/>
  <c r="BQ265" i="3"/>
  <c r="AS265" i="3"/>
  <c r="Q265" i="3"/>
  <c r="Z266" i="3" s="1"/>
  <c r="K265" i="3"/>
  <c r="BW265" i="3" s="1"/>
  <c r="AZ265" i="3" l="1"/>
  <c r="BC265" i="3" s="1"/>
  <c r="BS265" i="3"/>
  <c r="S265" i="3"/>
  <c r="AB266" i="3" s="1"/>
  <c r="M265" i="3"/>
  <c r="BY265" i="3" s="1"/>
  <c r="H478" i="1"/>
  <c r="B372" i="2" s="1"/>
  <c r="C372" i="2" s="1"/>
  <c r="E372" i="2" s="1"/>
  <c r="P478" i="1"/>
  <c r="M478" i="1"/>
  <c r="O478" i="1"/>
  <c r="L478" i="1"/>
  <c r="N478" i="1"/>
  <c r="N265" i="3"/>
  <c r="BM265" i="3"/>
  <c r="I265" i="3"/>
  <c r="AV265" i="3"/>
  <c r="AJ266" i="3" s="1"/>
  <c r="BP265" i="3"/>
  <c r="AY265" i="3" l="1"/>
  <c r="BB265" i="3" s="1"/>
  <c r="BD265" i="3" s="1"/>
  <c r="BU265" i="3"/>
  <c r="D373" i="2"/>
  <c r="P265" i="3"/>
  <c r="R265" i="3"/>
  <c r="AA266" i="3" s="1"/>
  <c r="L265" i="3"/>
  <c r="BX265" i="3" s="1"/>
  <c r="BR265" i="3"/>
  <c r="AR266" i="3"/>
  <c r="Q478" i="1"/>
  <c r="K372" i="2" s="1"/>
  <c r="L372" i="2" s="1"/>
  <c r="N372" i="2" s="1"/>
  <c r="BT265" i="3" l="1"/>
  <c r="BZ265" i="3" s="1"/>
  <c r="CA265" i="3" s="1"/>
  <c r="BL266" i="3"/>
  <c r="H266" i="3"/>
  <c r="BO266" i="3"/>
  <c r="AU266" i="3"/>
  <c r="AI267" i="3" s="1"/>
  <c r="B478" i="1"/>
  <c r="BH266" i="3"/>
  <c r="M373" i="2"/>
  <c r="O265" i="3"/>
  <c r="AT266" i="3"/>
  <c r="AX266" i="3" l="1"/>
  <c r="BA266" i="3" s="1"/>
  <c r="J266" i="3"/>
  <c r="AW266" i="3"/>
  <c r="AK267" i="3" s="1"/>
  <c r="BQ266" i="3"/>
  <c r="BN266" i="3"/>
  <c r="K266" i="3"/>
  <c r="BW266" i="3" s="1"/>
  <c r="Q266" i="3"/>
  <c r="Z267" i="3" s="1"/>
  <c r="AS266" i="3"/>
  <c r="K478" i="1"/>
  <c r="E479" i="1"/>
  <c r="F479" i="1"/>
  <c r="G479" i="1"/>
  <c r="D479" i="1"/>
  <c r="C479" i="1"/>
  <c r="AZ266" i="3" l="1"/>
  <c r="BC266" i="3" s="1"/>
  <c r="BS266" i="3"/>
  <c r="H479" i="1"/>
  <c r="B373" i="2" s="1"/>
  <c r="C373" i="2" s="1"/>
  <c r="E373" i="2" s="1"/>
  <c r="O479" i="1"/>
  <c r="N479" i="1"/>
  <c r="M479" i="1"/>
  <c r="P479" i="1"/>
  <c r="L479" i="1"/>
  <c r="M266" i="3"/>
  <c r="BY266" i="3" s="1"/>
  <c r="S266" i="3"/>
  <c r="AB267" i="3" s="1"/>
  <c r="BP266" i="3"/>
  <c r="BM266" i="3"/>
  <c r="AV266" i="3"/>
  <c r="AJ267" i="3" s="1"/>
  <c r="I266" i="3"/>
  <c r="N266" i="3"/>
  <c r="AY266" i="3" l="1"/>
  <c r="BB266" i="3" s="1"/>
  <c r="BD266" i="3" s="1"/>
  <c r="BU266" i="3"/>
  <c r="L266" i="3"/>
  <c r="BX266" i="3" s="1"/>
  <c r="R266" i="3"/>
  <c r="AA267" i="3" s="1"/>
  <c r="BR266" i="3"/>
  <c r="P266" i="3"/>
  <c r="D374" i="2"/>
  <c r="Q479" i="1"/>
  <c r="K373" i="2" s="1"/>
  <c r="L373" i="2" s="1"/>
  <c r="N373" i="2" s="1"/>
  <c r="AR267" i="3"/>
  <c r="BT266" i="3" l="1"/>
  <c r="BZ266" i="3" s="1"/>
  <c r="CA266" i="3" s="1"/>
  <c r="M374" i="2"/>
  <c r="H267" i="3"/>
  <c r="AU267" i="3"/>
  <c r="AI268" i="3" s="1"/>
  <c r="BL267" i="3"/>
  <c r="BO267" i="3"/>
  <c r="B479" i="1"/>
  <c r="BH267" i="3"/>
  <c r="AT267" i="3"/>
  <c r="O266" i="3"/>
  <c r="AX267" i="3" l="1"/>
  <c r="BA267" i="3" s="1"/>
  <c r="AW267" i="3"/>
  <c r="AK268" i="3" s="1"/>
  <c r="BQ267" i="3"/>
  <c r="BN267" i="3"/>
  <c r="J267" i="3"/>
  <c r="AS267" i="3"/>
  <c r="K479" i="1"/>
  <c r="E480" i="1"/>
  <c r="D480" i="1"/>
  <c r="G480" i="1"/>
  <c r="F480" i="1"/>
  <c r="C480" i="1"/>
  <c r="K267" i="3"/>
  <c r="BW267" i="3" s="1"/>
  <c r="Q267" i="3"/>
  <c r="Z268" i="3" s="1"/>
  <c r="AZ267" i="3" l="1"/>
  <c r="BC267" i="3" s="1"/>
  <c r="BS267" i="3"/>
  <c r="N267" i="3"/>
  <c r="M267" i="3"/>
  <c r="BY267" i="3" s="1"/>
  <c r="S267" i="3"/>
  <c r="AB268" i="3" s="1"/>
  <c r="H480" i="1"/>
  <c r="B374" i="2" s="1"/>
  <c r="C374" i="2" s="1"/>
  <c r="E374" i="2" s="1"/>
  <c r="AV267" i="3"/>
  <c r="AJ268" i="3" s="1"/>
  <c r="I267" i="3"/>
  <c r="BP267" i="3"/>
  <c r="BM267" i="3"/>
  <c r="M480" i="1"/>
  <c r="L480" i="1"/>
  <c r="P480" i="1"/>
  <c r="N480" i="1"/>
  <c r="O480" i="1"/>
  <c r="AY267" i="3" l="1"/>
  <c r="BB267" i="3" s="1"/>
  <c r="BD267" i="3" s="1"/>
  <c r="BU267" i="3"/>
  <c r="P267" i="3"/>
  <c r="D375" i="2"/>
  <c r="AR268" i="3"/>
  <c r="Q480" i="1"/>
  <c r="K374" i="2" s="1"/>
  <c r="L374" i="2" s="1"/>
  <c r="N374" i="2" s="1"/>
  <c r="R267" i="3"/>
  <c r="AA268" i="3" s="1"/>
  <c r="L267" i="3"/>
  <c r="BX267" i="3" s="1"/>
  <c r="BR267" i="3"/>
  <c r="BT267" i="3" l="1"/>
  <c r="BZ267" i="3" s="1"/>
  <c r="CA267" i="3" s="1"/>
  <c r="B480" i="1"/>
  <c r="AT268" i="3"/>
  <c r="M375" i="2"/>
  <c r="O267" i="3"/>
  <c r="BL268" i="3"/>
  <c r="H268" i="3"/>
  <c r="AU268" i="3"/>
  <c r="AI269" i="3" s="1"/>
  <c r="BO268" i="3"/>
  <c r="BK268" i="3" s="1"/>
  <c r="BH268" i="3" l="1"/>
  <c r="AX268" i="3"/>
  <c r="BA268" i="3" s="1"/>
  <c r="J268" i="3"/>
  <c r="AW268" i="3"/>
  <c r="AK269" i="3" s="1"/>
  <c r="BQ268" i="3"/>
  <c r="BN268" i="3"/>
  <c r="AS268" i="3"/>
  <c r="K480" i="1"/>
  <c r="E481" i="1"/>
  <c r="F481" i="1"/>
  <c r="D481" i="1"/>
  <c r="C481" i="1"/>
  <c r="G481" i="1"/>
  <c r="Q268" i="3"/>
  <c r="Z269" i="3" s="1"/>
  <c r="K268" i="3"/>
  <c r="BW268" i="3" s="1"/>
  <c r="AZ268" i="3" l="1"/>
  <c r="BC268" i="3" s="1"/>
  <c r="BS268" i="3"/>
  <c r="N268" i="3"/>
  <c r="BM268" i="3"/>
  <c r="AV268" i="3"/>
  <c r="AJ269" i="3" s="1"/>
  <c r="BP268" i="3"/>
  <c r="I268" i="3"/>
  <c r="N481" i="1"/>
  <c r="L481" i="1"/>
  <c r="O481" i="1"/>
  <c r="P481" i="1"/>
  <c r="M481" i="1"/>
  <c r="S268" i="3"/>
  <c r="AB269" i="3" s="1"/>
  <c r="M268" i="3"/>
  <c r="BY268" i="3" s="1"/>
  <c r="H481" i="1"/>
  <c r="B375" i="2" s="1"/>
  <c r="C375" i="2" s="1"/>
  <c r="E375" i="2" s="1"/>
  <c r="AY268" i="3" l="1"/>
  <c r="BB268" i="3" s="1"/>
  <c r="BD268" i="3" s="1"/>
  <c r="BU268" i="3"/>
  <c r="P268" i="3"/>
  <c r="AR269" i="3"/>
  <c r="Q481" i="1"/>
  <c r="K375" i="2" s="1"/>
  <c r="L375" i="2" s="1"/>
  <c r="N375" i="2" s="1"/>
  <c r="D376" i="2"/>
  <c r="L268" i="3"/>
  <c r="BX268" i="3" s="1"/>
  <c r="R268" i="3"/>
  <c r="AA269" i="3" s="1"/>
  <c r="BR268" i="3"/>
  <c r="BT268" i="3" l="1"/>
  <c r="BZ268" i="3" s="1"/>
  <c r="CA268" i="3" s="1"/>
  <c r="M376" i="2"/>
  <c r="H269" i="3"/>
  <c r="AU269" i="3"/>
  <c r="AI270" i="3" s="1"/>
  <c r="BL269" i="3"/>
  <c r="BO269" i="3"/>
  <c r="AT269" i="3"/>
  <c r="B481" i="1"/>
  <c r="BH269" i="3"/>
  <c r="O268" i="3"/>
  <c r="AX269" i="3" l="1"/>
  <c r="BA269" i="3" s="1"/>
  <c r="K481" i="1"/>
  <c r="E482" i="1"/>
  <c r="F482" i="1"/>
  <c r="G482" i="1"/>
  <c r="D482" i="1"/>
  <c r="C482" i="1"/>
  <c r="AS269" i="3"/>
  <c r="AW269" i="3"/>
  <c r="AK270" i="3" s="1"/>
  <c r="BN269" i="3"/>
  <c r="J269" i="3"/>
  <c r="BQ269" i="3"/>
  <c r="Q269" i="3"/>
  <c r="Z270" i="3" s="1"/>
  <c r="K269" i="3"/>
  <c r="BW269" i="3" s="1"/>
  <c r="AZ269" i="3" l="1"/>
  <c r="BC269" i="3" s="1"/>
  <c r="BS269" i="3"/>
  <c r="N269" i="3"/>
  <c r="H482" i="1"/>
  <c r="B376" i="2" s="1"/>
  <c r="C376" i="2" s="1"/>
  <c r="E376" i="2" s="1"/>
  <c r="S269" i="3"/>
  <c r="AB270" i="3" s="1"/>
  <c r="M269" i="3"/>
  <c r="BY269" i="3" s="1"/>
  <c r="BM269" i="3"/>
  <c r="I269" i="3"/>
  <c r="AV269" i="3"/>
  <c r="AJ270" i="3" s="1"/>
  <c r="BP269" i="3"/>
  <c r="L482" i="1"/>
  <c r="P482" i="1"/>
  <c r="O482" i="1"/>
  <c r="M482" i="1"/>
  <c r="N482" i="1"/>
  <c r="AY269" i="3" l="1"/>
  <c r="BB269" i="3" s="1"/>
  <c r="BD269" i="3" s="1"/>
  <c r="BU269" i="3"/>
  <c r="AR270" i="3"/>
  <c r="R269" i="3"/>
  <c r="AA270" i="3" s="1"/>
  <c r="L269" i="3"/>
  <c r="BX269" i="3" s="1"/>
  <c r="BR269" i="3"/>
  <c r="Q482" i="1"/>
  <c r="K376" i="2" s="1"/>
  <c r="L376" i="2" s="1"/>
  <c r="N376" i="2" s="1"/>
  <c r="P269" i="3"/>
  <c r="D377" i="2"/>
  <c r="BT269" i="3" l="1"/>
  <c r="BZ269" i="3" s="1"/>
  <c r="CA269" i="3" s="1"/>
  <c r="M377" i="2"/>
  <c r="O269" i="3"/>
  <c r="BH270" i="3"/>
  <c r="B482" i="1"/>
  <c r="BL270" i="3"/>
  <c r="H270" i="3"/>
  <c r="AU270" i="3"/>
  <c r="AI271" i="3" s="1"/>
  <c r="BO270" i="3"/>
  <c r="AT270" i="3"/>
  <c r="AX270" i="3" l="1"/>
  <c r="BA270" i="3" s="1"/>
  <c r="BN270" i="3"/>
  <c r="J270" i="3"/>
  <c r="AW270" i="3"/>
  <c r="AK271" i="3" s="1"/>
  <c r="BQ270" i="3"/>
  <c r="K270" i="3"/>
  <c r="BW270" i="3" s="1"/>
  <c r="Q270" i="3"/>
  <c r="Z271" i="3" s="1"/>
  <c r="AS270" i="3"/>
  <c r="K482" i="1"/>
  <c r="F483" i="1"/>
  <c r="C483" i="1"/>
  <c r="E483" i="1"/>
  <c r="D483" i="1"/>
  <c r="G483" i="1"/>
  <c r="AZ270" i="3" l="1"/>
  <c r="BC270" i="3" s="1"/>
  <c r="BS270" i="3"/>
  <c r="I270" i="3"/>
  <c r="AV270" i="3"/>
  <c r="AJ271" i="3" s="1"/>
  <c r="BP270" i="3"/>
  <c r="BM270" i="3"/>
  <c r="S270" i="3"/>
  <c r="AB271" i="3" s="1"/>
  <c r="M270" i="3"/>
  <c r="BY270" i="3" s="1"/>
  <c r="N270" i="3"/>
  <c r="O483" i="1"/>
  <c r="N483" i="1"/>
  <c r="L483" i="1"/>
  <c r="M483" i="1"/>
  <c r="P483" i="1"/>
  <c r="H483" i="1"/>
  <c r="B377" i="2" s="1"/>
  <c r="C377" i="2" s="1"/>
  <c r="E377" i="2" s="1"/>
  <c r="AY270" i="3" l="1"/>
  <c r="BB270" i="3" s="1"/>
  <c r="BD270" i="3" s="1"/>
  <c r="BU270" i="3"/>
  <c r="D378" i="2"/>
  <c r="P270" i="3"/>
  <c r="Q483" i="1"/>
  <c r="K377" i="2" s="1"/>
  <c r="L377" i="2" s="1"/>
  <c r="N377" i="2" s="1"/>
  <c r="AR271" i="3"/>
  <c r="L270" i="3"/>
  <c r="BX270" i="3" s="1"/>
  <c r="R270" i="3"/>
  <c r="AA271" i="3" s="1"/>
  <c r="BR270" i="3"/>
  <c r="BT270" i="3" l="1"/>
  <c r="BZ270" i="3" s="1"/>
  <c r="CA270" i="3" s="1"/>
  <c r="M378" i="2"/>
  <c r="B483" i="1"/>
  <c r="BH271" i="3"/>
  <c r="AT271" i="3"/>
  <c r="BL271" i="3"/>
  <c r="H271" i="3"/>
  <c r="AU271" i="3"/>
  <c r="AI272" i="3" s="1"/>
  <c r="BO271" i="3"/>
  <c r="O270" i="3"/>
  <c r="AX271" i="3" l="1"/>
  <c r="BA271" i="3" s="1"/>
  <c r="AS271" i="3"/>
  <c r="Q271" i="3"/>
  <c r="Z272" i="3" s="1"/>
  <c r="K271" i="3"/>
  <c r="BW271" i="3" s="1"/>
  <c r="K483" i="1"/>
  <c r="F484" i="1"/>
  <c r="D484" i="1"/>
  <c r="G484" i="1"/>
  <c r="E484" i="1"/>
  <c r="C484" i="1"/>
  <c r="J271" i="3"/>
  <c r="AW271" i="3"/>
  <c r="AK272" i="3" s="1"/>
  <c r="BQ271" i="3"/>
  <c r="BN271" i="3"/>
  <c r="AZ271" i="3" l="1"/>
  <c r="BC271" i="3" s="1"/>
  <c r="BS271" i="3"/>
  <c r="H484" i="1"/>
  <c r="B378" i="2" s="1"/>
  <c r="C378" i="2" s="1"/>
  <c r="E378" i="2" s="1"/>
  <c r="D379" i="2" s="1"/>
  <c r="N271" i="3"/>
  <c r="S271" i="3"/>
  <c r="AB272" i="3" s="1"/>
  <c r="M271" i="3"/>
  <c r="BY271" i="3" s="1"/>
  <c r="M484" i="1"/>
  <c r="O484" i="1"/>
  <c r="L484" i="1"/>
  <c r="N484" i="1"/>
  <c r="P484" i="1"/>
  <c r="BM271" i="3"/>
  <c r="BP271" i="3"/>
  <c r="AV271" i="3"/>
  <c r="AJ272" i="3" s="1"/>
  <c r="I271" i="3"/>
  <c r="AY271" i="3" l="1"/>
  <c r="BB271" i="3" s="1"/>
  <c r="BD271" i="3" s="1"/>
  <c r="BU271" i="3"/>
  <c r="AR272" i="3"/>
  <c r="Q484" i="1"/>
  <c r="K378" i="2" s="1"/>
  <c r="L378" i="2" s="1"/>
  <c r="N378" i="2" s="1"/>
  <c r="P271" i="3"/>
  <c r="L271" i="3"/>
  <c r="BX271" i="3" s="1"/>
  <c r="R271" i="3"/>
  <c r="AA272" i="3" s="1"/>
  <c r="BH272" i="3" s="1"/>
  <c r="BR271" i="3"/>
  <c r="BT271" i="3" l="1"/>
  <c r="BZ271" i="3" s="1"/>
  <c r="CA271" i="3" s="1"/>
  <c r="B484" i="1"/>
  <c r="BL272" i="3"/>
  <c r="H272" i="3"/>
  <c r="AU272" i="3"/>
  <c r="AI273" i="3" s="1"/>
  <c r="BO272" i="3"/>
  <c r="O271" i="3"/>
  <c r="M379" i="2"/>
  <c r="AT272" i="3"/>
  <c r="AX272" i="3" l="1"/>
  <c r="BA272" i="3" s="1"/>
  <c r="AS272" i="3"/>
  <c r="K272" i="3"/>
  <c r="BW272" i="3" s="1"/>
  <c r="Q272" i="3"/>
  <c r="Z273" i="3" s="1"/>
  <c r="BN272" i="3"/>
  <c r="AW272" i="3"/>
  <c r="AK273" i="3" s="1"/>
  <c r="BQ272" i="3"/>
  <c r="J272" i="3"/>
  <c r="C485" i="1"/>
  <c r="K484" i="1"/>
  <c r="E485" i="1"/>
  <c r="D485" i="1"/>
  <c r="F485" i="1"/>
  <c r="G485" i="1"/>
  <c r="AZ272" i="3" l="1"/>
  <c r="BC272" i="3" s="1"/>
  <c r="BS272" i="3"/>
  <c r="N272" i="3"/>
  <c r="BM272" i="3"/>
  <c r="I272" i="3"/>
  <c r="AV272" i="3"/>
  <c r="AJ273" i="3" s="1"/>
  <c r="BP272" i="3"/>
  <c r="N485" i="1"/>
  <c r="P485" i="1"/>
  <c r="O485" i="1"/>
  <c r="M485" i="1"/>
  <c r="L485" i="1"/>
  <c r="M272" i="3"/>
  <c r="BY272" i="3" s="1"/>
  <c r="S272" i="3"/>
  <c r="AB273" i="3" s="1"/>
  <c r="H485" i="1"/>
  <c r="B379" i="2" s="1"/>
  <c r="C379" i="2" s="1"/>
  <c r="E379" i="2" s="1"/>
  <c r="AY272" i="3" l="1"/>
  <c r="BB272" i="3" s="1"/>
  <c r="BD272" i="3" s="1"/>
  <c r="BU272" i="3"/>
  <c r="P272" i="3"/>
  <c r="Q485" i="1"/>
  <c r="K379" i="2" s="1"/>
  <c r="L379" i="2" s="1"/>
  <c r="N379" i="2" s="1"/>
  <c r="AR273" i="3"/>
  <c r="D380" i="2"/>
  <c r="R272" i="3"/>
  <c r="AA273" i="3" s="1"/>
  <c r="L272" i="3"/>
  <c r="BX272" i="3" s="1"/>
  <c r="BR272" i="3"/>
  <c r="BT272" i="3" l="1"/>
  <c r="BZ272" i="3" s="1"/>
  <c r="CA272" i="3" s="1"/>
  <c r="O272" i="3"/>
  <c r="M380" i="2"/>
  <c r="B485" i="1"/>
  <c r="BH273" i="3"/>
  <c r="BL273" i="3"/>
  <c r="H273" i="3"/>
  <c r="AU273" i="3"/>
  <c r="AI274" i="3" s="1"/>
  <c r="BO273" i="3"/>
  <c r="AT273" i="3"/>
  <c r="AX273" i="3" l="1"/>
  <c r="BA273" i="3" s="1"/>
  <c r="K485" i="1"/>
  <c r="E486" i="1"/>
  <c r="G486" i="1"/>
  <c r="D486" i="1"/>
  <c r="F486" i="1"/>
  <c r="C486" i="1"/>
  <c r="Q273" i="3"/>
  <c r="Z274" i="3" s="1"/>
  <c r="K273" i="3"/>
  <c r="BW273" i="3" s="1"/>
  <c r="AS273" i="3"/>
  <c r="BN273" i="3"/>
  <c r="AW273" i="3"/>
  <c r="AK274" i="3" s="1"/>
  <c r="BQ273" i="3"/>
  <c r="J273" i="3"/>
  <c r="AZ273" i="3" l="1"/>
  <c r="BC273" i="3" s="1"/>
  <c r="BS273" i="3"/>
  <c r="AV273" i="3"/>
  <c r="AJ274" i="3" s="1"/>
  <c r="BP273" i="3"/>
  <c r="BM273" i="3"/>
  <c r="I273" i="3"/>
  <c r="N273" i="3"/>
  <c r="H486" i="1"/>
  <c r="B380" i="2" s="1"/>
  <c r="C380" i="2" s="1"/>
  <c r="E380" i="2" s="1"/>
  <c r="M273" i="3"/>
  <c r="BY273" i="3" s="1"/>
  <c r="S273" i="3"/>
  <c r="AB274" i="3" s="1"/>
  <c r="L486" i="1"/>
  <c r="N486" i="1"/>
  <c r="M486" i="1"/>
  <c r="P486" i="1"/>
  <c r="O486" i="1"/>
  <c r="AY273" i="3" l="1"/>
  <c r="BB273" i="3" s="1"/>
  <c r="BD273" i="3" s="1"/>
  <c r="BU273" i="3"/>
  <c r="P273" i="3"/>
  <c r="AR274" i="3"/>
  <c r="Q486" i="1"/>
  <c r="K380" i="2" s="1"/>
  <c r="L380" i="2" s="1"/>
  <c r="N380" i="2" s="1"/>
  <c r="D381" i="2"/>
  <c r="L273" i="3"/>
  <c r="BX273" i="3" s="1"/>
  <c r="R273" i="3"/>
  <c r="AA274" i="3" s="1"/>
  <c r="BR273" i="3"/>
  <c r="BT273" i="3" l="1"/>
  <c r="BZ273" i="3" s="1"/>
  <c r="CA273" i="3" s="1"/>
  <c r="M381" i="2"/>
  <c r="O273" i="3"/>
  <c r="BL274" i="3"/>
  <c r="H274" i="3"/>
  <c r="AU274" i="3"/>
  <c r="AI275" i="3" s="1"/>
  <c r="BO274" i="3"/>
  <c r="B486" i="1"/>
  <c r="AT274" i="3"/>
  <c r="BQ274" i="3" l="1"/>
  <c r="AX274" i="3"/>
  <c r="BA274" i="3" s="1"/>
  <c r="K486" i="1"/>
  <c r="D487" i="1"/>
  <c r="G487" i="1"/>
  <c r="C487" i="1"/>
  <c r="F487" i="1"/>
  <c r="E487" i="1"/>
  <c r="AS274" i="3"/>
  <c r="AW274" i="3"/>
  <c r="AK275" i="3" s="1"/>
  <c r="J274" i="3"/>
  <c r="Q274" i="3"/>
  <c r="Z275" i="3" s="1"/>
  <c r="K274" i="3"/>
  <c r="BW274" i="3" s="1"/>
  <c r="BK274" i="3" l="1"/>
  <c r="BN274" i="3" s="1"/>
  <c r="BH274" i="3"/>
  <c r="AZ274" i="3"/>
  <c r="BC274" i="3" s="1"/>
  <c r="BS274" i="3"/>
  <c r="S274" i="3"/>
  <c r="AB275" i="3" s="1"/>
  <c r="M274" i="3"/>
  <c r="BY274" i="3" s="1"/>
  <c r="N274" i="3"/>
  <c r="BM274" i="3"/>
  <c r="BP274" i="3"/>
  <c r="AV274" i="3"/>
  <c r="AJ275" i="3" s="1"/>
  <c r="I274" i="3"/>
  <c r="H487" i="1"/>
  <c r="B381" i="2" s="1"/>
  <c r="C381" i="2" s="1"/>
  <c r="E381" i="2" s="1"/>
  <c r="M487" i="1"/>
  <c r="N487" i="1"/>
  <c r="L487" i="1"/>
  <c r="P487" i="1"/>
  <c r="O487" i="1"/>
  <c r="AY274" i="3" l="1"/>
  <c r="BB274" i="3" s="1"/>
  <c r="BD274" i="3" s="1"/>
  <c r="BU274" i="3"/>
  <c r="Q487" i="1"/>
  <c r="K381" i="2" s="1"/>
  <c r="L381" i="2" s="1"/>
  <c r="N381" i="2" s="1"/>
  <c r="P274" i="3"/>
  <c r="AR275" i="3"/>
  <c r="D382" i="2"/>
  <c r="L274" i="3"/>
  <c r="BX274" i="3" s="1"/>
  <c r="R274" i="3"/>
  <c r="AA275" i="3" s="1"/>
  <c r="BR274" i="3"/>
  <c r="BT274" i="3" l="1"/>
  <c r="BZ274" i="3" s="1"/>
  <c r="CA274" i="3" s="1"/>
  <c r="BH275" i="3"/>
  <c r="B487" i="1"/>
  <c r="O274" i="3"/>
  <c r="BO275" i="3"/>
  <c r="BL275" i="3"/>
  <c r="AU275" i="3"/>
  <c r="AI276" i="3" s="1"/>
  <c r="H275" i="3"/>
  <c r="AT275" i="3"/>
  <c r="M382" i="2"/>
  <c r="AX275" i="3" l="1"/>
  <c r="BA275" i="3" s="1"/>
  <c r="BQ275" i="3"/>
  <c r="AW275" i="3"/>
  <c r="AK276" i="3" s="1"/>
  <c r="J275" i="3"/>
  <c r="BN275" i="3"/>
  <c r="K487" i="1"/>
  <c r="G488" i="1"/>
  <c r="F488" i="1"/>
  <c r="E488" i="1"/>
  <c r="D488" i="1"/>
  <c r="C488" i="1"/>
  <c r="Q275" i="3"/>
  <c r="Z276" i="3" s="1"/>
  <c r="K275" i="3"/>
  <c r="BW275" i="3" s="1"/>
  <c r="AS275" i="3"/>
  <c r="AZ275" i="3" l="1"/>
  <c r="BC275" i="3" s="1"/>
  <c r="BS275" i="3"/>
  <c r="M488" i="1"/>
  <c r="L488" i="1"/>
  <c r="N488" i="1"/>
  <c r="P488" i="1"/>
  <c r="O488" i="1"/>
  <c r="BM275" i="3"/>
  <c r="I275" i="3"/>
  <c r="BP275" i="3"/>
  <c r="AV275" i="3"/>
  <c r="AJ276" i="3" s="1"/>
  <c r="N275" i="3"/>
  <c r="H488" i="1"/>
  <c r="B382" i="2" s="1"/>
  <c r="C382" i="2" s="1"/>
  <c r="E382" i="2" s="1"/>
  <c r="M275" i="3"/>
  <c r="BY275" i="3" s="1"/>
  <c r="S275" i="3"/>
  <c r="AB276" i="3" s="1"/>
  <c r="AY275" i="3" l="1"/>
  <c r="BB275" i="3" s="1"/>
  <c r="BD275" i="3" s="1"/>
  <c r="BU275" i="3"/>
  <c r="P275" i="3"/>
  <c r="D383" i="2"/>
  <c r="AR276" i="3"/>
  <c r="L275" i="3"/>
  <c r="BX275" i="3" s="1"/>
  <c r="R275" i="3"/>
  <c r="AA276" i="3" s="1"/>
  <c r="BR275" i="3"/>
  <c r="Q488" i="1"/>
  <c r="K382" i="2" s="1"/>
  <c r="L382" i="2" s="1"/>
  <c r="N382" i="2" s="1"/>
  <c r="BT275" i="3" l="1"/>
  <c r="BZ275" i="3" s="1"/>
  <c r="CA275" i="3" s="1"/>
  <c r="O275" i="3"/>
  <c r="B488" i="1"/>
  <c r="BH276" i="3"/>
  <c r="AT276" i="3"/>
  <c r="M383" i="2"/>
  <c r="AU276" i="3"/>
  <c r="AI277" i="3" s="1"/>
  <c r="H276" i="3"/>
  <c r="BO276" i="3"/>
  <c r="BL276" i="3"/>
  <c r="AX276" i="3" l="1"/>
  <c r="BA276" i="3" s="1"/>
  <c r="BN276" i="3"/>
  <c r="J276" i="3"/>
  <c r="AW276" i="3"/>
  <c r="AK277" i="3" s="1"/>
  <c r="BQ276" i="3"/>
  <c r="K488" i="1"/>
  <c r="F489" i="1"/>
  <c r="E489" i="1"/>
  <c r="D489" i="1"/>
  <c r="C489" i="1"/>
  <c r="G489" i="1"/>
  <c r="AS276" i="3"/>
  <c r="K276" i="3"/>
  <c r="BW276" i="3" s="1"/>
  <c r="Q276" i="3"/>
  <c r="Z277" i="3" s="1"/>
  <c r="AZ276" i="3" l="1"/>
  <c r="BC276" i="3" s="1"/>
  <c r="BS276" i="3"/>
  <c r="BP276" i="3"/>
  <c r="I276" i="3"/>
  <c r="AV276" i="3"/>
  <c r="AJ277" i="3" s="1"/>
  <c r="BM276" i="3"/>
  <c r="H489" i="1"/>
  <c r="B383" i="2" s="1"/>
  <c r="C383" i="2" s="1"/>
  <c r="E383" i="2" s="1"/>
  <c r="M276" i="3"/>
  <c r="BY276" i="3" s="1"/>
  <c r="S276" i="3"/>
  <c r="AB277" i="3" s="1"/>
  <c r="P489" i="1"/>
  <c r="L489" i="1"/>
  <c r="O489" i="1"/>
  <c r="N489" i="1"/>
  <c r="M489" i="1"/>
  <c r="N276" i="3"/>
  <c r="AY276" i="3" l="1"/>
  <c r="BB276" i="3" s="1"/>
  <c r="BD276" i="3" s="1"/>
  <c r="BU276" i="3"/>
  <c r="Q489" i="1"/>
  <c r="K383" i="2" s="1"/>
  <c r="L383" i="2" s="1"/>
  <c r="N383" i="2" s="1"/>
  <c r="P276" i="3"/>
  <c r="L276" i="3"/>
  <c r="BX276" i="3" s="1"/>
  <c r="R276" i="3"/>
  <c r="AA277" i="3" s="1"/>
  <c r="BR276" i="3"/>
  <c r="D384" i="2"/>
  <c r="AR277" i="3"/>
  <c r="BT276" i="3" l="1"/>
  <c r="BZ276" i="3" s="1"/>
  <c r="CA276" i="3" s="1"/>
  <c r="O276" i="3"/>
  <c r="AT277" i="3"/>
  <c r="H277" i="3"/>
  <c r="AU277" i="3"/>
  <c r="AI278" i="3" s="1"/>
  <c r="BL277" i="3"/>
  <c r="BO277" i="3"/>
  <c r="B489" i="1"/>
  <c r="BH277" i="3"/>
  <c r="M384" i="2"/>
  <c r="AX277" i="3" l="1"/>
  <c r="BA277" i="3" s="1"/>
  <c r="K489" i="1"/>
  <c r="F490" i="1"/>
  <c r="D490" i="1"/>
  <c r="C490" i="1"/>
  <c r="E490" i="1"/>
  <c r="G490" i="1"/>
  <c r="AS277" i="3"/>
  <c r="Q277" i="3"/>
  <c r="Z278" i="3" s="1"/>
  <c r="K277" i="3"/>
  <c r="BW277" i="3" s="1"/>
  <c r="AW277" i="3"/>
  <c r="AK278" i="3" s="1"/>
  <c r="BN277" i="3"/>
  <c r="J277" i="3"/>
  <c r="BQ277" i="3"/>
  <c r="AZ277" i="3" l="1"/>
  <c r="BC277" i="3" s="1"/>
  <c r="BS277" i="3"/>
  <c r="M277" i="3"/>
  <c r="BY277" i="3" s="1"/>
  <c r="S277" i="3"/>
  <c r="AB278" i="3" s="1"/>
  <c r="N277" i="3"/>
  <c r="I277" i="3"/>
  <c r="BP277" i="3"/>
  <c r="BM277" i="3"/>
  <c r="AV277" i="3"/>
  <c r="AJ278" i="3" s="1"/>
  <c r="H490" i="1"/>
  <c r="B384" i="2" s="1"/>
  <c r="C384" i="2" s="1"/>
  <c r="E384" i="2" s="1"/>
  <c r="L490" i="1"/>
  <c r="M490" i="1"/>
  <c r="O490" i="1"/>
  <c r="P490" i="1"/>
  <c r="N490" i="1"/>
  <c r="AY277" i="3" l="1"/>
  <c r="BB277" i="3" s="1"/>
  <c r="BD277" i="3" s="1"/>
  <c r="BU277" i="3"/>
  <c r="D385" i="2"/>
  <c r="R277" i="3"/>
  <c r="AA278" i="3" s="1"/>
  <c r="L277" i="3"/>
  <c r="BX277" i="3" s="1"/>
  <c r="BR277" i="3"/>
  <c r="Q490" i="1"/>
  <c r="K384" i="2" s="1"/>
  <c r="L384" i="2" s="1"/>
  <c r="N384" i="2" s="1"/>
  <c r="P277" i="3"/>
  <c r="AR278" i="3"/>
  <c r="BT277" i="3" l="1"/>
  <c r="BZ277" i="3" s="1"/>
  <c r="CA277" i="3" s="1"/>
  <c r="M385" i="2"/>
  <c r="O277" i="3"/>
  <c r="AT278" i="3"/>
  <c r="BH278" i="3"/>
  <c r="B490" i="1"/>
  <c r="H278" i="3"/>
  <c r="BO278" i="3"/>
  <c r="BL278" i="3"/>
  <c r="AU278" i="3"/>
  <c r="AI279" i="3" s="1"/>
  <c r="AX278" i="3" l="1"/>
  <c r="BA278" i="3" s="1"/>
  <c r="K278" i="3"/>
  <c r="BW278" i="3" s="1"/>
  <c r="Q278" i="3"/>
  <c r="Z279" i="3" s="1"/>
  <c r="BN278" i="3"/>
  <c r="J278" i="3"/>
  <c r="AW278" i="3"/>
  <c r="AK279" i="3" s="1"/>
  <c r="BQ278" i="3"/>
  <c r="AS278" i="3"/>
  <c r="K490" i="1"/>
  <c r="C491" i="1"/>
  <c r="D491" i="1"/>
  <c r="E491" i="1"/>
  <c r="G491" i="1"/>
  <c r="F491" i="1"/>
  <c r="AZ278" i="3" l="1"/>
  <c r="BC278" i="3" s="1"/>
  <c r="BS278" i="3"/>
  <c r="H491" i="1"/>
  <c r="B385" i="2" s="1"/>
  <c r="C385" i="2" s="1"/>
  <c r="E385" i="2" s="1"/>
  <c r="AV278" i="3"/>
  <c r="AJ279" i="3" s="1"/>
  <c r="I278" i="3"/>
  <c r="BM278" i="3"/>
  <c r="BP278" i="3"/>
  <c r="O491" i="1"/>
  <c r="P491" i="1"/>
  <c r="M491" i="1"/>
  <c r="N491" i="1"/>
  <c r="L491" i="1"/>
  <c r="M278" i="3"/>
  <c r="BY278" i="3" s="1"/>
  <c r="S278" i="3"/>
  <c r="AB279" i="3" s="1"/>
  <c r="N278" i="3"/>
  <c r="AY278" i="3" l="1"/>
  <c r="BB278" i="3" s="1"/>
  <c r="BD278" i="3" s="1"/>
  <c r="BU278" i="3"/>
  <c r="AR279" i="3"/>
  <c r="Q491" i="1"/>
  <c r="K385" i="2" s="1"/>
  <c r="L385" i="2" s="1"/>
  <c r="N385" i="2" s="1"/>
  <c r="D386" i="2"/>
  <c r="P278" i="3"/>
  <c r="R278" i="3"/>
  <c r="AA279" i="3" s="1"/>
  <c r="L278" i="3"/>
  <c r="BX278" i="3" s="1"/>
  <c r="BR278" i="3"/>
  <c r="BT278" i="3" l="1"/>
  <c r="BZ278" i="3" s="1"/>
  <c r="CA278" i="3" s="1"/>
  <c r="M386" i="2"/>
  <c r="B491" i="1"/>
  <c r="BH279" i="3"/>
  <c r="O278" i="3"/>
  <c r="BO279" i="3"/>
  <c r="H279" i="3"/>
  <c r="BL279" i="3"/>
  <c r="AU279" i="3"/>
  <c r="AI280" i="3" s="1"/>
  <c r="AT279" i="3"/>
  <c r="AX279" i="3" l="1"/>
  <c r="BA279" i="3" s="1"/>
  <c r="J279" i="3"/>
  <c r="BQ279" i="3"/>
  <c r="BN279" i="3"/>
  <c r="AW279" i="3"/>
  <c r="AK280" i="3" s="1"/>
  <c r="Q279" i="3"/>
  <c r="Z280" i="3" s="1"/>
  <c r="K279" i="3"/>
  <c r="BW279" i="3" s="1"/>
  <c r="AS279" i="3"/>
  <c r="D492" i="1"/>
  <c r="K491" i="1"/>
  <c r="F492" i="1"/>
  <c r="E492" i="1"/>
  <c r="C492" i="1"/>
  <c r="G492" i="1"/>
  <c r="AZ279" i="3" l="1"/>
  <c r="BC279" i="3" s="1"/>
  <c r="BS279" i="3"/>
  <c r="N279" i="3"/>
  <c r="H492" i="1"/>
  <c r="B386" i="2" s="1"/>
  <c r="C386" i="2" s="1"/>
  <c r="E386" i="2" s="1"/>
  <c r="O492" i="1"/>
  <c r="L492" i="1"/>
  <c r="N492" i="1"/>
  <c r="P492" i="1"/>
  <c r="M492" i="1"/>
  <c r="M279" i="3"/>
  <c r="BY279" i="3" s="1"/>
  <c r="S279" i="3"/>
  <c r="AB280" i="3" s="1"/>
  <c r="AV279" i="3"/>
  <c r="AJ280" i="3" s="1"/>
  <c r="BP279" i="3"/>
  <c r="BM279" i="3"/>
  <c r="I279" i="3"/>
  <c r="AY279" i="3" l="1"/>
  <c r="BB279" i="3" s="1"/>
  <c r="BD279" i="3" s="1"/>
  <c r="BU279" i="3"/>
  <c r="D387" i="2"/>
  <c r="Q492" i="1"/>
  <c r="K386" i="2" s="1"/>
  <c r="L386" i="2" s="1"/>
  <c r="N386" i="2" s="1"/>
  <c r="AR280" i="3"/>
  <c r="R279" i="3"/>
  <c r="AA280" i="3" s="1"/>
  <c r="L279" i="3"/>
  <c r="BX279" i="3" s="1"/>
  <c r="BR279" i="3"/>
  <c r="P279" i="3"/>
  <c r="BT279" i="3" l="1"/>
  <c r="BZ279" i="3" s="1"/>
  <c r="CA279" i="3" s="1"/>
  <c r="AT280" i="3"/>
  <c r="BL280" i="3"/>
  <c r="H280" i="3"/>
  <c r="AU280" i="3"/>
  <c r="AI281" i="3" s="1"/>
  <c r="BO280" i="3"/>
  <c r="O279" i="3"/>
  <c r="B492" i="1"/>
  <c r="M387" i="2"/>
  <c r="BK280" i="3" l="1"/>
  <c r="AX280" i="3"/>
  <c r="BA280" i="3" s="1"/>
  <c r="AS280" i="3"/>
  <c r="K280" i="3"/>
  <c r="BW280" i="3" s="1"/>
  <c r="Q280" i="3"/>
  <c r="Z281" i="3" s="1"/>
  <c r="AW280" i="3"/>
  <c r="AK281" i="3" s="1"/>
  <c r="J280" i="3"/>
  <c r="BQ280" i="3"/>
  <c r="BN280" i="3"/>
  <c r="K492" i="1"/>
  <c r="G493" i="1"/>
  <c r="C493" i="1"/>
  <c r="E493" i="1"/>
  <c r="D493" i="1"/>
  <c r="F493" i="1"/>
  <c r="BH280" i="3" l="1"/>
  <c r="AZ280" i="3"/>
  <c r="BC280" i="3" s="1"/>
  <c r="BS280" i="3"/>
  <c r="H493" i="1"/>
  <c r="B387" i="2" s="1"/>
  <c r="C387" i="2" s="1"/>
  <c r="E387" i="2" s="1"/>
  <c r="N280" i="3"/>
  <c r="I280" i="3"/>
  <c r="BM280" i="3"/>
  <c r="AV280" i="3"/>
  <c r="AJ281" i="3" s="1"/>
  <c r="BP280" i="3"/>
  <c r="S280" i="3"/>
  <c r="AB281" i="3" s="1"/>
  <c r="M280" i="3"/>
  <c r="BY280" i="3" s="1"/>
  <c r="P493" i="1"/>
  <c r="O493" i="1"/>
  <c r="N493" i="1"/>
  <c r="L493" i="1"/>
  <c r="M493" i="1"/>
  <c r="AY280" i="3" l="1"/>
  <c r="BB280" i="3" s="1"/>
  <c r="BD280" i="3" s="1"/>
  <c r="BU280" i="3"/>
  <c r="Q493" i="1"/>
  <c r="K387" i="2" s="1"/>
  <c r="L387" i="2" s="1"/>
  <c r="N387" i="2" s="1"/>
  <c r="R280" i="3"/>
  <c r="AA281" i="3" s="1"/>
  <c r="B493" i="1" s="1"/>
  <c r="L280" i="3"/>
  <c r="BX280" i="3" s="1"/>
  <c r="BR280" i="3"/>
  <c r="D388" i="2"/>
  <c r="P280" i="3"/>
  <c r="AR281" i="3"/>
  <c r="BT280" i="3" l="1"/>
  <c r="BZ280" i="3" s="1"/>
  <c r="CA280" i="3" s="1"/>
  <c r="K493" i="1"/>
  <c r="D494" i="1"/>
  <c r="E494" i="1"/>
  <c r="F494" i="1"/>
  <c r="C494" i="1"/>
  <c r="G494" i="1"/>
  <c r="AT281" i="3"/>
  <c r="BH281" i="3"/>
  <c r="H281" i="3"/>
  <c r="BL281" i="3"/>
  <c r="AU281" i="3"/>
  <c r="AI282" i="3" s="1"/>
  <c r="BO281" i="3"/>
  <c r="O280" i="3"/>
  <c r="M388" i="2"/>
  <c r="AX281" i="3" l="1"/>
  <c r="BA281" i="3" s="1"/>
  <c r="K281" i="3"/>
  <c r="BW281" i="3" s="1"/>
  <c r="Q281" i="3"/>
  <c r="Z282" i="3" s="1"/>
  <c r="H494" i="1"/>
  <c r="B388" i="2" s="1"/>
  <c r="C388" i="2" s="1"/>
  <c r="E388" i="2" s="1"/>
  <c r="AS281" i="3"/>
  <c r="J281" i="3"/>
  <c r="BN281" i="3"/>
  <c r="AW281" i="3"/>
  <c r="AK282" i="3" s="1"/>
  <c r="BQ281" i="3"/>
  <c r="O494" i="1"/>
  <c r="L494" i="1"/>
  <c r="N494" i="1"/>
  <c r="M494" i="1"/>
  <c r="P494" i="1"/>
  <c r="AZ281" i="3" l="1"/>
  <c r="BC281" i="3" s="1"/>
  <c r="BS281" i="3"/>
  <c r="Q494" i="1"/>
  <c r="K388" i="2" s="1"/>
  <c r="L388" i="2" s="1"/>
  <c r="N388" i="2" s="1"/>
  <c r="M281" i="3"/>
  <c r="BY281" i="3" s="1"/>
  <c r="S281" i="3"/>
  <c r="AB282" i="3" s="1"/>
  <c r="D389" i="2"/>
  <c r="AV281" i="3"/>
  <c r="AJ282" i="3" s="1"/>
  <c r="I281" i="3"/>
  <c r="BM281" i="3"/>
  <c r="BP281" i="3"/>
  <c r="N281" i="3"/>
  <c r="AY281" i="3" l="1"/>
  <c r="BB281" i="3" s="1"/>
  <c r="BD281" i="3" s="1"/>
  <c r="BU281" i="3"/>
  <c r="P281" i="3"/>
  <c r="AR282" i="3"/>
  <c r="L281" i="3"/>
  <c r="BX281" i="3" s="1"/>
  <c r="R281" i="3"/>
  <c r="AA282" i="3" s="1"/>
  <c r="BR281" i="3"/>
  <c r="M389" i="2"/>
  <c r="BT281" i="3" l="1"/>
  <c r="BZ281" i="3" s="1"/>
  <c r="CA281" i="3" s="1"/>
  <c r="H282" i="3"/>
  <c r="BO282" i="3"/>
  <c r="BL282" i="3"/>
  <c r="AU282" i="3"/>
  <c r="AI283" i="3" s="1"/>
  <c r="BH282" i="3"/>
  <c r="B494" i="1"/>
  <c r="AT282" i="3"/>
  <c r="O281" i="3"/>
  <c r="AX282" i="3" l="1"/>
  <c r="BA282" i="3" s="1"/>
  <c r="AS282" i="3"/>
  <c r="K494" i="1"/>
  <c r="E495" i="1"/>
  <c r="G495" i="1"/>
  <c r="D495" i="1"/>
  <c r="C495" i="1"/>
  <c r="F495" i="1"/>
  <c r="J282" i="3"/>
  <c r="BN282" i="3"/>
  <c r="BQ282" i="3"/>
  <c r="AW282" i="3"/>
  <c r="AK283" i="3" s="1"/>
  <c r="K282" i="3"/>
  <c r="BW282" i="3" s="1"/>
  <c r="Q282" i="3"/>
  <c r="Z283" i="3" s="1"/>
  <c r="AZ282" i="3" l="1"/>
  <c r="BC282" i="3" s="1"/>
  <c r="BS282" i="3"/>
  <c r="L495" i="1"/>
  <c r="O495" i="1"/>
  <c r="N495" i="1"/>
  <c r="M495" i="1"/>
  <c r="P495" i="1"/>
  <c r="N282" i="3"/>
  <c r="S282" i="3"/>
  <c r="AB283" i="3" s="1"/>
  <c r="M282" i="3"/>
  <c r="BY282" i="3" s="1"/>
  <c r="AV282" i="3"/>
  <c r="AJ283" i="3" s="1"/>
  <c r="I282" i="3"/>
  <c r="BP282" i="3"/>
  <c r="BM282" i="3"/>
  <c r="H495" i="1"/>
  <c r="B389" i="2" s="1"/>
  <c r="C389" i="2" s="1"/>
  <c r="E389" i="2" s="1"/>
  <c r="AY282" i="3" l="1"/>
  <c r="BB282" i="3" s="1"/>
  <c r="BD282" i="3" s="1"/>
  <c r="BU282" i="3"/>
  <c r="D390" i="2"/>
  <c r="P282" i="3"/>
  <c r="Q495" i="1"/>
  <c r="K389" i="2" s="1"/>
  <c r="L389" i="2" s="1"/>
  <c r="N389" i="2" s="1"/>
  <c r="L282" i="3"/>
  <c r="BX282" i="3" s="1"/>
  <c r="R282" i="3"/>
  <c r="AA283" i="3" s="1"/>
  <c r="BR282" i="3"/>
  <c r="AR283" i="3"/>
  <c r="BT282" i="3" l="1"/>
  <c r="BZ282" i="3" s="1"/>
  <c r="CA282" i="3" s="1"/>
  <c r="BL283" i="3"/>
  <c r="H283" i="3"/>
  <c r="AU283" i="3"/>
  <c r="AI284" i="3" s="1"/>
  <c r="BO283" i="3"/>
  <c r="B495" i="1"/>
  <c r="BH283" i="3"/>
  <c r="AT283" i="3"/>
  <c r="O282" i="3"/>
  <c r="M390" i="2"/>
  <c r="AX283" i="3" l="1"/>
  <c r="BA283" i="3" s="1"/>
  <c r="AS283" i="3"/>
  <c r="Q283" i="3"/>
  <c r="Z284" i="3" s="1"/>
  <c r="K283" i="3"/>
  <c r="BW283" i="3" s="1"/>
  <c r="AW283" i="3"/>
  <c r="AK284" i="3" s="1"/>
  <c r="J283" i="3"/>
  <c r="BQ283" i="3"/>
  <c r="BN283" i="3"/>
  <c r="K495" i="1"/>
  <c r="D496" i="1"/>
  <c r="E496" i="1"/>
  <c r="F496" i="1"/>
  <c r="C496" i="1"/>
  <c r="G496" i="1"/>
  <c r="AZ283" i="3" l="1"/>
  <c r="BC283" i="3" s="1"/>
  <c r="BS283" i="3"/>
  <c r="S283" i="3"/>
  <c r="AB284" i="3" s="1"/>
  <c r="M283" i="3"/>
  <c r="BY283" i="3" s="1"/>
  <c r="H496" i="1"/>
  <c r="B390" i="2" s="1"/>
  <c r="C390" i="2" s="1"/>
  <c r="E390" i="2" s="1"/>
  <c r="N496" i="1"/>
  <c r="O496" i="1"/>
  <c r="L496" i="1"/>
  <c r="M496" i="1"/>
  <c r="P496" i="1"/>
  <c r="N283" i="3"/>
  <c r="BP283" i="3"/>
  <c r="AV283" i="3"/>
  <c r="AJ284" i="3" s="1"/>
  <c r="BM283" i="3"/>
  <c r="I283" i="3"/>
  <c r="AY283" i="3" l="1"/>
  <c r="BB283" i="3" s="1"/>
  <c r="BD283" i="3" s="1"/>
  <c r="BU283" i="3"/>
  <c r="D391" i="2"/>
  <c r="R283" i="3"/>
  <c r="AA284" i="3" s="1"/>
  <c r="L283" i="3"/>
  <c r="BX283" i="3" s="1"/>
  <c r="BR283" i="3"/>
  <c r="AR284" i="3"/>
  <c r="P283" i="3"/>
  <c r="Q496" i="1"/>
  <c r="K390" i="2" s="1"/>
  <c r="L390" i="2" s="1"/>
  <c r="N390" i="2" s="1"/>
  <c r="BT283" i="3" l="1"/>
  <c r="BZ283" i="3" s="1"/>
  <c r="CA283" i="3" s="1"/>
  <c r="M391" i="2"/>
  <c r="BL284" i="3"/>
  <c r="AU284" i="3"/>
  <c r="AI285" i="3" s="1"/>
  <c r="BO284" i="3"/>
  <c r="H284" i="3"/>
  <c r="O283" i="3"/>
  <c r="AT284" i="3"/>
  <c r="B496" i="1"/>
  <c r="BH284" i="3"/>
  <c r="AX284" i="3" l="1"/>
  <c r="BA284" i="3" s="1"/>
  <c r="AS284" i="3"/>
  <c r="K496" i="1"/>
  <c r="C497" i="1"/>
  <c r="D497" i="1"/>
  <c r="F497" i="1"/>
  <c r="G497" i="1"/>
  <c r="E497" i="1"/>
  <c r="BQ284" i="3"/>
  <c r="J284" i="3"/>
  <c r="AW284" i="3"/>
  <c r="AK285" i="3" s="1"/>
  <c r="BN284" i="3"/>
  <c r="K284" i="3"/>
  <c r="BW284" i="3" s="1"/>
  <c r="Q284" i="3"/>
  <c r="Z285" i="3" s="1"/>
  <c r="AZ284" i="3" l="1"/>
  <c r="BC284" i="3" s="1"/>
  <c r="BS284" i="3"/>
  <c r="P497" i="1"/>
  <c r="N497" i="1"/>
  <c r="L497" i="1"/>
  <c r="O497" i="1"/>
  <c r="M497" i="1"/>
  <c r="N284" i="3"/>
  <c r="M284" i="3"/>
  <c r="BY284" i="3" s="1"/>
  <c r="S284" i="3"/>
  <c r="AB285" i="3" s="1"/>
  <c r="H497" i="1"/>
  <c r="B391" i="2" s="1"/>
  <c r="C391" i="2" s="1"/>
  <c r="E391" i="2" s="1"/>
  <c r="BP284" i="3"/>
  <c r="I284" i="3"/>
  <c r="AV284" i="3"/>
  <c r="AJ285" i="3" s="1"/>
  <c r="BM284" i="3"/>
  <c r="AY284" i="3" l="1"/>
  <c r="BB284" i="3" s="1"/>
  <c r="BD284" i="3" s="1"/>
  <c r="BU284" i="3"/>
  <c r="P284" i="3"/>
  <c r="AR285" i="3"/>
  <c r="D392" i="2"/>
  <c r="L284" i="3"/>
  <c r="BX284" i="3" s="1"/>
  <c r="R284" i="3"/>
  <c r="AA285" i="3" s="1"/>
  <c r="BR284" i="3"/>
  <c r="Q497" i="1"/>
  <c r="K391" i="2" s="1"/>
  <c r="L391" i="2" s="1"/>
  <c r="N391" i="2" s="1"/>
  <c r="BT284" i="3" l="1"/>
  <c r="BZ284" i="3" s="1"/>
  <c r="CA284" i="3" s="1"/>
  <c r="AT285" i="3"/>
  <c r="BH285" i="3"/>
  <c r="B497" i="1"/>
  <c r="O284" i="3"/>
  <c r="H285" i="3"/>
  <c r="BL285" i="3"/>
  <c r="AU285" i="3"/>
  <c r="AI286" i="3" s="1"/>
  <c r="BO285" i="3"/>
  <c r="M392" i="2"/>
  <c r="AX285" i="3" l="1"/>
  <c r="BA285" i="3" s="1"/>
  <c r="K497" i="1"/>
  <c r="D498" i="1"/>
  <c r="G498" i="1"/>
  <c r="F498" i="1"/>
  <c r="E498" i="1"/>
  <c r="C498" i="1"/>
  <c r="K285" i="3"/>
  <c r="BW285" i="3" s="1"/>
  <c r="Q285" i="3"/>
  <c r="Z286" i="3" s="1"/>
  <c r="AS285" i="3"/>
  <c r="AW285" i="3"/>
  <c r="AK286" i="3" s="1"/>
  <c r="BN285" i="3"/>
  <c r="J285" i="3"/>
  <c r="BQ285" i="3"/>
  <c r="AZ285" i="3" l="1"/>
  <c r="BC285" i="3" s="1"/>
  <c r="BS285" i="3"/>
  <c r="I285" i="3"/>
  <c r="BP285" i="3"/>
  <c r="AV285" i="3"/>
  <c r="AJ286" i="3" s="1"/>
  <c r="BM285" i="3"/>
  <c r="N285" i="3"/>
  <c r="H498" i="1"/>
  <c r="B392" i="2" s="1"/>
  <c r="C392" i="2" s="1"/>
  <c r="E392" i="2" s="1"/>
  <c r="M285" i="3"/>
  <c r="BY285" i="3" s="1"/>
  <c r="S285" i="3"/>
  <c r="AB286" i="3" s="1"/>
  <c r="O498" i="1"/>
  <c r="L498" i="1"/>
  <c r="M498" i="1"/>
  <c r="N498" i="1"/>
  <c r="P498" i="1"/>
  <c r="AY285" i="3" l="1"/>
  <c r="BB285" i="3" s="1"/>
  <c r="BD285" i="3" s="1"/>
  <c r="BU285" i="3"/>
  <c r="Q498" i="1"/>
  <c r="K392" i="2" s="1"/>
  <c r="L392" i="2" s="1"/>
  <c r="N392" i="2" s="1"/>
  <c r="P285" i="3"/>
  <c r="D393" i="2"/>
  <c r="AR286" i="3"/>
  <c r="L285" i="3"/>
  <c r="BX285" i="3" s="1"/>
  <c r="R285" i="3"/>
  <c r="AA286" i="3" s="1"/>
  <c r="BR285" i="3"/>
  <c r="BT285" i="3" l="1"/>
  <c r="BZ285" i="3" s="1"/>
  <c r="CA285" i="3" s="1"/>
  <c r="AT286" i="3"/>
  <c r="H286" i="3"/>
  <c r="BL286" i="3"/>
  <c r="AU286" i="3"/>
  <c r="AI287" i="3" s="1"/>
  <c r="BO286" i="3"/>
  <c r="BK286" i="3" s="1"/>
  <c r="B498" i="1"/>
  <c r="O285" i="3"/>
  <c r="M393" i="2"/>
  <c r="BH286" i="3" l="1"/>
  <c r="AX286" i="3"/>
  <c r="BA286" i="3" s="1"/>
  <c r="AS286" i="3"/>
  <c r="AW286" i="3"/>
  <c r="AK287" i="3" s="1"/>
  <c r="BN286" i="3"/>
  <c r="J286" i="3"/>
  <c r="BQ286" i="3"/>
  <c r="K498" i="1"/>
  <c r="D499" i="1"/>
  <c r="E499" i="1"/>
  <c r="G499" i="1"/>
  <c r="C499" i="1"/>
  <c r="F499" i="1"/>
  <c r="K286" i="3"/>
  <c r="BW286" i="3" s="1"/>
  <c r="Q286" i="3"/>
  <c r="Z287" i="3" s="1"/>
  <c r="AZ286" i="3" l="1"/>
  <c r="BC286" i="3" s="1"/>
  <c r="BS286" i="3"/>
  <c r="N286" i="3"/>
  <c r="H499" i="1"/>
  <c r="B393" i="2" s="1"/>
  <c r="C393" i="2" s="1"/>
  <c r="E393" i="2" s="1"/>
  <c r="M286" i="3"/>
  <c r="BY286" i="3" s="1"/>
  <c r="S286" i="3"/>
  <c r="AB287" i="3" s="1"/>
  <c r="P499" i="1"/>
  <c r="L499" i="1"/>
  <c r="O499" i="1"/>
  <c r="N499" i="1"/>
  <c r="M499" i="1"/>
  <c r="BM286" i="3"/>
  <c r="AV286" i="3"/>
  <c r="AJ287" i="3" s="1"/>
  <c r="I286" i="3"/>
  <c r="BP286" i="3"/>
  <c r="AY286" i="3" l="1"/>
  <c r="BB286" i="3" s="1"/>
  <c r="BD286" i="3" s="1"/>
  <c r="BU286" i="3"/>
  <c r="P286" i="3"/>
  <c r="AR287" i="3"/>
  <c r="R286" i="3"/>
  <c r="AA287" i="3" s="1"/>
  <c r="L286" i="3"/>
  <c r="BX286" i="3" s="1"/>
  <c r="BR286" i="3"/>
  <c r="Q499" i="1"/>
  <c r="K393" i="2" s="1"/>
  <c r="L393" i="2" s="1"/>
  <c r="N393" i="2" s="1"/>
  <c r="D394" i="2"/>
  <c r="BT286" i="3" l="1"/>
  <c r="BZ286" i="3" s="1"/>
  <c r="CA286" i="3" s="1"/>
  <c r="O286" i="3"/>
  <c r="AT287" i="3"/>
  <c r="BH287" i="3"/>
  <c r="B499" i="1"/>
  <c r="M394" i="2"/>
  <c r="BO287" i="3"/>
  <c r="H287" i="3"/>
  <c r="AU287" i="3"/>
  <c r="AI288" i="3" s="1"/>
  <c r="BL287" i="3"/>
  <c r="AX287" i="3" l="1"/>
  <c r="BA287" i="3" s="1"/>
  <c r="K499" i="1"/>
  <c r="D500" i="1"/>
  <c r="E500" i="1"/>
  <c r="C500" i="1"/>
  <c r="F500" i="1"/>
  <c r="G500" i="1"/>
  <c r="AS287" i="3"/>
  <c r="Q287" i="3"/>
  <c r="Z288" i="3" s="1"/>
  <c r="K287" i="3"/>
  <c r="BW287" i="3" s="1"/>
  <c r="J287" i="3"/>
  <c r="BN287" i="3"/>
  <c r="BQ287" i="3"/>
  <c r="AW287" i="3"/>
  <c r="AK288" i="3" s="1"/>
  <c r="AZ287" i="3" l="1"/>
  <c r="BC287" i="3" s="1"/>
  <c r="BS287" i="3"/>
  <c r="M287" i="3"/>
  <c r="BY287" i="3" s="1"/>
  <c r="S287" i="3"/>
  <c r="AB288" i="3" s="1"/>
  <c r="N287" i="3"/>
  <c r="BP287" i="3"/>
  <c r="BM287" i="3"/>
  <c r="AV287" i="3"/>
  <c r="AJ288" i="3" s="1"/>
  <c r="I287" i="3"/>
  <c r="H500" i="1"/>
  <c r="B394" i="2" s="1"/>
  <c r="C394" i="2" s="1"/>
  <c r="E394" i="2" s="1"/>
  <c r="M500" i="1"/>
  <c r="P500" i="1"/>
  <c r="N500" i="1"/>
  <c r="O500" i="1"/>
  <c r="L500" i="1"/>
  <c r="AY287" i="3" l="1"/>
  <c r="BB287" i="3" s="1"/>
  <c r="BD287" i="3" s="1"/>
  <c r="BU287" i="3"/>
  <c r="D395" i="2"/>
  <c r="R287" i="3"/>
  <c r="AA288" i="3" s="1"/>
  <c r="L287" i="3"/>
  <c r="BX287" i="3" s="1"/>
  <c r="BR287" i="3"/>
  <c r="AR288" i="3"/>
  <c r="Q500" i="1"/>
  <c r="K394" i="2" s="1"/>
  <c r="L394" i="2" s="1"/>
  <c r="N394" i="2" s="1"/>
  <c r="P287" i="3"/>
  <c r="BT287" i="3" l="1"/>
  <c r="BZ287" i="3" s="1"/>
  <c r="CA287" i="3" s="1"/>
  <c r="O287" i="3"/>
  <c r="H288" i="3"/>
  <c r="BL288" i="3"/>
  <c r="BO288" i="3"/>
  <c r="AU288" i="3"/>
  <c r="AI289" i="3" s="1"/>
  <c r="BH288" i="3"/>
  <c r="B500" i="1"/>
  <c r="AT288" i="3"/>
  <c r="M395" i="2"/>
  <c r="AX288" i="3" l="1"/>
  <c r="BA288" i="3" s="1"/>
  <c r="AS288" i="3"/>
  <c r="K500" i="1"/>
  <c r="E501" i="1"/>
  <c r="C501" i="1"/>
  <c r="G501" i="1"/>
  <c r="F501" i="1"/>
  <c r="D501" i="1"/>
  <c r="BN288" i="3"/>
  <c r="AW288" i="3"/>
  <c r="AK289" i="3" s="1"/>
  <c r="J288" i="3"/>
  <c r="BQ288" i="3"/>
  <c r="K288" i="3"/>
  <c r="BW288" i="3" s="1"/>
  <c r="Q288" i="3"/>
  <c r="Z289" i="3" s="1"/>
  <c r="AZ288" i="3" l="1"/>
  <c r="BC288" i="3" s="1"/>
  <c r="BS288" i="3"/>
  <c r="M288" i="3"/>
  <c r="BY288" i="3" s="1"/>
  <c r="S288" i="3"/>
  <c r="AB289" i="3" s="1"/>
  <c r="N501" i="1"/>
  <c r="P501" i="1"/>
  <c r="M501" i="1"/>
  <c r="L501" i="1"/>
  <c r="O501" i="1"/>
  <c r="N288" i="3"/>
  <c r="H501" i="1"/>
  <c r="B395" i="2" s="1"/>
  <c r="C395" i="2" s="1"/>
  <c r="E395" i="2" s="1"/>
  <c r="I288" i="3"/>
  <c r="AV288" i="3"/>
  <c r="AJ289" i="3" s="1"/>
  <c r="BM288" i="3"/>
  <c r="BP288" i="3"/>
  <c r="AY288" i="3" l="1"/>
  <c r="BB288" i="3" s="1"/>
  <c r="BD288" i="3" s="1"/>
  <c r="BU288" i="3"/>
  <c r="R288" i="3"/>
  <c r="AA289" i="3" s="1"/>
  <c r="L288" i="3"/>
  <c r="BX288" i="3" s="1"/>
  <c r="BR288" i="3"/>
  <c r="D396" i="2"/>
  <c r="P288" i="3"/>
  <c r="AR289" i="3"/>
  <c r="Q501" i="1"/>
  <c r="K395" i="2" s="1"/>
  <c r="L395" i="2" s="1"/>
  <c r="N395" i="2" s="1"/>
  <c r="BT288" i="3" l="1"/>
  <c r="BZ288" i="3" s="1"/>
  <c r="CA288" i="3" s="1"/>
  <c r="AT289" i="3"/>
  <c r="O288" i="3"/>
  <c r="M396" i="2"/>
  <c r="BH289" i="3"/>
  <c r="B501" i="1"/>
  <c r="H289" i="3"/>
  <c r="AU289" i="3"/>
  <c r="AI290" i="3" s="1"/>
  <c r="BL289" i="3"/>
  <c r="BO289" i="3"/>
  <c r="AX289" i="3" l="1"/>
  <c r="BA289" i="3" s="1"/>
  <c r="AS289" i="3"/>
  <c r="K501" i="1"/>
  <c r="F502" i="1"/>
  <c r="D502" i="1"/>
  <c r="E502" i="1"/>
  <c r="G502" i="1"/>
  <c r="C502" i="1"/>
  <c r="AW289" i="3"/>
  <c r="AK290" i="3" s="1"/>
  <c r="J289" i="3"/>
  <c r="BQ289" i="3"/>
  <c r="BN289" i="3"/>
  <c r="Q289" i="3"/>
  <c r="Z290" i="3" s="1"/>
  <c r="K289" i="3"/>
  <c r="BW289" i="3" s="1"/>
  <c r="AZ289" i="3" l="1"/>
  <c r="BC289" i="3" s="1"/>
  <c r="BS289" i="3"/>
  <c r="S289" i="3"/>
  <c r="AB290" i="3" s="1"/>
  <c r="M289" i="3"/>
  <c r="BY289" i="3" s="1"/>
  <c r="N289" i="3"/>
  <c r="H502" i="1"/>
  <c r="B396" i="2" s="1"/>
  <c r="C396" i="2" s="1"/>
  <c r="E396" i="2" s="1"/>
  <c r="I289" i="3"/>
  <c r="BP289" i="3"/>
  <c r="BM289" i="3"/>
  <c r="AV289" i="3"/>
  <c r="AJ290" i="3" s="1"/>
  <c r="O502" i="1"/>
  <c r="M502" i="1"/>
  <c r="P502" i="1"/>
  <c r="N502" i="1"/>
  <c r="L502" i="1"/>
  <c r="AY289" i="3" l="1"/>
  <c r="BB289" i="3" s="1"/>
  <c r="BD289" i="3" s="1"/>
  <c r="BU289" i="3"/>
  <c r="Q502" i="1"/>
  <c r="K396" i="2" s="1"/>
  <c r="L396" i="2" s="1"/>
  <c r="N396" i="2" s="1"/>
  <c r="D397" i="2"/>
  <c r="P289" i="3"/>
  <c r="L289" i="3"/>
  <c r="BX289" i="3" s="1"/>
  <c r="R289" i="3"/>
  <c r="AA290" i="3" s="1"/>
  <c r="B502" i="1" s="1"/>
  <c r="BR289" i="3"/>
  <c r="AR290" i="3"/>
  <c r="BH290" i="3" l="1"/>
  <c r="BT289" i="3"/>
  <c r="BZ289" i="3" s="1"/>
  <c r="CA289" i="3" s="1"/>
  <c r="K502" i="1"/>
  <c r="G503" i="1"/>
  <c r="D503" i="1"/>
  <c r="C503" i="1"/>
  <c r="E503" i="1"/>
  <c r="F503" i="1"/>
  <c r="H290" i="3"/>
  <c r="BO290" i="3"/>
  <c r="BL290" i="3"/>
  <c r="AU290" i="3"/>
  <c r="AI291" i="3" s="1"/>
  <c r="AT290" i="3"/>
  <c r="M397" i="2"/>
  <c r="O289" i="3"/>
  <c r="AX290" i="3" l="1"/>
  <c r="BA290" i="3" s="1"/>
  <c r="AS290" i="3"/>
  <c r="K290" i="3"/>
  <c r="BW290" i="3" s="1"/>
  <c r="Q290" i="3"/>
  <c r="Z291" i="3" s="1"/>
  <c r="AW290" i="3"/>
  <c r="AK291" i="3" s="1"/>
  <c r="BQ290" i="3"/>
  <c r="BN290" i="3"/>
  <c r="J290" i="3"/>
  <c r="H503" i="1"/>
  <c r="B397" i="2" s="1"/>
  <c r="C397" i="2" s="1"/>
  <c r="E397" i="2" s="1"/>
  <c r="P503" i="1"/>
  <c r="N503" i="1"/>
  <c r="L503" i="1"/>
  <c r="O503" i="1"/>
  <c r="M503" i="1"/>
  <c r="AZ290" i="3" l="1"/>
  <c r="BC290" i="3" s="1"/>
  <c r="BS290" i="3"/>
  <c r="N290" i="3"/>
  <c r="D398" i="2"/>
  <c r="S290" i="3"/>
  <c r="AB291" i="3" s="1"/>
  <c r="M290" i="3"/>
  <c r="BY290" i="3" s="1"/>
  <c r="BM290" i="3"/>
  <c r="BP290" i="3"/>
  <c r="AV290" i="3"/>
  <c r="AJ291" i="3" s="1"/>
  <c r="I290" i="3"/>
  <c r="Q503" i="1"/>
  <c r="K397" i="2" s="1"/>
  <c r="L397" i="2" s="1"/>
  <c r="N397" i="2" s="1"/>
  <c r="AY290" i="3" l="1"/>
  <c r="BB290" i="3" s="1"/>
  <c r="BD290" i="3" s="1"/>
  <c r="BU290" i="3"/>
  <c r="M398" i="2"/>
  <c r="L290" i="3"/>
  <c r="BX290" i="3" s="1"/>
  <c r="R290" i="3"/>
  <c r="AA291" i="3" s="1"/>
  <c r="BR290" i="3"/>
  <c r="P290" i="3"/>
  <c r="AR291" i="3"/>
  <c r="BT290" i="3" l="1"/>
  <c r="BZ290" i="3" s="1"/>
  <c r="CA290" i="3" s="1"/>
  <c r="B503" i="1"/>
  <c r="BH291" i="3"/>
  <c r="AT291" i="3"/>
  <c r="O290" i="3"/>
  <c r="AU291" i="3"/>
  <c r="AI292" i="3" s="1"/>
  <c r="BL291" i="3"/>
  <c r="BO291" i="3"/>
  <c r="H291" i="3"/>
  <c r="AX291" i="3" l="1"/>
  <c r="BA291" i="3" s="1"/>
  <c r="Q291" i="3"/>
  <c r="Z292" i="3" s="1"/>
  <c r="K291" i="3"/>
  <c r="BW291" i="3" s="1"/>
  <c r="AS291" i="3"/>
  <c r="BN291" i="3"/>
  <c r="AW291" i="3"/>
  <c r="AK292" i="3" s="1"/>
  <c r="J291" i="3"/>
  <c r="BQ291" i="3"/>
  <c r="K503" i="1"/>
  <c r="E504" i="1"/>
  <c r="F504" i="1"/>
  <c r="D504" i="1"/>
  <c r="G504" i="1"/>
  <c r="C504" i="1"/>
  <c r="AZ291" i="3" l="1"/>
  <c r="BC291" i="3" s="1"/>
  <c r="BS291" i="3"/>
  <c r="L504" i="1"/>
  <c r="P504" i="1"/>
  <c r="O504" i="1"/>
  <c r="N504" i="1"/>
  <c r="M504" i="1"/>
  <c r="N291" i="3"/>
  <c r="H504" i="1"/>
  <c r="B398" i="2" s="1"/>
  <c r="C398" i="2" s="1"/>
  <c r="E398" i="2" s="1"/>
  <c r="S291" i="3"/>
  <c r="AB292" i="3" s="1"/>
  <c r="M291" i="3"/>
  <c r="BY291" i="3" s="1"/>
  <c r="AV291" i="3"/>
  <c r="AJ292" i="3" s="1"/>
  <c r="I291" i="3"/>
  <c r="BP291" i="3"/>
  <c r="BM291" i="3"/>
  <c r="AY291" i="3" l="1"/>
  <c r="BB291" i="3" s="1"/>
  <c r="BD291" i="3" s="1"/>
  <c r="BU291" i="3"/>
  <c r="P291" i="3"/>
  <c r="D399" i="2"/>
  <c r="AR292" i="3"/>
  <c r="Q504" i="1"/>
  <c r="K398" i="2" s="1"/>
  <c r="L398" i="2" s="1"/>
  <c r="N398" i="2" s="1"/>
  <c r="R291" i="3"/>
  <c r="AA292" i="3" s="1"/>
  <c r="L291" i="3"/>
  <c r="BX291" i="3" s="1"/>
  <c r="BR291" i="3"/>
  <c r="BT291" i="3" l="1"/>
  <c r="BZ291" i="3" s="1"/>
  <c r="CA291" i="3" s="1"/>
  <c r="M399" i="2"/>
  <c r="O291" i="3"/>
  <c r="B504" i="1"/>
  <c r="AU292" i="3"/>
  <c r="AI293" i="3" s="1"/>
  <c r="BL292" i="3"/>
  <c r="H292" i="3"/>
  <c r="BO292" i="3"/>
  <c r="AT292" i="3"/>
  <c r="BK292" i="3" l="1"/>
  <c r="BN292" i="3" s="1"/>
  <c r="AX292" i="3"/>
  <c r="BA292" i="3" s="1"/>
  <c r="K504" i="1"/>
  <c r="F505" i="1"/>
  <c r="C505" i="1"/>
  <c r="D505" i="1"/>
  <c r="E505" i="1"/>
  <c r="G505" i="1"/>
  <c r="K292" i="3"/>
  <c r="BW292" i="3" s="1"/>
  <c r="Q292" i="3"/>
  <c r="Z293" i="3" s="1"/>
  <c r="AS292" i="3"/>
  <c r="J292" i="3"/>
  <c r="AW292" i="3"/>
  <c r="AK293" i="3" s="1"/>
  <c r="BQ292" i="3" l="1"/>
  <c r="BH292" i="3"/>
  <c r="AZ292" i="3"/>
  <c r="BC292" i="3" s="1"/>
  <c r="BS292" i="3"/>
  <c r="S292" i="3"/>
  <c r="AB293" i="3" s="1"/>
  <c r="M292" i="3"/>
  <c r="BY292" i="3" s="1"/>
  <c r="BP292" i="3"/>
  <c r="AV292" i="3"/>
  <c r="AJ293" i="3" s="1"/>
  <c r="I292" i="3"/>
  <c r="BM292" i="3"/>
  <c r="N292" i="3"/>
  <c r="L505" i="1"/>
  <c r="N505" i="1"/>
  <c r="M505" i="1"/>
  <c r="O505" i="1"/>
  <c r="P505" i="1"/>
  <c r="H505" i="1"/>
  <c r="B399" i="2" s="1"/>
  <c r="C399" i="2" s="1"/>
  <c r="E399" i="2" s="1"/>
  <c r="AY292" i="3" l="1"/>
  <c r="BB292" i="3" s="1"/>
  <c r="BD292" i="3" s="1"/>
  <c r="BU292" i="3"/>
  <c r="Q505" i="1"/>
  <c r="K399" i="2" s="1"/>
  <c r="L399" i="2" s="1"/>
  <c r="N399" i="2" s="1"/>
  <c r="P292" i="3"/>
  <c r="D400" i="2"/>
  <c r="R292" i="3"/>
  <c r="AA293" i="3" s="1"/>
  <c r="L292" i="3"/>
  <c r="BX292" i="3" s="1"/>
  <c r="BR292" i="3"/>
  <c r="AR293" i="3"/>
  <c r="BT292" i="3" l="1"/>
  <c r="BZ292" i="3" s="1"/>
  <c r="CA292" i="3" s="1"/>
  <c r="O292" i="3"/>
  <c r="AU293" i="3"/>
  <c r="AI294" i="3" s="1"/>
  <c r="BL293" i="3"/>
  <c r="BO293" i="3"/>
  <c r="H293" i="3"/>
  <c r="BH293" i="3"/>
  <c r="B505" i="1"/>
  <c r="M400" i="2"/>
  <c r="AT293" i="3"/>
  <c r="AX293" i="3" l="1"/>
  <c r="BA293" i="3" s="1"/>
  <c r="J293" i="3"/>
  <c r="BQ293" i="3"/>
  <c r="BN293" i="3"/>
  <c r="AW293" i="3"/>
  <c r="AK294" i="3" s="1"/>
  <c r="K505" i="1"/>
  <c r="C506" i="1"/>
  <c r="G506" i="1"/>
  <c r="F506" i="1"/>
  <c r="D506" i="1"/>
  <c r="E506" i="1"/>
  <c r="K293" i="3"/>
  <c r="BW293" i="3" s="1"/>
  <c r="Q293" i="3"/>
  <c r="Z294" i="3" s="1"/>
  <c r="AS293" i="3"/>
  <c r="AZ293" i="3" l="1"/>
  <c r="BC293" i="3" s="1"/>
  <c r="BS293" i="3"/>
  <c r="BM293" i="3"/>
  <c r="BP293" i="3"/>
  <c r="AV293" i="3"/>
  <c r="AJ294" i="3" s="1"/>
  <c r="I293" i="3"/>
  <c r="H506" i="1"/>
  <c r="B400" i="2" s="1"/>
  <c r="C400" i="2" s="1"/>
  <c r="E400" i="2" s="1"/>
  <c r="P506" i="1"/>
  <c r="M506" i="1"/>
  <c r="N506" i="1"/>
  <c r="O506" i="1"/>
  <c r="L506" i="1"/>
  <c r="N293" i="3"/>
  <c r="M293" i="3"/>
  <c r="BY293" i="3" s="1"/>
  <c r="S293" i="3"/>
  <c r="AB294" i="3" s="1"/>
  <c r="AY293" i="3" l="1"/>
  <c r="BB293" i="3" s="1"/>
  <c r="BD293" i="3" s="1"/>
  <c r="BU293" i="3"/>
  <c r="AR294" i="3"/>
  <c r="D401" i="2"/>
  <c r="Q506" i="1"/>
  <c r="K400" i="2" s="1"/>
  <c r="L400" i="2" s="1"/>
  <c r="N400" i="2" s="1"/>
  <c r="P293" i="3"/>
  <c r="L293" i="3"/>
  <c r="BX293" i="3" s="1"/>
  <c r="R293" i="3"/>
  <c r="AA294" i="3" s="1"/>
  <c r="BR293" i="3"/>
  <c r="BT293" i="3" l="1"/>
  <c r="BZ293" i="3" s="1"/>
  <c r="CA293" i="3" s="1"/>
  <c r="O293" i="3"/>
  <c r="M401" i="2"/>
  <c r="AT294" i="3"/>
  <c r="AU294" i="3"/>
  <c r="AI295" i="3" s="1"/>
  <c r="H294" i="3"/>
  <c r="BO294" i="3"/>
  <c r="BL294" i="3"/>
  <c r="B506" i="1"/>
  <c r="BH294" i="3"/>
  <c r="AX294" i="3" l="1"/>
  <c r="BA294" i="3" s="1"/>
  <c r="J294" i="3"/>
  <c r="BQ294" i="3"/>
  <c r="BN294" i="3"/>
  <c r="AW294" i="3"/>
  <c r="AK295" i="3" s="1"/>
  <c r="K294" i="3"/>
  <c r="BW294" i="3" s="1"/>
  <c r="Q294" i="3"/>
  <c r="Z295" i="3" s="1"/>
  <c r="K506" i="1"/>
  <c r="D507" i="1"/>
  <c r="C507" i="1"/>
  <c r="E507" i="1"/>
  <c r="F507" i="1"/>
  <c r="G507" i="1"/>
  <c r="AS294" i="3"/>
  <c r="AZ294" i="3" l="1"/>
  <c r="BC294" i="3" s="1"/>
  <c r="BS294" i="3"/>
  <c r="N294" i="3"/>
  <c r="N507" i="1"/>
  <c r="M507" i="1"/>
  <c r="L507" i="1"/>
  <c r="O507" i="1"/>
  <c r="P507" i="1"/>
  <c r="I294" i="3"/>
  <c r="BM294" i="3"/>
  <c r="BP294" i="3"/>
  <c r="AV294" i="3"/>
  <c r="AJ295" i="3" s="1"/>
  <c r="H507" i="1"/>
  <c r="B401" i="2" s="1"/>
  <c r="C401" i="2" s="1"/>
  <c r="E401" i="2" s="1"/>
  <c r="M294" i="3"/>
  <c r="BY294" i="3" s="1"/>
  <c r="S294" i="3"/>
  <c r="AB295" i="3" s="1"/>
  <c r="AY294" i="3" l="1"/>
  <c r="BB294" i="3" s="1"/>
  <c r="BD294" i="3" s="1"/>
  <c r="BU294" i="3"/>
  <c r="AR295" i="3"/>
  <c r="D402" i="2"/>
  <c r="Q507" i="1"/>
  <c r="K401" i="2" s="1"/>
  <c r="L401" i="2" s="1"/>
  <c r="N401" i="2" s="1"/>
  <c r="R294" i="3"/>
  <c r="AA295" i="3" s="1"/>
  <c r="L294" i="3"/>
  <c r="BX294" i="3" s="1"/>
  <c r="BR294" i="3"/>
  <c r="P294" i="3"/>
  <c r="BT294" i="3" l="1"/>
  <c r="BZ294" i="3" s="1"/>
  <c r="CA294" i="3" s="1"/>
  <c r="M402" i="2"/>
  <c r="AT295" i="3"/>
  <c r="O294" i="3"/>
  <c r="H295" i="3"/>
  <c r="BL295" i="3"/>
  <c r="AU295" i="3"/>
  <c r="AI296" i="3" s="1"/>
  <c r="BO295" i="3"/>
  <c r="BH295" i="3"/>
  <c r="B507" i="1"/>
  <c r="AX295" i="3" l="1"/>
  <c r="BA295" i="3" s="1"/>
  <c r="AS295" i="3"/>
  <c r="K507" i="1"/>
  <c r="G508" i="1"/>
  <c r="F508" i="1"/>
  <c r="C508" i="1"/>
  <c r="E508" i="1"/>
  <c r="D508" i="1"/>
  <c r="J295" i="3"/>
  <c r="BN295" i="3"/>
  <c r="AW295" i="3"/>
  <c r="AK296" i="3" s="1"/>
  <c r="BQ295" i="3"/>
  <c r="K295" i="3"/>
  <c r="BW295" i="3" s="1"/>
  <c r="Q295" i="3"/>
  <c r="Z296" i="3" s="1"/>
  <c r="AZ295" i="3" l="1"/>
  <c r="BC295" i="3" s="1"/>
  <c r="BS295" i="3"/>
  <c r="M295" i="3"/>
  <c r="BY295" i="3" s="1"/>
  <c r="S295" i="3"/>
  <c r="AB296" i="3" s="1"/>
  <c r="H508" i="1"/>
  <c r="B402" i="2" s="1"/>
  <c r="C402" i="2" s="1"/>
  <c r="E402" i="2" s="1"/>
  <c r="O508" i="1"/>
  <c r="N508" i="1"/>
  <c r="L508" i="1"/>
  <c r="M508" i="1"/>
  <c r="P508" i="1"/>
  <c r="N295" i="3"/>
  <c r="BP295" i="3"/>
  <c r="I295" i="3"/>
  <c r="BM295" i="3"/>
  <c r="AV295" i="3"/>
  <c r="AJ296" i="3" s="1"/>
  <c r="AY295" i="3" l="1"/>
  <c r="BB295" i="3" s="1"/>
  <c r="BD295" i="3" s="1"/>
  <c r="BU295" i="3"/>
  <c r="AR296" i="3"/>
  <c r="Q508" i="1"/>
  <c r="K402" i="2" s="1"/>
  <c r="L402" i="2" s="1"/>
  <c r="N402" i="2" s="1"/>
  <c r="L295" i="3"/>
  <c r="BX295" i="3" s="1"/>
  <c r="R295" i="3"/>
  <c r="AA296" i="3" s="1"/>
  <c r="BR295" i="3"/>
  <c r="P295" i="3"/>
  <c r="D403" i="2"/>
  <c r="BT295" i="3" l="1"/>
  <c r="BZ295" i="3" s="1"/>
  <c r="CA295" i="3" s="1"/>
  <c r="BH296" i="3"/>
  <c r="B508" i="1"/>
  <c r="O295" i="3"/>
  <c r="M403" i="2"/>
  <c r="H296" i="3"/>
  <c r="BL296" i="3"/>
  <c r="BO296" i="3"/>
  <c r="AU296" i="3"/>
  <c r="AI297" i="3" s="1"/>
  <c r="AT296" i="3"/>
  <c r="AX296" i="3" l="1"/>
  <c r="BA296" i="3" s="1"/>
  <c r="K508" i="1"/>
  <c r="F509" i="1"/>
  <c r="D509" i="1"/>
  <c r="G509" i="1"/>
  <c r="C509" i="1"/>
  <c r="E509" i="1"/>
  <c r="BN296" i="3"/>
  <c r="BQ296" i="3"/>
  <c r="AW296" i="3"/>
  <c r="AK297" i="3" s="1"/>
  <c r="J296" i="3"/>
  <c r="K296" i="3"/>
  <c r="BW296" i="3" s="1"/>
  <c r="Q296" i="3"/>
  <c r="Z297" i="3" s="1"/>
  <c r="AS296" i="3"/>
  <c r="AZ296" i="3" l="1"/>
  <c r="BC296" i="3" s="1"/>
  <c r="BS296" i="3"/>
  <c r="H509" i="1"/>
  <c r="B403" i="2" s="1"/>
  <c r="C403" i="2" s="1"/>
  <c r="E403" i="2" s="1"/>
  <c r="M509" i="1"/>
  <c r="N509" i="1"/>
  <c r="P509" i="1"/>
  <c r="O509" i="1"/>
  <c r="L509" i="1"/>
  <c r="N296" i="3"/>
  <c r="BM296" i="3"/>
  <c r="BP296" i="3"/>
  <c r="AV296" i="3"/>
  <c r="AJ297" i="3" s="1"/>
  <c r="I296" i="3"/>
  <c r="S296" i="3"/>
  <c r="AB297" i="3" s="1"/>
  <c r="M296" i="3"/>
  <c r="BY296" i="3" s="1"/>
  <c r="AY296" i="3" l="1"/>
  <c r="BB296" i="3" s="1"/>
  <c r="BD296" i="3" s="1"/>
  <c r="BU296" i="3"/>
  <c r="P296" i="3"/>
  <c r="AR297" i="3"/>
  <c r="R296" i="3"/>
  <c r="AA297" i="3" s="1"/>
  <c r="L296" i="3"/>
  <c r="BX296" i="3" s="1"/>
  <c r="BR296" i="3"/>
  <c r="Q509" i="1"/>
  <c r="K403" i="2" s="1"/>
  <c r="L403" i="2" s="1"/>
  <c r="N403" i="2" s="1"/>
  <c r="D404" i="2"/>
  <c r="BT296" i="3" l="1"/>
  <c r="BZ296" i="3" s="1"/>
  <c r="CA296" i="3" s="1"/>
  <c r="M404" i="2"/>
  <c r="O296" i="3"/>
  <c r="B509" i="1"/>
  <c r="BH297" i="3"/>
  <c r="AT297" i="3"/>
  <c r="AU297" i="3"/>
  <c r="AI298" i="3" s="1"/>
  <c r="BL297" i="3"/>
  <c r="H297" i="3"/>
  <c r="BO297" i="3"/>
  <c r="AX297" i="3" l="1"/>
  <c r="BA297" i="3" s="1"/>
  <c r="K509" i="1"/>
  <c r="G510" i="1"/>
  <c r="D510" i="1"/>
  <c r="E510" i="1"/>
  <c r="C510" i="1"/>
  <c r="F510" i="1"/>
  <c r="BQ297" i="3"/>
  <c r="BN297" i="3"/>
  <c r="AW297" i="3"/>
  <c r="AK298" i="3" s="1"/>
  <c r="J297" i="3"/>
  <c r="AS297" i="3"/>
  <c r="K297" i="3"/>
  <c r="BW297" i="3" s="1"/>
  <c r="Q297" i="3"/>
  <c r="Z298" i="3" s="1"/>
  <c r="AZ297" i="3" l="1"/>
  <c r="BC297" i="3" s="1"/>
  <c r="BS297" i="3"/>
  <c r="H510" i="1"/>
  <c r="B404" i="2" s="1"/>
  <c r="C404" i="2" s="1"/>
  <c r="E404" i="2" s="1"/>
  <c r="N297" i="3"/>
  <c r="S297" i="3"/>
  <c r="AB298" i="3" s="1"/>
  <c r="M297" i="3"/>
  <c r="BY297" i="3" s="1"/>
  <c r="N510" i="1"/>
  <c r="O510" i="1"/>
  <c r="P510" i="1"/>
  <c r="L510" i="1"/>
  <c r="M510" i="1"/>
  <c r="BM297" i="3"/>
  <c r="AV297" i="3"/>
  <c r="AJ298" i="3" s="1"/>
  <c r="I297" i="3"/>
  <c r="BP297" i="3"/>
  <c r="AY297" i="3" l="1"/>
  <c r="BB297" i="3" s="1"/>
  <c r="BD297" i="3" s="1"/>
  <c r="BU297" i="3"/>
  <c r="D405" i="2"/>
  <c r="AR298" i="3"/>
  <c r="L297" i="3"/>
  <c r="BX297" i="3" s="1"/>
  <c r="R297" i="3"/>
  <c r="AA298" i="3" s="1"/>
  <c r="BR297" i="3"/>
  <c r="Q510" i="1"/>
  <c r="K404" i="2" s="1"/>
  <c r="L404" i="2" s="1"/>
  <c r="N404" i="2" s="1"/>
  <c r="P297" i="3"/>
  <c r="BT297" i="3" l="1"/>
  <c r="BZ297" i="3" s="1"/>
  <c r="CA297" i="3" s="1"/>
  <c r="AT298" i="3"/>
  <c r="O297" i="3"/>
  <c r="M405" i="2"/>
  <c r="AU298" i="3"/>
  <c r="AI299" i="3" s="1"/>
  <c r="BL298" i="3"/>
  <c r="H298" i="3"/>
  <c r="BO298" i="3"/>
  <c r="BK298" i="3" s="1"/>
  <c r="B510" i="1"/>
  <c r="BH298" i="3" l="1"/>
  <c r="AX298" i="3"/>
  <c r="BA298" i="3" s="1"/>
  <c r="Q298" i="3"/>
  <c r="Z299" i="3" s="1"/>
  <c r="K298" i="3"/>
  <c r="BW298" i="3" s="1"/>
  <c r="AS298" i="3"/>
  <c r="K510" i="1"/>
  <c r="C511" i="1"/>
  <c r="D511" i="1"/>
  <c r="F511" i="1"/>
  <c r="G511" i="1"/>
  <c r="E511" i="1"/>
  <c r="AW298" i="3"/>
  <c r="AK299" i="3" s="1"/>
  <c r="J298" i="3"/>
  <c r="BQ298" i="3"/>
  <c r="BN298" i="3"/>
  <c r="AZ298" i="3" l="1"/>
  <c r="BC298" i="3" s="1"/>
  <c r="BS298" i="3"/>
  <c r="S298" i="3"/>
  <c r="AB299" i="3" s="1"/>
  <c r="M298" i="3"/>
  <c r="BY298" i="3" s="1"/>
  <c r="O511" i="1"/>
  <c r="N511" i="1"/>
  <c r="M511" i="1"/>
  <c r="P511" i="1"/>
  <c r="L511" i="1"/>
  <c r="N298" i="3"/>
  <c r="BP298" i="3"/>
  <c r="AV298" i="3"/>
  <c r="AJ299" i="3" s="1"/>
  <c r="BM298" i="3"/>
  <c r="I298" i="3"/>
  <c r="H511" i="1"/>
  <c r="B405" i="2" s="1"/>
  <c r="C405" i="2" s="1"/>
  <c r="E405" i="2" s="1"/>
  <c r="AY298" i="3" l="1"/>
  <c r="BB298" i="3" s="1"/>
  <c r="BD298" i="3" s="1"/>
  <c r="BU298" i="3"/>
  <c r="AR299" i="3"/>
  <c r="Q511" i="1"/>
  <c r="K405" i="2" s="1"/>
  <c r="L405" i="2" s="1"/>
  <c r="N405" i="2" s="1"/>
  <c r="P298" i="3"/>
  <c r="D406" i="2"/>
  <c r="L298" i="3"/>
  <c r="BX298" i="3" s="1"/>
  <c r="R298" i="3"/>
  <c r="AA299" i="3" s="1"/>
  <c r="BR298" i="3"/>
  <c r="BT298" i="3" l="1"/>
  <c r="BZ298" i="3" s="1"/>
  <c r="CA298" i="3" s="1"/>
  <c r="B511" i="1"/>
  <c r="BH299" i="3"/>
  <c r="AT299" i="3"/>
  <c r="O298" i="3"/>
  <c r="M406" i="2"/>
  <c r="BO299" i="3"/>
  <c r="AU299" i="3"/>
  <c r="AI300" i="3" s="1"/>
  <c r="H299" i="3"/>
  <c r="BL299" i="3"/>
  <c r="AX299" i="3" l="1"/>
  <c r="BA299" i="3" s="1"/>
  <c r="BQ299" i="3"/>
  <c r="BN299" i="3"/>
  <c r="AW299" i="3"/>
  <c r="AK300" i="3" s="1"/>
  <c r="J299" i="3"/>
  <c r="AS299" i="3"/>
  <c r="K299" i="3"/>
  <c r="BW299" i="3" s="1"/>
  <c r="Q299" i="3"/>
  <c r="Z300" i="3" s="1"/>
  <c r="K511" i="1"/>
  <c r="F512" i="1"/>
  <c r="D512" i="1"/>
  <c r="C512" i="1"/>
  <c r="E512" i="1"/>
  <c r="G512" i="1"/>
  <c r="AZ299" i="3" l="1"/>
  <c r="BC299" i="3" s="1"/>
  <c r="BS299" i="3"/>
  <c r="H512" i="1"/>
  <c r="B406" i="2" s="1"/>
  <c r="C406" i="2" s="1"/>
  <c r="E406" i="2" s="1"/>
  <c r="N512" i="1"/>
  <c r="P512" i="1"/>
  <c r="M512" i="1"/>
  <c r="L512" i="1"/>
  <c r="O512" i="1"/>
  <c r="N299" i="3"/>
  <c r="BP299" i="3"/>
  <c r="I299" i="3"/>
  <c r="BM299" i="3"/>
  <c r="AV299" i="3"/>
  <c r="AJ300" i="3" s="1"/>
  <c r="M299" i="3"/>
  <c r="BY299" i="3" s="1"/>
  <c r="S299" i="3"/>
  <c r="AB300" i="3" s="1"/>
  <c r="AY299" i="3" l="1"/>
  <c r="BB299" i="3" s="1"/>
  <c r="BD299" i="3" s="1"/>
  <c r="BU299" i="3"/>
  <c r="AR300" i="3"/>
  <c r="D407" i="2"/>
  <c r="P299" i="3"/>
  <c r="L299" i="3"/>
  <c r="BX299" i="3" s="1"/>
  <c r="R299" i="3"/>
  <c r="AA300" i="3" s="1"/>
  <c r="BR299" i="3"/>
  <c r="Q512" i="1"/>
  <c r="K406" i="2" s="1"/>
  <c r="L406" i="2" s="1"/>
  <c r="N406" i="2" s="1"/>
  <c r="BT299" i="3" l="1"/>
  <c r="BZ299" i="3" s="1"/>
  <c r="CA299" i="3" s="1"/>
  <c r="B512" i="1"/>
  <c r="BH300" i="3"/>
  <c r="O299" i="3"/>
  <c r="M407" i="2"/>
  <c r="AT300" i="3"/>
  <c r="BO300" i="3"/>
  <c r="H300" i="3"/>
  <c r="AU300" i="3"/>
  <c r="AI301" i="3" s="1"/>
  <c r="BL300" i="3"/>
  <c r="AX300" i="3" l="1"/>
  <c r="BA300" i="3" s="1"/>
  <c r="AW300" i="3"/>
  <c r="AK301" i="3" s="1"/>
  <c r="BQ300" i="3"/>
  <c r="BN300" i="3"/>
  <c r="J300" i="3"/>
  <c r="K300" i="3"/>
  <c r="BW300" i="3" s="1"/>
  <c r="Q300" i="3"/>
  <c r="Z301" i="3" s="1"/>
  <c r="AS300" i="3"/>
  <c r="K512" i="1"/>
  <c r="C513" i="1"/>
  <c r="F513" i="1"/>
  <c r="G513" i="1"/>
  <c r="D513" i="1"/>
  <c r="E513" i="1"/>
  <c r="AZ300" i="3" l="1"/>
  <c r="BC300" i="3" s="1"/>
  <c r="BS300" i="3"/>
  <c r="H513" i="1"/>
  <c r="B407" i="2" s="1"/>
  <c r="C407" i="2" s="1"/>
  <c r="E407" i="2" s="1"/>
  <c r="N300" i="3"/>
  <c r="M300" i="3"/>
  <c r="BY300" i="3" s="1"/>
  <c r="S300" i="3"/>
  <c r="AB301" i="3" s="1"/>
  <c r="N513" i="1"/>
  <c r="P513" i="1"/>
  <c r="M513" i="1"/>
  <c r="L513" i="1"/>
  <c r="O513" i="1"/>
  <c r="I300" i="3"/>
  <c r="AV300" i="3"/>
  <c r="AJ301" i="3" s="1"/>
  <c r="BM300" i="3"/>
  <c r="BP300" i="3"/>
  <c r="AY300" i="3" l="1"/>
  <c r="BB300" i="3" s="1"/>
  <c r="BD300" i="3" s="1"/>
  <c r="BU300" i="3"/>
  <c r="R300" i="3"/>
  <c r="AA301" i="3" s="1"/>
  <c r="L300" i="3"/>
  <c r="BX300" i="3" s="1"/>
  <c r="BR300" i="3"/>
  <c r="Q513" i="1"/>
  <c r="K407" i="2" s="1"/>
  <c r="L407" i="2" s="1"/>
  <c r="N407" i="2" s="1"/>
  <c r="P300" i="3"/>
  <c r="D408" i="2"/>
  <c r="AR301" i="3"/>
  <c r="BT300" i="3" l="1"/>
  <c r="BZ300" i="3" s="1"/>
  <c r="CA300" i="3" s="1"/>
  <c r="H301" i="3"/>
  <c r="AU301" i="3"/>
  <c r="AI302" i="3" s="1"/>
  <c r="BL301" i="3"/>
  <c r="BO301" i="3"/>
  <c r="M408" i="2"/>
  <c r="AT301" i="3"/>
  <c r="O300" i="3"/>
  <c r="B513" i="1"/>
  <c r="BH301" i="3"/>
  <c r="AX301" i="3" l="1"/>
  <c r="BA301" i="3" s="1"/>
  <c r="K513" i="1"/>
  <c r="E514" i="1"/>
  <c r="D514" i="1"/>
  <c r="G514" i="1"/>
  <c r="C514" i="1"/>
  <c r="F514" i="1"/>
  <c r="BN301" i="3"/>
  <c r="J301" i="3"/>
  <c r="AW301" i="3"/>
  <c r="AK302" i="3" s="1"/>
  <c r="BQ301" i="3"/>
  <c r="AS301" i="3"/>
  <c r="K301" i="3"/>
  <c r="BW301" i="3" s="1"/>
  <c r="Q301" i="3"/>
  <c r="Z302" i="3" s="1"/>
  <c r="AZ301" i="3" l="1"/>
  <c r="BC301" i="3" s="1"/>
  <c r="BS301" i="3"/>
  <c r="H514" i="1"/>
  <c r="B408" i="2" s="1"/>
  <c r="C408" i="2" s="1"/>
  <c r="E408" i="2" s="1"/>
  <c r="S301" i="3"/>
  <c r="AB302" i="3" s="1"/>
  <c r="M301" i="3"/>
  <c r="BY301" i="3" s="1"/>
  <c r="N514" i="1"/>
  <c r="O514" i="1"/>
  <c r="P514" i="1"/>
  <c r="L514" i="1"/>
  <c r="M514" i="1"/>
  <c r="N301" i="3"/>
  <c r="I301" i="3"/>
  <c r="BM301" i="3"/>
  <c r="AV301" i="3"/>
  <c r="AJ302" i="3" s="1"/>
  <c r="BP301" i="3"/>
  <c r="AY301" i="3" l="1"/>
  <c r="BB301" i="3" s="1"/>
  <c r="BD301" i="3" s="1"/>
  <c r="BU301" i="3"/>
  <c r="R301" i="3"/>
  <c r="AA302" i="3" s="1"/>
  <c r="L301" i="3"/>
  <c r="BX301" i="3" s="1"/>
  <c r="BR301" i="3"/>
  <c r="AR302" i="3"/>
  <c r="Q514" i="1"/>
  <c r="K408" i="2" s="1"/>
  <c r="L408" i="2" s="1"/>
  <c r="N408" i="2" s="1"/>
  <c r="P301" i="3"/>
  <c r="D409" i="2"/>
  <c r="BT301" i="3" l="1"/>
  <c r="BZ301" i="3" s="1"/>
  <c r="CA301" i="3" s="1"/>
  <c r="M409" i="2"/>
  <c r="AU302" i="3"/>
  <c r="AI303" i="3" s="1"/>
  <c r="BO302" i="3"/>
  <c r="BL302" i="3"/>
  <c r="H302" i="3"/>
  <c r="O301" i="3"/>
  <c r="B514" i="1"/>
  <c r="BH302" i="3"/>
  <c r="AT302" i="3"/>
  <c r="AX302" i="3" l="1"/>
  <c r="BA302" i="3" s="1"/>
  <c r="K514" i="1"/>
  <c r="F515" i="1"/>
  <c r="C515" i="1"/>
  <c r="G515" i="1"/>
  <c r="E515" i="1"/>
  <c r="D515" i="1"/>
  <c r="K302" i="3"/>
  <c r="BW302" i="3" s="1"/>
  <c r="Q302" i="3"/>
  <c r="Z303" i="3" s="1"/>
  <c r="J302" i="3"/>
  <c r="AW302" i="3"/>
  <c r="AK303" i="3" s="1"/>
  <c r="BN302" i="3"/>
  <c r="BQ302" i="3"/>
  <c r="AS302" i="3"/>
  <c r="AZ302" i="3" l="1"/>
  <c r="BC302" i="3" s="1"/>
  <c r="BS302" i="3"/>
  <c r="S302" i="3"/>
  <c r="AB303" i="3" s="1"/>
  <c r="M302" i="3"/>
  <c r="BY302" i="3" s="1"/>
  <c r="N302" i="3"/>
  <c r="H515" i="1"/>
  <c r="B409" i="2" s="1"/>
  <c r="C409" i="2" s="1"/>
  <c r="E409" i="2" s="1"/>
  <c r="I302" i="3"/>
  <c r="AV302" i="3"/>
  <c r="AJ303" i="3" s="1"/>
  <c r="BM302" i="3"/>
  <c r="BP302" i="3"/>
  <c r="M515" i="1"/>
  <c r="O515" i="1"/>
  <c r="L515" i="1"/>
  <c r="P515" i="1"/>
  <c r="N515" i="1"/>
  <c r="AY302" i="3" l="1"/>
  <c r="BB302" i="3" s="1"/>
  <c r="BD302" i="3" s="1"/>
  <c r="BU302" i="3"/>
  <c r="Q515" i="1"/>
  <c r="K409" i="2" s="1"/>
  <c r="L409" i="2" s="1"/>
  <c r="N409" i="2" s="1"/>
  <c r="R302" i="3"/>
  <c r="AA303" i="3" s="1"/>
  <c r="L302" i="3"/>
  <c r="BX302" i="3" s="1"/>
  <c r="BR302" i="3"/>
  <c r="P302" i="3"/>
  <c r="D410" i="2"/>
  <c r="AR303" i="3"/>
  <c r="BT302" i="3" l="1"/>
  <c r="BZ302" i="3" s="1"/>
  <c r="CA302" i="3" s="1"/>
  <c r="O302" i="3"/>
  <c r="BL303" i="3"/>
  <c r="H303" i="3"/>
  <c r="AU303" i="3"/>
  <c r="AI304" i="3" s="1"/>
  <c r="BO303" i="3"/>
  <c r="AT303" i="3"/>
  <c r="B515" i="1"/>
  <c r="BH303" i="3"/>
  <c r="M410" i="2"/>
  <c r="AX303" i="3" l="1"/>
  <c r="BA303" i="3" s="1"/>
  <c r="AS303" i="3"/>
  <c r="K515" i="1"/>
  <c r="F516" i="1"/>
  <c r="G516" i="1"/>
  <c r="E516" i="1"/>
  <c r="C516" i="1"/>
  <c r="D516" i="1"/>
  <c r="AW303" i="3"/>
  <c r="AK304" i="3" s="1"/>
  <c r="J303" i="3"/>
  <c r="BN303" i="3"/>
  <c r="BQ303" i="3"/>
  <c r="K303" i="3"/>
  <c r="BW303" i="3" s="1"/>
  <c r="Q303" i="3"/>
  <c r="Z304" i="3" s="1"/>
  <c r="AZ303" i="3" l="1"/>
  <c r="BC303" i="3" s="1"/>
  <c r="BS303" i="3"/>
  <c r="O516" i="1"/>
  <c r="L516" i="1"/>
  <c r="N516" i="1"/>
  <c r="P516" i="1"/>
  <c r="M516" i="1"/>
  <c r="M303" i="3"/>
  <c r="BY303" i="3" s="1"/>
  <c r="S303" i="3"/>
  <c r="AB304" i="3" s="1"/>
  <c r="AV303" i="3"/>
  <c r="AJ304" i="3" s="1"/>
  <c r="BP303" i="3"/>
  <c r="BM303" i="3"/>
  <c r="I303" i="3"/>
  <c r="N303" i="3"/>
  <c r="H516" i="1"/>
  <c r="B410" i="2" s="1"/>
  <c r="C410" i="2" s="1"/>
  <c r="E410" i="2" s="1"/>
  <c r="AY303" i="3" l="1"/>
  <c r="BB303" i="3" s="1"/>
  <c r="BD303" i="3" s="1"/>
  <c r="BU303" i="3"/>
  <c r="D411" i="2"/>
  <c r="P303" i="3"/>
  <c r="Q516" i="1"/>
  <c r="K410" i="2" s="1"/>
  <c r="L410" i="2" s="1"/>
  <c r="N410" i="2" s="1"/>
  <c r="AR304" i="3"/>
  <c r="R303" i="3"/>
  <c r="AA304" i="3" s="1"/>
  <c r="L303" i="3"/>
  <c r="BX303" i="3" s="1"/>
  <c r="BR303" i="3"/>
  <c r="BT303" i="3" l="1"/>
  <c r="BZ303" i="3" s="1"/>
  <c r="CA303" i="3" s="1"/>
  <c r="AT304" i="3"/>
  <c r="O303" i="3"/>
  <c r="M411" i="2"/>
  <c r="B516" i="1"/>
  <c r="AU304" i="3"/>
  <c r="AI305" i="3" s="1"/>
  <c r="H304" i="3"/>
  <c r="BL304" i="3"/>
  <c r="BO304" i="3"/>
  <c r="BK304" i="3" s="1"/>
  <c r="BH304" i="3" l="1"/>
  <c r="AX304" i="3"/>
  <c r="BA304" i="3" s="1"/>
  <c r="AS304" i="3"/>
  <c r="J304" i="3"/>
  <c r="BN304" i="3"/>
  <c r="AW304" i="3"/>
  <c r="AK305" i="3" s="1"/>
  <c r="BQ304" i="3"/>
  <c r="K516" i="1"/>
  <c r="E517" i="1"/>
  <c r="G517" i="1"/>
  <c r="C517" i="1"/>
  <c r="F517" i="1"/>
  <c r="D517" i="1"/>
  <c r="Q304" i="3"/>
  <c r="Z305" i="3" s="1"/>
  <c r="K304" i="3"/>
  <c r="BW304" i="3" s="1"/>
  <c r="AZ304" i="3" l="1"/>
  <c r="BC304" i="3" s="1"/>
  <c r="BS304" i="3"/>
  <c r="H517" i="1"/>
  <c r="B411" i="2" s="1"/>
  <c r="C411" i="2" s="1"/>
  <c r="E411" i="2" s="1"/>
  <c r="P517" i="1"/>
  <c r="N517" i="1"/>
  <c r="L517" i="1"/>
  <c r="M517" i="1"/>
  <c r="O517" i="1"/>
  <c r="N304" i="3"/>
  <c r="M304" i="3"/>
  <c r="BY304" i="3" s="1"/>
  <c r="S304" i="3"/>
  <c r="AB305" i="3" s="1"/>
  <c r="AV304" i="3"/>
  <c r="AJ305" i="3" s="1"/>
  <c r="BM304" i="3"/>
  <c r="BP304" i="3"/>
  <c r="I304" i="3"/>
  <c r="AY304" i="3" l="1"/>
  <c r="BB304" i="3" s="1"/>
  <c r="BD304" i="3" s="1"/>
  <c r="BU304" i="3"/>
  <c r="L304" i="3"/>
  <c r="BX304" i="3" s="1"/>
  <c r="R304" i="3"/>
  <c r="AA305" i="3" s="1"/>
  <c r="BR304" i="3"/>
  <c r="P304" i="3"/>
  <c r="AR305" i="3"/>
  <c r="Q517" i="1"/>
  <c r="K411" i="2" s="1"/>
  <c r="L411" i="2" s="1"/>
  <c r="N411" i="2" s="1"/>
  <c r="D412" i="2"/>
  <c r="BT304" i="3" l="1"/>
  <c r="BZ304" i="3" s="1"/>
  <c r="CA304" i="3" s="1"/>
  <c r="O304" i="3"/>
  <c r="AU305" i="3"/>
  <c r="AI306" i="3" s="1"/>
  <c r="BL305" i="3"/>
  <c r="BO305" i="3"/>
  <c r="H305" i="3"/>
  <c r="M412" i="2"/>
  <c r="AT305" i="3"/>
  <c r="B517" i="1"/>
  <c r="BH305" i="3"/>
  <c r="AX305" i="3" l="1"/>
  <c r="BA305" i="3" s="1"/>
  <c r="K305" i="3"/>
  <c r="BW305" i="3" s="1"/>
  <c r="Q305" i="3"/>
  <c r="Z306" i="3" s="1"/>
  <c r="K517" i="1"/>
  <c r="C518" i="1"/>
  <c r="F518" i="1"/>
  <c r="G518" i="1"/>
  <c r="D518" i="1"/>
  <c r="E518" i="1"/>
  <c r="AS305" i="3"/>
  <c r="AW305" i="3"/>
  <c r="AK306" i="3" s="1"/>
  <c r="BQ305" i="3"/>
  <c r="J305" i="3"/>
  <c r="BN305" i="3"/>
  <c r="AZ305" i="3" l="1"/>
  <c r="BC305" i="3" s="1"/>
  <c r="BS305" i="3"/>
  <c r="H518" i="1"/>
  <c r="B412" i="2" s="1"/>
  <c r="C412" i="2" s="1"/>
  <c r="E412" i="2" s="1"/>
  <c r="N305" i="3"/>
  <c r="S305" i="3"/>
  <c r="AB306" i="3" s="1"/>
  <c r="M305" i="3"/>
  <c r="BY305" i="3" s="1"/>
  <c r="BP305" i="3"/>
  <c r="AV305" i="3"/>
  <c r="AJ306" i="3" s="1"/>
  <c r="BM305" i="3"/>
  <c r="I305" i="3"/>
  <c r="O518" i="1"/>
  <c r="P518" i="1"/>
  <c r="N518" i="1"/>
  <c r="M518" i="1"/>
  <c r="L518" i="1"/>
  <c r="AY305" i="3" l="1"/>
  <c r="BB305" i="3" s="1"/>
  <c r="BD305" i="3" s="1"/>
  <c r="BU305" i="3"/>
  <c r="Q518" i="1"/>
  <c r="K412" i="2" s="1"/>
  <c r="L412" i="2" s="1"/>
  <c r="N412" i="2" s="1"/>
  <c r="AR306" i="3"/>
  <c r="R305" i="3"/>
  <c r="AA306" i="3" s="1"/>
  <c r="L305" i="3"/>
  <c r="BX305" i="3" s="1"/>
  <c r="BR305" i="3"/>
  <c r="P305" i="3"/>
  <c r="D413" i="2"/>
  <c r="BT305" i="3" l="1"/>
  <c r="BZ305" i="3" s="1"/>
  <c r="CA305" i="3" s="1"/>
  <c r="AT306" i="3"/>
  <c r="O305" i="3"/>
  <c r="BO306" i="3"/>
  <c r="H306" i="3"/>
  <c r="AU306" i="3"/>
  <c r="AI307" i="3" s="1"/>
  <c r="BL306" i="3"/>
  <c r="B518" i="1"/>
  <c r="BH306" i="3"/>
  <c r="M413" i="2"/>
  <c r="AX306" i="3" l="1"/>
  <c r="BA306" i="3" s="1"/>
  <c r="K306" i="3"/>
  <c r="BW306" i="3" s="1"/>
  <c r="Q306" i="3"/>
  <c r="Z307" i="3" s="1"/>
  <c r="AW306" i="3"/>
  <c r="AK307" i="3" s="1"/>
  <c r="BN306" i="3"/>
  <c r="BQ306" i="3"/>
  <c r="J306" i="3"/>
  <c r="K518" i="1"/>
  <c r="F519" i="1"/>
  <c r="E519" i="1"/>
  <c r="G519" i="1"/>
  <c r="C519" i="1"/>
  <c r="D519" i="1"/>
  <c r="AS306" i="3"/>
  <c r="AZ306" i="3" l="1"/>
  <c r="BC306" i="3" s="1"/>
  <c r="BS306" i="3"/>
  <c r="M306" i="3"/>
  <c r="BY306" i="3" s="1"/>
  <c r="S306" i="3"/>
  <c r="AB307" i="3" s="1"/>
  <c r="AV306" i="3"/>
  <c r="AJ307" i="3" s="1"/>
  <c r="I306" i="3"/>
  <c r="BM306" i="3"/>
  <c r="BP306" i="3"/>
  <c r="H519" i="1"/>
  <c r="B413" i="2" s="1"/>
  <c r="C413" i="2" s="1"/>
  <c r="E413" i="2" s="1"/>
  <c r="N306" i="3"/>
  <c r="N519" i="1"/>
  <c r="P519" i="1"/>
  <c r="L519" i="1"/>
  <c r="M519" i="1"/>
  <c r="O519" i="1"/>
  <c r="AY306" i="3" l="1"/>
  <c r="BB306" i="3" s="1"/>
  <c r="BD306" i="3" s="1"/>
  <c r="BU306" i="3"/>
  <c r="AR307" i="3"/>
  <c r="Q519" i="1"/>
  <c r="K413" i="2" s="1"/>
  <c r="L413" i="2" s="1"/>
  <c r="N413" i="2" s="1"/>
  <c r="P306" i="3"/>
  <c r="L306" i="3"/>
  <c r="BX306" i="3" s="1"/>
  <c r="R306" i="3"/>
  <c r="AA307" i="3" s="1"/>
  <c r="B519" i="1" s="1"/>
  <c r="BR306" i="3"/>
  <c r="D414" i="2"/>
  <c r="BT306" i="3" l="1"/>
  <c r="BZ306" i="3" s="1"/>
  <c r="CA306" i="3" s="1"/>
  <c r="M414" i="2"/>
  <c r="K519" i="1"/>
  <c r="D520" i="1"/>
  <c r="F520" i="1"/>
  <c r="C520" i="1"/>
  <c r="E520" i="1"/>
  <c r="G520" i="1"/>
  <c r="AT307" i="3"/>
  <c r="O306" i="3"/>
  <c r="H307" i="3"/>
  <c r="AU307" i="3"/>
  <c r="AI308" i="3" s="1"/>
  <c r="BL307" i="3"/>
  <c r="BO307" i="3"/>
  <c r="BH307" i="3" s="1"/>
  <c r="AX307" i="3" l="1"/>
  <c r="BA307" i="3" s="1"/>
  <c r="AS307" i="3"/>
  <c r="AW307" i="3"/>
  <c r="AK308" i="3" s="1"/>
  <c r="J307" i="3"/>
  <c r="BQ307" i="3"/>
  <c r="BN307" i="3"/>
  <c r="H520" i="1"/>
  <c r="B414" i="2" s="1"/>
  <c r="C414" i="2" s="1"/>
  <c r="E414" i="2" s="1"/>
  <c r="L520" i="1"/>
  <c r="P520" i="1"/>
  <c r="N520" i="1"/>
  <c r="M520" i="1"/>
  <c r="O520" i="1"/>
  <c r="K307" i="3"/>
  <c r="BW307" i="3" s="1"/>
  <c r="Q307" i="3"/>
  <c r="Z308" i="3" s="1"/>
  <c r="AZ307" i="3" l="1"/>
  <c r="BC307" i="3" s="1"/>
  <c r="BS307" i="3"/>
  <c r="D415" i="2"/>
  <c r="I307" i="3"/>
  <c r="BP307" i="3"/>
  <c r="BM307" i="3"/>
  <c r="AV307" i="3"/>
  <c r="AJ308" i="3" s="1"/>
  <c r="N307" i="3"/>
  <c r="Q520" i="1"/>
  <c r="K414" i="2" s="1"/>
  <c r="L414" i="2" s="1"/>
  <c r="N414" i="2" s="1"/>
  <c r="M307" i="3"/>
  <c r="BY307" i="3" s="1"/>
  <c r="S307" i="3"/>
  <c r="AB308" i="3" s="1"/>
  <c r="AY307" i="3" l="1"/>
  <c r="BB307" i="3" s="1"/>
  <c r="BD307" i="3" s="1"/>
  <c r="BU307" i="3"/>
  <c r="M415" i="2"/>
  <c r="L307" i="3"/>
  <c r="BX307" i="3" s="1"/>
  <c r="R307" i="3"/>
  <c r="AA308" i="3" s="1"/>
  <c r="BH308" i="3" s="1"/>
  <c r="BR307" i="3"/>
  <c r="P307" i="3"/>
  <c r="AR308" i="3"/>
  <c r="BT307" i="3" l="1"/>
  <c r="BZ307" i="3" s="1"/>
  <c r="CA307" i="3" s="1"/>
  <c r="AT308" i="3"/>
  <c r="H308" i="3"/>
  <c r="BL308" i="3"/>
  <c r="AU308" i="3"/>
  <c r="AI309" i="3" s="1"/>
  <c r="BO308" i="3"/>
  <c r="B520" i="1"/>
  <c r="O307" i="3"/>
  <c r="AX308" i="3" l="1"/>
  <c r="BA308" i="3" s="1"/>
  <c r="AS308" i="3"/>
  <c r="J308" i="3"/>
  <c r="AW308" i="3"/>
  <c r="AK309" i="3" s="1"/>
  <c r="BQ308" i="3"/>
  <c r="BN308" i="3"/>
  <c r="C521" i="1"/>
  <c r="K520" i="1"/>
  <c r="E521" i="1"/>
  <c r="G521" i="1"/>
  <c r="F521" i="1"/>
  <c r="D521" i="1"/>
  <c r="Q308" i="3"/>
  <c r="Z309" i="3" s="1"/>
  <c r="K308" i="3"/>
  <c r="BW308" i="3" s="1"/>
  <c r="AZ308" i="3" l="1"/>
  <c r="BC308" i="3" s="1"/>
  <c r="BS308" i="3"/>
  <c r="N308" i="3"/>
  <c r="H521" i="1"/>
  <c r="B415" i="2" s="1"/>
  <c r="C415" i="2" s="1"/>
  <c r="E415" i="2" s="1"/>
  <c r="M308" i="3"/>
  <c r="BY308" i="3" s="1"/>
  <c r="S308" i="3"/>
  <c r="AB309" i="3" s="1"/>
  <c r="BM308" i="3"/>
  <c r="AV308" i="3"/>
  <c r="AJ309" i="3" s="1"/>
  <c r="I308" i="3"/>
  <c r="BP308" i="3"/>
  <c r="N521" i="1"/>
  <c r="L521" i="1"/>
  <c r="P521" i="1"/>
  <c r="O521" i="1"/>
  <c r="M521" i="1"/>
  <c r="AY308" i="3" l="1"/>
  <c r="BB308" i="3" s="1"/>
  <c r="BD308" i="3" s="1"/>
  <c r="BU308" i="3"/>
  <c r="R308" i="3"/>
  <c r="AA309" i="3" s="1"/>
  <c r="L308" i="3"/>
  <c r="BX308" i="3" s="1"/>
  <c r="BR308" i="3"/>
  <c r="D416" i="2"/>
  <c r="P308" i="3"/>
  <c r="AR309" i="3"/>
  <c r="Q521" i="1"/>
  <c r="K415" i="2" s="1"/>
  <c r="L415" i="2" s="1"/>
  <c r="N415" i="2" s="1"/>
  <c r="BT308" i="3" l="1"/>
  <c r="BZ308" i="3" s="1"/>
  <c r="CA308" i="3" s="1"/>
  <c r="BO309" i="3"/>
  <c r="H309" i="3"/>
  <c r="AU309" i="3"/>
  <c r="AI310" i="3" s="1"/>
  <c r="BL309" i="3"/>
  <c r="O308" i="3"/>
  <c r="B521" i="1"/>
  <c r="BH309" i="3"/>
  <c r="M416" i="2"/>
  <c r="AT309" i="3"/>
  <c r="AX309" i="3" l="1"/>
  <c r="BA309" i="3" s="1"/>
  <c r="AS309" i="3"/>
  <c r="Q309" i="3"/>
  <c r="Z310" i="3" s="1"/>
  <c r="K309" i="3"/>
  <c r="BW309" i="3" s="1"/>
  <c r="J309" i="3"/>
  <c r="BN309" i="3"/>
  <c r="BQ309" i="3"/>
  <c r="AW309" i="3"/>
  <c r="AK310" i="3" s="1"/>
  <c r="K521" i="1"/>
  <c r="C522" i="1"/>
  <c r="E522" i="1"/>
  <c r="D522" i="1"/>
  <c r="G522" i="1"/>
  <c r="F522" i="1"/>
  <c r="AZ309" i="3" l="1"/>
  <c r="BC309" i="3" s="1"/>
  <c r="BS309" i="3"/>
  <c r="N309" i="3"/>
  <c r="N522" i="1"/>
  <c r="O522" i="1"/>
  <c r="M522" i="1"/>
  <c r="P522" i="1"/>
  <c r="L522" i="1"/>
  <c r="S309" i="3"/>
  <c r="AB310" i="3" s="1"/>
  <c r="M309" i="3"/>
  <c r="BY309" i="3" s="1"/>
  <c r="H522" i="1"/>
  <c r="B416" i="2" s="1"/>
  <c r="C416" i="2" s="1"/>
  <c r="E416" i="2" s="1"/>
  <c r="BP309" i="3"/>
  <c r="AV309" i="3"/>
  <c r="AJ310" i="3" s="1"/>
  <c r="I309" i="3"/>
  <c r="BM309" i="3"/>
  <c r="AY309" i="3" l="1"/>
  <c r="BB309" i="3" s="1"/>
  <c r="BD309" i="3" s="1"/>
  <c r="BU309" i="3"/>
  <c r="R309" i="3"/>
  <c r="AA310" i="3" s="1"/>
  <c r="L309" i="3"/>
  <c r="BX309" i="3" s="1"/>
  <c r="BR309" i="3"/>
  <c r="P309" i="3"/>
  <c r="Q522" i="1"/>
  <c r="K416" i="2" s="1"/>
  <c r="L416" i="2" s="1"/>
  <c r="N416" i="2" s="1"/>
  <c r="D417" i="2"/>
  <c r="AR310" i="3"/>
  <c r="BT309" i="3" l="1"/>
  <c r="BZ309" i="3" s="1"/>
  <c r="CA309" i="3" s="1"/>
  <c r="M417" i="2"/>
  <c r="O309" i="3"/>
  <c r="AT310" i="3"/>
  <c r="B522" i="1"/>
  <c r="AU310" i="3"/>
  <c r="AI311" i="3" s="1"/>
  <c r="H310" i="3"/>
  <c r="BL310" i="3"/>
  <c r="BO310" i="3"/>
  <c r="BK310" i="3" s="1"/>
  <c r="BH310" i="3" l="1"/>
  <c r="AX310" i="3"/>
  <c r="BA310" i="3" s="1"/>
  <c r="AS310" i="3"/>
  <c r="K522" i="1"/>
  <c r="G523" i="1"/>
  <c r="F523" i="1"/>
  <c r="D523" i="1"/>
  <c r="C523" i="1"/>
  <c r="E523" i="1"/>
  <c r="K310" i="3"/>
  <c r="BW310" i="3" s="1"/>
  <c r="Q310" i="3"/>
  <c r="Z311" i="3" s="1"/>
  <c r="J310" i="3"/>
  <c r="AW310" i="3"/>
  <c r="AK311" i="3" s="1"/>
  <c r="BQ310" i="3"/>
  <c r="BN310" i="3"/>
  <c r="AZ310" i="3" l="1"/>
  <c r="BC310" i="3" s="1"/>
  <c r="BS310" i="3"/>
  <c r="N523" i="1"/>
  <c r="O523" i="1"/>
  <c r="P523" i="1"/>
  <c r="L523" i="1"/>
  <c r="M523" i="1"/>
  <c r="N310" i="3"/>
  <c r="S310" i="3"/>
  <c r="AB311" i="3" s="1"/>
  <c r="M310" i="3"/>
  <c r="BY310" i="3" s="1"/>
  <c r="I310" i="3"/>
  <c r="BP310" i="3"/>
  <c r="BM310" i="3"/>
  <c r="AV310" i="3"/>
  <c r="AJ311" i="3" s="1"/>
  <c r="H523" i="1"/>
  <c r="B417" i="2" s="1"/>
  <c r="C417" i="2" s="1"/>
  <c r="E417" i="2" s="1"/>
  <c r="AY310" i="3" l="1"/>
  <c r="BB310" i="3" s="1"/>
  <c r="BD310" i="3" s="1"/>
  <c r="BU310" i="3"/>
  <c r="D418" i="2"/>
  <c r="L310" i="3"/>
  <c r="BX310" i="3" s="1"/>
  <c r="R310" i="3"/>
  <c r="AA311" i="3" s="1"/>
  <c r="BR310" i="3"/>
  <c r="AR311" i="3"/>
  <c r="Q523" i="1"/>
  <c r="K417" i="2" s="1"/>
  <c r="L417" i="2" s="1"/>
  <c r="N417" i="2" s="1"/>
  <c r="P310" i="3"/>
  <c r="BT310" i="3" l="1"/>
  <c r="BZ310" i="3" s="1"/>
  <c r="CA310" i="3" s="1"/>
  <c r="BL311" i="3"/>
  <c r="H311" i="3"/>
  <c r="AU311" i="3"/>
  <c r="AI312" i="3" s="1"/>
  <c r="BO311" i="3"/>
  <c r="M418" i="2"/>
  <c r="BH311" i="3"/>
  <c r="B523" i="1"/>
  <c r="AT311" i="3"/>
  <c r="O310" i="3"/>
  <c r="AX311" i="3" l="1"/>
  <c r="BA311" i="3" s="1"/>
  <c r="K523" i="1"/>
  <c r="C524" i="1"/>
  <c r="E524" i="1"/>
  <c r="D524" i="1"/>
  <c r="F524" i="1"/>
  <c r="G524" i="1"/>
  <c r="K311" i="3"/>
  <c r="BW311" i="3" s="1"/>
  <c r="Q311" i="3"/>
  <c r="Z312" i="3" s="1"/>
  <c r="AS311" i="3"/>
  <c r="BQ311" i="3"/>
  <c r="AW311" i="3"/>
  <c r="AK312" i="3" s="1"/>
  <c r="BN311" i="3"/>
  <c r="J311" i="3"/>
  <c r="AZ311" i="3" l="1"/>
  <c r="BC311" i="3" s="1"/>
  <c r="BS311" i="3"/>
  <c r="M311" i="3"/>
  <c r="BY311" i="3" s="1"/>
  <c r="S311" i="3"/>
  <c r="AB312" i="3" s="1"/>
  <c r="BM311" i="3"/>
  <c r="BP311" i="3"/>
  <c r="AV311" i="3"/>
  <c r="AJ312" i="3" s="1"/>
  <c r="I311" i="3"/>
  <c r="N311" i="3"/>
  <c r="P524" i="1"/>
  <c r="M524" i="1"/>
  <c r="L524" i="1"/>
  <c r="N524" i="1"/>
  <c r="O524" i="1"/>
  <c r="H524" i="1"/>
  <c r="B418" i="2" s="1"/>
  <c r="C418" i="2" s="1"/>
  <c r="E418" i="2" s="1"/>
  <c r="AY311" i="3" l="1"/>
  <c r="BB311" i="3" s="1"/>
  <c r="BD311" i="3" s="1"/>
  <c r="BU311" i="3"/>
  <c r="Q524" i="1"/>
  <c r="K418" i="2" s="1"/>
  <c r="L418" i="2" s="1"/>
  <c r="N418" i="2" s="1"/>
  <c r="AR312" i="3"/>
  <c r="R311" i="3"/>
  <c r="AA312" i="3" s="1"/>
  <c r="L311" i="3"/>
  <c r="BX311" i="3" s="1"/>
  <c r="BR311" i="3"/>
  <c r="D419" i="2"/>
  <c r="P311" i="3"/>
  <c r="BT311" i="3" l="1"/>
  <c r="BZ311" i="3" s="1"/>
  <c r="CA311" i="3" s="1"/>
  <c r="O311" i="3"/>
  <c r="H312" i="3"/>
  <c r="BL312" i="3"/>
  <c r="AU312" i="3"/>
  <c r="AI313" i="3" s="1"/>
  <c r="BO312" i="3"/>
  <c r="B524" i="1"/>
  <c r="BH312" i="3"/>
  <c r="AT312" i="3"/>
  <c r="M419" i="2"/>
  <c r="AX312" i="3" l="1"/>
  <c r="BA312" i="3" s="1"/>
  <c r="K524" i="1"/>
  <c r="D525" i="1"/>
  <c r="G525" i="1"/>
  <c r="F525" i="1"/>
  <c r="E525" i="1"/>
  <c r="C525" i="1"/>
  <c r="K312" i="3"/>
  <c r="BW312" i="3" s="1"/>
  <c r="Q312" i="3"/>
  <c r="Z313" i="3" s="1"/>
  <c r="AS312" i="3"/>
  <c r="AW312" i="3"/>
  <c r="AK313" i="3" s="1"/>
  <c r="BN312" i="3"/>
  <c r="BQ312" i="3"/>
  <c r="J312" i="3"/>
  <c r="AZ312" i="3" l="1"/>
  <c r="BC312" i="3" s="1"/>
  <c r="BS312" i="3"/>
  <c r="H525" i="1"/>
  <c r="B419" i="2" s="1"/>
  <c r="C419" i="2" s="1"/>
  <c r="E419" i="2" s="1"/>
  <c r="S312" i="3"/>
  <c r="AB313" i="3" s="1"/>
  <c r="M312" i="3"/>
  <c r="BY312" i="3" s="1"/>
  <c r="BP312" i="3"/>
  <c r="AV312" i="3"/>
  <c r="AJ313" i="3" s="1"/>
  <c r="I312" i="3"/>
  <c r="BM312" i="3"/>
  <c r="M525" i="1"/>
  <c r="L525" i="1"/>
  <c r="P525" i="1"/>
  <c r="O525" i="1"/>
  <c r="N525" i="1"/>
  <c r="N312" i="3"/>
  <c r="AY312" i="3" l="1"/>
  <c r="BB312" i="3" s="1"/>
  <c r="BD312" i="3" s="1"/>
  <c r="BU312" i="3"/>
  <c r="Q525" i="1"/>
  <c r="K419" i="2" s="1"/>
  <c r="L419" i="2" s="1"/>
  <c r="N419" i="2" s="1"/>
  <c r="P312" i="3"/>
  <c r="L312" i="3"/>
  <c r="BX312" i="3" s="1"/>
  <c r="R312" i="3"/>
  <c r="AA313" i="3" s="1"/>
  <c r="BR312" i="3"/>
  <c r="D420" i="2"/>
  <c r="AR313" i="3"/>
  <c r="BT312" i="3" l="1"/>
  <c r="BZ312" i="3" s="1"/>
  <c r="CA312" i="3" s="1"/>
  <c r="BL313" i="3"/>
  <c r="AU313" i="3"/>
  <c r="AI314" i="3" s="1"/>
  <c r="H313" i="3"/>
  <c r="BO313" i="3"/>
  <c r="O312" i="3"/>
  <c r="M420" i="2"/>
  <c r="B525" i="1"/>
  <c r="BH313" i="3"/>
  <c r="AT313" i="3"/>
  <c r="AX313" i="3" l="1"/>
  <c r="BA313" i="3" s="1"/>
  <c r="AW313" i="3"/>
  <c r="AK314" i="3" s="1"/>
  <c r="J313" i="3"/>
  <c r="BN313" i="3"/>
  <c r="BQ313" i="3"/>
  <c r="K313" i="3"/>
  <c r="BW313" i="3" s="1"/>
  <c r="Q313" i="3"/>
  <c r="Z314" i="3" s="1"/>
  <c r="AS313" i="3"/>
  <c r="K525" i="1"/>
  <c r="E526" i="1"/>
  <c r="C526" i="1"/>
  <c r="F526" i="1"/>
  <c r="G526" i="1"/>
  <c r="D526" i="1"/>
  <c r="AZ313" i="3" l="1"/>
  <c r="BC313" i="3" s="1"/>
  <c r="BS313" i="3"/>
  <c r="N313" i="3"/>
  <c r="I313" i="3"/>
  <c r="BM313" i="3"/>
  <c r="BP313" i="3"/>
  <c r="AV313" i="3"/>
  <c r="AJ314" i="3" s="1"/>
  <c r="P526" i="1"/>
  <c r="O526" i="1"/>
  <c r="N526" i="1"/>
  <c r="L526" i="1"/>
  <c r="M526" i="1"/>
  <c r="S313" i="3"/>
  <c r="AB314" i="3" s="1"/>
  <c r="M313" i="3"/>
  <c r="BY313" i="3" s="1"/>
  <c r="H526" i="1"/>
  <c r="B420" i="2" s="1"/>
  <c r="C420" i="2" s="1"/>
  <c r="E420" i="2" s="1"/>
  <c r="AY313" i="3" l="1"/>
  <c r="BB313" i="3" s="1"/>
  <c r="BD313" i="3" s="1"/>
  <c r="BU313" i="3"/>
  <c r="P313" i="3"/>
  <c r="AR314" i="3"/>
  <c r="D421" i="2"/>
  <c r="Q526" i="1"/>
  <c r="K420" i="2" s="1"/>
  <c r="L420" i="2" s="1"/>
  <c r="N420" i="2" s="1"/>
  <c r="L313" i="3"/>
  <c r="BX313" i="3" s="1"/>
  <c r="R313" i="3"/>
  <c r="AA314" i="3" s="1"/>
  <c r="BR313" i="3"/>
  <c r="BT313" i="3" l="1"/>
  <c r="BZ313" i="3" s="1"/>
  <c r="CA313" i="3" s="1"/>
  <c r="B526" i="1"/>
  <c r="BH314" i="3"/>
  <c r="BL314" i="3"/>
  <c r="BO314" i="3"/>
  <c r="H314" i="3"/>
  <c r="AU314" i="3"/>
  <c r="AI315" i="3" s="1"/>
  <c r="O313" i="3"/>
  <c r="AT314" i="3"/>
  <c r="M421" i="2"/>
  <c r="AX314" i="3" l="1"/>
  <c r="BA314" i="3" s="1"/>
  <c r="AS314" i="3"/>
  <c r="AW314" i="3"/>
  <c r="AK315" i="3" s="1"/>
  <c r="BN314" i="3"/>
  <c r="J314" i="3"/>
  <c r="BQ314" i="3"/>
  <c r="K314" i="3"/>
  <c r="BW314" i="3" s="1"/>
  <c r="Q314" i="3"/>
  <c r="Z315" i="3" s="1"/>
  <c r="K526" i="1"/>
  <c r="D527" i="1"/>
  <c r="F527" i="1"/>
  <c r="G527" i="1"/>
  <c r="E527" i="1"/>
  <c r="C527" i="1"/>
  <c r="AZ314" i="3" l="1"/>
  <c r="BC314" i="3" s="1"/>
  <c r="BS314" i="3"/>
  <c r="N314" i="3"/>
  <c r="M527" i="1"/>
  <c r="N527" i="1"/>
  <c r="O527" i="1"/>
  <c r="L527" i="1"/>
  <c r="P527" i="1"/>
  <c r="M314" i="3"/>
  <c r="BY314" i="3" s="1"/>
  <c r="S314" i="3"/>
  <c r="AB315" i="3" s="1"/>
  <c r="AV314" i="3"/>
  <c r="AJ315" i="3" s="1"/>
  <c r="BM314" i="3"/>
  <c r="BP314" i="3"/>
  <c r="I314" i="3"/>
  <c r="H527" i="1"/>
  <c r="B421" i="2" s="1"/>
  <c r="C421" i="2" s="1"/>
  <c r="E421" i="2" s="1"/>
  <c r="AY314" i="3" l="1"/>
  <c r="BB314" i="3" s="1"/>
  <c r="BD314" i="3" s="1"/>
  <c r="BU314" i="3"/>
  <c r="R314" i="3"/>
  <c r="AA315" i="3" s="1"/>
  <c r="L314" i="3"/>
  <c r="BX314" i="3" s="1"/>
  <c r="BR314" i="3"/>
  <c r="P314" i="3"/>
  <c r="D422" i="2"/>
  <c r="AR315" i="3"/>
  <c r="Q527" i="1"/>
  <c r="K421" i="2" s="1"/>
  <c r="L421" i="2" s="1"/>
  <c r="N421" i="2" s="1"/>
  <c r="BT314" i="3" l="1"/>
  <c r="BZ314" i="3" s="1"/>
  <c r="CA314" i="3" s="1"/>
  <c r="AT315" i="3"/>
  <c r="BO315" i="3"/>
  <c r="BL315" i="3"/>
  <c r="H315" i="3"/>
  <c r="AU315" i="3"/>
  <c r="AI316" i="3" s="1"/>
  <c r="O314" i="3"/>
  <c r="M422" i="2"/>
  <c r="B527" i="1"/>
  <c r="BH315" i="3"/>
  <c r="AX315" i="3" l="1"/>
  <c r="BA315" i="3" s="1"/>
  <c r="K527" i="1"/>
  <c r="G528" i="1"/>
  <c r="C528" i="1"/>
  <c r="F528" i="1"/>
  <c r="D528" i="1"/>
  <c r="E528" i="1"/>
  <c r="K315" i="3"/>
  <c r="BW315" i="3" s="1"/>
  <c r="Q315" i="3"/>
  <c r="Z316" i="3" s="1"/>
  <c r="BQ315" i="3"/>
  <c r="BN315" i="3"/>
  <c r="AW315" i="3"/>
  <c r="AK316" i="3" s="1"/>
  <c r="J315" i="3"/>
  <c r="AS315" i="3"/>
  <c r="AZ315" i="3" l="1"/>
  <c r="BC315" i="3" s="1"/>
  <c r="BS315" i="3"/>
  <c r="M315" i="3"/>
  <c r="BY315" i="3" s="1"/>
  <c r="S315" i="3"/>
  <c r="AB316" i="3" s="1"/>
  <c r="BP315" i="3"/>
  <c r="BM315" i="3"/>
  <c r="AV315" i="3"/>
  <c r="AJ316" i="3" s="1"/>
  <c r="I315" i="3"/>
  <c r="N315" i="3"/>
  <c r="P528" i="1"/>
  <c r="M528" i="1"/>
  <c r="L528" i="1"/>
  <c r="O528" i="1"/>
  <c r="N528" i="1"/>
  <c r="H528" i="1"/>
  <c r="B422" i="2" s="1"/>
  <c r="C422" i="2" s="1"/>
  <c r="E422" i="2" s="1"/>
  <c r="AY315" i="3" l="1"/>
  <c r="BB315" i="3" s="1"/>
  <c r="BD315" i="3" s="1"/>
  <c r="BU315" i="3"/>
  <c r="AR316" i="3"/>
  <c r="D423" i="2"/>
  <c r="P315" i="3"/>
  <c r="Q528" i="1"/>
  <c r="K422" i="2" s="1"/>
  <c r="L422" i="2" s="1"/>
  <c r="N422" i="2" s="1"/>
  <c r="R315" i="3"/>
  <c r="AA316" i="3" s="1"/>
  <c r="B528" i="1" s="1"/>
  <c r="L315" i="3"/>
  <c r="BX315" i="3" s="1"/>
  <c r="BR315" i="3"/>
  <c r="BT315" i="3" l="1"/>
  <c r="BZ315" i="3" s="1"/>
  <c r="CA315" i="3" s="1"/>
  <c r="AT316" i="3"/>
  <c r="K528" i="1"/>
  <c r="G529" i="1"/>
  <c r="F529" i="1"/>
  <c r="C529" i="1"/>
  <c r="D529" i="1"/>
  <c r="E529" i="1"/>
  <c r="O315" i="3"/>
  <c r="AU316" i="3"/>
  <c r="AI317" i="3" s="1"/>
  <c r="BL316" i="3"/>
  <c r="H316" i="3"/>
  <c r="BO316" i="3"/>
  <c r="M423" i="2"/>
  <c r="BK316" i="3" l="1"/>
  <c r="AX316" i="3"/>
  <c r="BA316" i="3" s="1"/>
  <c r="AS316" i="3"/>
  <c r="Q316" i="3"/>
  <c r="Z317" i="3" s="1"/>
  <c r="K316" i="3"/>
  <c r="BW316" i="3" s="1"/>
  <c r="H529" i="1"/>
  <c r="B423" i="2" s="1"/>
  <c r="C423" i="2" s="1"/>
  <c r="E423" i="2" s="1"/>
  <c r="O529" i="1"/>
  <c r="N529" i="1"/>
  <c r="P529" i="1"/>
  <c r="L529" i="1"/>
  <c r="M529" i="1"/>
  <c r="J316" i="3"/>
  <c r="AW316" i="3"/>
  <c r="AK317" i="3" s="1"/>
  <c r="BQ316" i="3"/>
  <c r="BN316" i="3"/>
  <c r="BH316" i="3" l="1"/>
  <c r="AZ316" i="3"/>
  <c r="BC316" i="3" s="1"/>
  <c r="BS316" i="3"/>
  <c r="D424" i="2"/>
  <c r="I316" i="3"/>
  <c r="AV316" i="3"/>
  <c r="AJ317" i="3" s="1"/>
  <c r="BM316" i="3"/>
  <c r="BP316" i="3"/>
  <c r="N316" i="3"/>
  <c r="S316" i="3"/>
  <c r="AB317" i="3" s="1"/>
  <c r="M316" i="3"/>
  <c r="BY316" i="3" s="1"/>
  <c r="Q529" i="1"/>
  <c r="K423" i="2" s="1"/>
  <c r="L423" i="2" s="1"/>
  <c r="N423" i="2" s="1"/>
  <c r="AY316" i="3" l="1"/>
  <c r="BB316" i="3" s="1"/>
  <c r="BD316" i="3" s="1"/>
  <c r="BU316" i="3"/>
  <c r="P316" i="3"/>
  <c r="R316" i="3"/>
  <c r="AA317" i="3" s="1"/>
  <c r="B529" i="1" s="1"/>
  <c r="L316" i="3"/>
  <c r="BX316" i="3" s="1"/>
  <c r="BR316" i="3"/>
  <c r="AR317" i="3"/>
  <c r="M424" i="2"/>
  <c r="BT316" i="3" l="1"/>
  <c r="BZ316" i="3" s="1"/>
  <c r="CA316" i="3" s="1"/>
  <c r="BH317" i="3"/>
  <c r="O316" i="3"/>
  <c r="AT317" i="3"/>
  <c r="AU317" i="3"/>
  <c r="AI318" i="3" s="1"/>
  <c r="BL317" i="3"/>
  <c r="H317" i="3"/>
  <c r="BO317" i="3"/>
  <c r="K529" i="1"/>
  <c r="D530" i="1"/>
  <c r="C530" i="1"/>
  <c r="F530" i="1"/>
  <c r="G530" i="1"/>
  <c r="E530" i="1"/>
  <c r="AX317" i="3" l="1"/>
  <c r="BA317" i="3" s="1"/>
  <c r="K317" i="3"/>
  <c r="BW317" i="3" s="1"/>
  <c r="Q317" i="3"/>
  <c r="Z318" i="3" s="1"/>
  <c r="BQ317" i="3"/>
  <c r="AW317" i="3"/>
  <c r="AK318" i="3" s="1"/>
  <c r="J317" i="3"/>
  <c r="BN317" i="3"/>
  <c r="AS317" i="3"/>
  <c r="N530" i="1"/>
  <c r="P530" i="1"/>
  <c r="L530" i="1"/>
  <c r="M530" i="1"/>
  <c r="O530" i="1"/>
  <c r="H530" i="1"/>
  <c r="B424" i="2" s="1"/>
  <c r="C424" i="2" s="1"/>
  <c r="E424" i="2" s="1"/>
  <c r="AZ317" i="3" l="1"/>
  <c r="BC317" i="3" s="1"/>
  <c r="BS317" i="3"/>
  <c r="D425" i="2"/>
  <c r="S317" i="3"/>
  <c r="AB318" i="3" s="1"/>
  <c r="M317" i="3"/>
  <c r="BY317" i="3" s="1"/>
  <c r="N317" i="3"/>
  <c r="Q530" i="1"/>
  <c r="K424" i="2" s="1"/>
  <c r="L424" i="2" s="1"/>
  <c r="N424" i="2" s="1"/>
  <c r="I317" i="3"/>
  <c r="BM317" i="3"/>
  <c r="BP317" i="3"/>
  <c r="AV317" i="3"/>
  <c r="AJ318" i="3" s="1"/>
  <c r="AY317" i="3" l="1"/>
  <c r="BB317" i="3" s="1"/>
  <c r="BD317" i="3" s="1"/>
  <c r="BU317" i="3"/>
  <c r="M425" i="2"/>
  <c r="P317" i="3"/>
  <c r="R317" i="3"/>
  <c r="AA318" i="3" s="1"/>
  <c r="L317" i="3"/>
  <c r="BX317" i="3" s="1"/>
  <c r="BR317" i="3"/>
  <c r="AR318" i="3"/>
  <c r="BT317" i="3" l="1"/>
  <c r="BZ317" i="3" s="1"/>
  <c r="CA317" i="3" s="1"/>
  <c r="BL318" i="3"/>
  <c r="H318" i="3"/>
  <c r="AU318" i="3"/>
  <c r="AI319" i="3" s="1"/>
  <c r="BO318" i="3"/>
  <c r="BH318" i="3"/>
  <c r="B530" i="1"/>
  <c r="AT318" i="3"/>
  <c r="O317" i="3"/>
  <c r="AX318" i="3" l="1"/>
  <c r="BA318" i="3" s="1"/>
  <c r="J318" i="3"/>
  <c r="BN318" i="3"/>
  <c r="BQ318" i="3"/>
  <c r="AW318" i="3"/>
  <c r="AK319" i="3" s="1"/>
  <c r="K530" i="1"/>
  <c r="D531" i="1"/>
  <c r="E531" i="1"/>
  <c r="C531" i="1"/>
  <c r="G531" i="1"/>
  <c r="F531" i="1"/>
  <c r="Q318" i="3"/>
  <c r="Z319" i="3" s="1"/>
  <c r="K318" i="3"/>
  <c r="BW318" i="3" s="1"/>
  <c r="AS318" i="3"/>
  <c r="AZ318" i="3" l="1"/>
  <c r="BC318" i="3" s="1"/>
  <c r="BS318" i="3"/>
  <c r="N318" i="3"/>
  <c r="H531" i="1"/>
  <c r="B425" i="2" s="1"/>
  <c r="C425" i="2" s="1"/>
  <c r="E425" i="2" s="1"/>
  <c r="O531" i="1"/>
  <c r="L531" i="1"/>
  <c r="N531" i="1"/>
  <c r="P531" i="1"/>
  <c r="M531" i="1"/>
  <c r="AV318" i="3"/>
  <c r="AJ319" i="3" s="1"/>
  <c r="BP318" i="3"/>
  <c r="BM318" i="3"/>
  <c r="I318" i="3"/>
  <c r="M318" i="3"/>
  <c r="BY318" i="3" s="1"/>
  <c r="S318" i="3"/>
  <c r="AB319" i="3" s="1"/>
  <c r="AY318" i="3" l="1"/>
  <c r="BB318" i="3" s="1"/>
  <c r="BD318" i="3" s="1"/>
  <c r="BU318" i="3"/>
  <c r="D426" i="2"/>
  <c r="Q531" i="1"/>
  <c r="K425" i="2" s="1"/>
  <c r="L425" i="2" s="1"/>
  <c r="N425" i="2" s="1"/>
  <c r="AR319" i="3"/>
  <c r="R318" i="3"/>
  <c r="AA319" i="3" s="1"/>
  <c r="L318" i="3"/>
  <c r="BX318" i="3" s="1"/>
  <c r="BR318" i="3"/>
  <c r="P318" i="3"/>
  <c r="BT318" i="3" l="1"/>
  <c r="BZ318" i="3" s="1"/>
  <c r="CA318" i="3" s="1"/>
  <c r="M426" i="2"/>
  <c r="O318" i="3"/>
  <c r="AT319" i="3"/>
  <c r="B531" i="1"/>
  <c r="BH319" i="3"/>
  <c r="BL319" i="3"/>
  <c r="H319" i="3"/>
  <c r="AU319" i="3"/>
  <c r="AI320" i="3" s="1"/>
  <c r="BO319" i="3"/>
  <c r="AX319" i="3" l="1"/>
  <c r="BA319" i="3" s="1"/>
  <c r="AS319" i="3"/>
  <c r="K531" i="1"/>
  <c r="G532" i="1"/>
  <c r="C532" i="1"/>
  <c r="D532" i="1"/>
  <c r="F532" i="1"/>
  <c r="E532" i="1"/>
  <c r="Q319" i="3"/>
  <c r="Z320" i="3" s="1"/>
  <c r="K319" i="3"/>
  <c r="BW319" i="3" s="1"/>
  <c r="J319" i="3"/>
  <c r="BQ319" i="3"/>
  <c r="BN319" i="3"/>
  <c r="AW319" i="3"/>
  <c r="AK320" i="3" s="1"/>
  <c r="AZ319" i="3" l="1"/>
  <c r="BC319" i="3" s="1"/>
  <c r="BS319" i="3"/>
  <c r="N532" i="1"/>
  <c r="L532" i="1"/>
  <c r="M532" i="1"/>
  <c r="O532" i="1"/>
  <c r="P532" i="1"/>
  <c r="N319" i="3"/>
  <c r="M319" i="3"/>
  <c r="BY319" i="3" s="1"/>
  <c r="S319" i="3"/>
  <c r="AB320" i="3" s="1"/>
  <c r="H532" i="1"/>
  <c r="B426" i="2" s="1"/>
  <c r="C426" i="2" s="1"/>
  <c r="E426" i="2" s="1"/>
  <c r="BM319" i="3"/>
  <c r="I319" i="3"/>
  <c r="AV319" i="3"/>
  <c r="AJ320" i="3" s="1"/>
  <c r="BP319" i="3"/>
  <c r="AY319" i="3" l="1"/>
  <c r="BB319" i="3" s="1"/>
  <c r="BD319" i="3" s="1"/>
  <c r="BU319" i="3"/>
  <c r="L319" i="3"/>
  <c r="BX319" i="3" s="1"/>
  <c r="R319" i="3"/>
  <c r="AA320" i="3" s="1"/>
  <c r="BR319" i="3"/>
  <c r="P319" i="3"/>
  <c r="AR320" i="3"/>
  <c r="D427" i="2"/>
  <c r="Q532" i="1"/>
  <c r="K426" i="2" s="1"/>
  <c r="L426" i="2" s="1"/>
  <c r="N426" i="2" s="1"/>
  <c r="BT319" i="3" l="1"/>
  <c r="BZ319" i="3" s="1"/>
  <c r="CA319" i="3" s="1"/>
  <c r="AT320" i="3"/>
  <c r="BO320" i="3"/>
  <c r="AU320" i="3"/>
  <c r="AI321" i="3" s="1"/>
  <c r="H320" i="3"/>
  <c r="BL320" i="3"/>
  <c r="BH320" i="3"/>
  <c r="B532" i="1"/>
  <c r="M427" i="2"/>
  <c r="O319" i="3"/>
  <c r="AX320" i="3" l="1"/>
  <c r="BA320" i="3" s="1"/>
  <c r="K532" i="1"/>
  <c r="C533" i="1"/>
  <c r="F533" i="1"/>
  <c r="D533" i="1"/>
  <c r="E533" i="1"/>
  <c r="G533" i="1"/>
  <c r="Q320" i="3"/>
  <c r="Z321" i="3" s="1"/>
  <c r="K320" i="3"/>
  <c r="BW320" i="3" s="1"/>
  <c r="BN320" i="3"/>
  <c r="AW320" i="3"/>
  <c r="AK321" i="3" s="1"/>
  <c r="BQ320" i="3"/>
  <c r="J320" i="3"/>
  <c r="AS320" i="3"/>
  <c r="AZ320" i="3" l="1"/>
  <c r="BC320" i="3" s="1"/>
  <c r="BS320" i="3"/>
  <c r="BP320" i="3"/>
  <c r="I320" i="3"/>
  <c r="AV320" i="3"/>
  <c r="AJ321" i="3" s="1"/>
  <c r="BM320" i="3"/>
  <c r="M320" i="3"/>
  <c r="BY320" i="3" s="1"/>
  <c r="S320" i="3"/>
  <c r="AB321" i="3" s="1"/>
  <c r="N320" i="3"/>
  <c r="N533" i="1"/>
  <c r="O533" i="1"/>
  <c r="L533" i="1"/>
  <c r="M533" i="1"/>
  <c r="P533" i="1"/>
  <c r="H533" i="1"/>
  <c r="B427" i="2" s="1"/>
  <c r="C427" i="2" s="1"/>
  <c r="E427" i="2" s="1"/>
  <c r="AY320" i="3" l="1"/>
  <c r="BB320" i="3" s="1"/>
  <c r="BD320" i="3" s="1"/>
  <c r="BU320" i="3"/>
  <c r="R320" i="3"/>
  <c r="AA321" i="3" s="1"/>
  <c r="L320" i="3"/>
  <c r="BX320" i="3" s="1"/>
  <c r="BR320" i="3"/>
  <c r="P320" i="3"/>
  <c r="Q533" i="1"/>
  <c r="K427" i="2" s="1"/>
  <c r="L427" i="2" s="1"/>
  <c r="N427" i="2" s="1"/>
  <c r="AR321" i="3"/>
  <c r="D428" i="2"/>
  <c r="BT320" i="3" l="1"/>
  <c r="BZ320" i="3" s="1"/>
  <c r="CA320" i="3" s="1"/>
  <c r="AT321" i="3"/>
  <c r="BL321" i="3"/>
  <c r="BO321" i="3"/>
  <c r="H321" i="3"/>
  <c r="AU321" i="3"/>
  <c r="AI322" i="3" s="1"/>
  <c r="O320" i="3"/>
  <c r="B533" i="1"/>
  <c r="BH321" i="3"/>
  <c r="M428" i="2"/>
  <c r="AX321" i="3" l="1"/>
  <c r="BA321" i="3" s="1"/>
  <c r="BQ321" i="3"/>
  <c r="J321" i="3"/>
  <c r="BN321" i="3"/>
  <c r="AW321" i="3"/>
  <c r="AK322" i="3" s="1"/>
  <c r="K533" i="1"/>
  <c r="E534" i="1"/>
  <c r="D534" i="1"/>
  <c r="F534" i="1"/>
  <c r="G534" i="1"/>
  <c r="C534" i="1"/>
  <c r="AS321" i="3"/>
  <c r="K321" i="3"/>
  <c r="BW321" i="3" s="1"/>
  <c r="Q321" i="3"/>
  <c r="Z322" i="3" s="1"/>
  <c r="AZ321" i="3" l="1"/>
  <c r="BC321" i="3" s="1"/>
  <c r="BS321" i="3"/>
  <c r="M321" i="3"/>
  <c r="BY321" i="3" s="1"/>
  <c r="S321" i="3"/>
  <c r="AB322" i="3" s="1"/>
  <c r="N321" i="3"/>
  <c r="BM321" i="3"/>
  <c r="AV321" i="3"/>
  <c r="AJ322" i="3" s="1"/>
  <c r="I321" i="3"/>
  <c r="BP321" i="3"/>
  <c r="N534" i="1"/>
  <c r="P534" i="1"/>
  <c r="O534" i="1"/>
  <c r="M534" i="1"/>
  <c r="L534" i="1"/>
  <c r="H534" i="1"/>
  <c r="B428" i="2" s="1"/>
  <c r="C428" i="2" s="1"/>
  <c r="E428" i="2" s="1"/>
  <c r="AY321" i="3" l="1"/>
  <c r="BB321" i="3" s="1"/>
  <c r="BD321" i="3" s="1"/>
  <c r="BU321" i="3"/>
  <c r="D429" i="2"/>
  <c r="Q534" i="1"/>
  <c r="K428" i="2" s="1"/>
  <c r="L428" i="2" s="1"/>
  <c r="N428" i="2" s="1"/>
  <c r="P321" i="3"/>
  <c r="AR322" i="3"/>
  <c r="R321" i="3"/>
  <c r="AA322" i="3" s="1"/>
  <c r="L321" i="3"/>
  <c r="BX321" i="3" s="1"/>
  <c r="BR321" i="3"/>
  <c r="BT321" i="3" l="1"/>
  <c r="BZ321" i="3" s="1"/>
  <c r="CA321" i="3" s="1"/>
  <c r="O321" i="3"/>
  <c r="AT322" i="3"/>
  <c r="B534" i="1"/>
  <c r="H322" i="3"/>
  <c r="AU322" i="3"/>
  <c r="AI323" i="3" s="1"/>
  <c r="BL322" i="3"/>
  <c r="BO322" i="3"/>
  <c r="M429" i="2"/>
  <c r="BK322" i="3" l="1"/>
  <c r="AX322" i="3"/>
  <c r="BA322" i="3" s="1"/>
  <c r="AS322" i="3"/>
  <c r="K534" i="1"/>
  <c r="C535" i="1"/>
  <c r="G535" i="1"/>
  <c r="F535" i="1"/>
  <c r="D535" i="1"/>
  <c r="E535" i="1"/>
  <c r="J322" i="3"/>
  <c r="AW322" i="3"/>
  <c r="AK323" i="3" s="1"/>
  <c r="BN322" i="3"/>
  <c r="BQ322" i="3"/>
  <c r="Q322" i="3"/>
  <c r="Z323" i="3" s="1"/>
  <c r="K322" i="3"/>
  <c r="BW322" i="3" s="1"/>
  <c r="BH322" i="3" l="1"/>
  <c r="AZ322" i="3"/>
  <c r="BC322" i="3" s="1"/>
  <c r="BS322" i="3"/>
  <c r="M322" i="3"/>
  <c r="BY322" i="3" s="1"/>
  <c r="S322" i="3"/>
  <c r="AB323" i="3" s="1"/>
  <c r="M535" i="1"/>
  <c r="L535" i="1"/>
  <c r="O535" i="1"/>
  <c r="P535" i="1"/>
  <c r="N535" i="1"/>
  <c r="N322" i="3"/>
  <c r="H535" i="1"/>
  <c r="B429" i="2" s="1"/>
  <c r="C429" i="2" s="1"/>
  <c r="E429" i="2" s="1"/>
  <c r="BM322" i="3"/>
  <c r="AV322" i="3"/>
  <c r="AJ323" i="3" s="1"/>
  <c r="I322" i="3"/>
  <c r="BP322" i="3"/>
  <c r="AY322" i="3" l="1"/>
  <c r="BB322" i="3" s="1"/>
  <c r="BD322" i="3" s="1"/>
  <c r="BU322" i="3"/>
  <c r="D430" i="2"/>
  <c r="AR323" i="3"/>
  <c r="L322" i="3"/>
  <c r="BX322" i="3" s="1"/>
  <c r="R322" i="3"/>
  <c r="AA323" i="3" s="1"/>
  <c r="BR322" i="3"/>
  <c r="Q535" i="1"/>
  <c r="K429" i="2" s="1"/>
  <c r="L429" i="2" s="1"/>
  <c r="N429" i="2" s="1"/>
  <c r="P322" i="3"/>
  <c r="BT322" i="3" l="1"/>
  <c r="BZ322" i="3" s="1"/>
  <c r="CA322" i="3" s="1"/>
  <c r="AT323" i="3"/>
  <c r="AU323" i="3"/>
  <c r="AI324" i="3" s="1"/>
  <c r="H323" i="3"/>
  <c r="BL323" i="3"/>
  <c r="BO323" i="3"/>
  <c r="BH323" i="3"/>
  <c r="B535" i="1"/>
  <c r="M430" i="2"/>
  <c r="O322" i="3"/>
  <c r="AX323" i="3" l="1"/>
  <c r="BA323" i="3" s="1"/>
  <c r="K323" i="3"/>
  <c r="BW323" i="3" s="1"/>
  <c r="Q323" i="3"/>
  <c r="Z324" i="3" s="1"/>
  <c r="AW323" i="3"/>
  <c r="AK324" i="3" s="1"/>
  <c r="J323" i="3"/>
  <c r="BN323" i="3"/>
  <c r="BQ323" i="3"/>
  <c r="AS323" i="3"/>
  <c r="K535" i="1"/>
  <c r="E536" i="1"/>
  <c r="D536" i="1"/>
  <c r="C536" i="1"/>
  <c r="F536" i="1"/>
  <c r="G536" i="1"/>
  <c r="AZ323" i="3" l="1"/>
  <c r="BC323" i="3" s="1"/>
  <c r="BS323" i="3"/>
  <c r="H536" i="1"/>
  <c r="B430" i="2" s="1"/>
  <c r="C430" i="2" s="1"/>
  <c r="E430" i="2" s="1"/>
  <c r="P536" i="1"/>
  <c r="O536" i="1"/>
  <c r="L536" i="1"/>
  <c r="N536" i="1"/>
  <c r="M536" i="1"/>
  <c r="N323" i="3"/>
  <c r="AV323" i="3"/>
  <c r="AJ324" i="3" s="1"/>
  <c r="BP323" i="3"/>
  <c r="I323" i="3"/>
  <c r="BM323" i="3"/>
  <c r="M323" i="3"/>
  <c r="BY323" i="3" s="1"/>
  <c r="S323" i="3"/>
  <c r="AB324" i="3" s="1"/>
  <c r="AY323" i="3" l="1"/>
  <c r="BB323" i="3" s="1"/>
  <c r="BD323" i="3" s="1"/>
  <c r="BU323" i="3"/>
  <c r="AR324" i="3"/>
  <c r="P323" i="3"/>
  <c r="Q536" i="1"/>
  <c r="K430" i="2" s="1"/>
  <c r="L430" i="2" s="1"/>
  <c r="N430" i="2" s="1"/>
  <c r="D431" i="2"/>
  <c r="R323" i="3"/>
  <c r="AA324" i="3" s="1"/>
  <c r="L323" i="3"/>
  <c r="BX323" i="3" s="1"/>
  <c r="BR323" i="3"/>
  <c r="BT323" i="3" l="1"/>
  <c r="BZ323" i="3" s="1"/>
  <c r="CA323" i="3" s="1"/>
  <c r="B536" i="1"/>
  <c r="BH324" i="3"/>
  <c r="O323" i="3"/>
  <c r="M431" i="2"/>
  <c r="H324" i="3"/>
  <c r="AU324" i="3"/>
  <c r="AI325" i="3" s="1"/>
  <c r="BO324" i="3"/>
  <c r="BL324" i="3"/>
  <c r="AT324" i="3"/>
  <c r="AX324" i="3" l="1"/>
  <c r="BA324" i="3" s="1"/>
  <c r="AS324" i="3"/>
  <c r="AW324" i="3"/>
  <c r="AK325" i="3" s="1"/>
  <c r="BQ324" i="3"/>
  <c r="J324" i="3"/>
  <c r="BN324" i="3"/>
  <c r="Q324" i="3"/>
  <c r="Z325" i="3" s="1"/>
  <c r="K324" i="3"/>
  <c r="BW324" i="3" s="1"/>
  <c r="K536" i="1"/>
  <c r="F537" i="1"/>
  <c r="E537" i="1"/>
  <c r="D537" i="1"/>
  <c r="G537" i="1"/>
  <c r="C537" i="1"/>
  <c r="AZ324" i="3" l="1"/>
  <c r="BC324" i="3" s="1"/>
  <c r="BS324" i="3"/>
  <c r="N324" i="3"/>
  <c r="I324" i="3"/>
  <c r="AV324" i="3"/>
  <c r="AJ325" i="3" s="1"/>
  <c r="BM324" i="3"/>
  <c r="BP324" i="3"/>
  <c r="M537" i="1"/>
  <c r="P537" i="1"/>
  <c r="N537" i="1"/>
  <c r="L537" i="1"/>
  <c r="O537" i="1"/>
  <c r="H537" i="1"/>
  <c r="B431" i="2" s="1"/>
  <c r="C431" i="2" s="1"/>
  <c r="E431" i="2" s="1"/>
  <c r="S324" i="3"/>
  <c r="AB325" i="3" s="1"/>
  <c r="M324" i="3"/>
  <c r="BY324" i="3" s="1"/>
  <c r="AY324" i="3" l="1"/>
  <c r="BB324" i="3" s="1"/>
  <c r="BD324" i="3" s="1"/>
  <c r="BU324" i="3"/>
  <c r="D432" i="2"/>
  <c r="P324" i="3"/>
  <c r="Q537" i="1"/>
  <c r="K431" i="2" s="1"/>
  <c r="L431" i="2" s="1"/>
  <c r="N431" i="2" s="1"/>
  <c r="AR325" i="3"/>
  <c r="L324" i="3"/>
  <c r="BX324" i="3" s="1"/>
  <c r="R324" i="3"/>
  <c r="AA325" i="3" s="1"/>
  <c r="B537" i="1" s="1"/>
  <c r="BR324" i="3"/>
  <c r="BT324" i="3" l="1"/>
  <c r="BZ324" i="3" s="1"/>
  <c r="CA324" i="3" s="1"/>
  <c r="H325" i="3"/>
  <c r="AU325" i="3"/>
  <c r="AI326" i="3" s="1"/>
  <c r="BL325" i="3"/>
  <c r="BO325" i="3"/>
  <c r="BH325" i="3" s="1"/>
  <c r="K537" i="1"/>
  <c r="E538" i="1"/>
  <c r="C538" i="1"/>
  <c r="F538" i="1"/>
  <c r="G538" i="1"/>
  <c r="D538" i="1"/>
  <c r="O324" i="3"/>
  <c r="M432" i="2"/>
  <c r="AT325" i="3"/>
  <c r="AX325" i="3" l="1"/>
  <c r="BA325" i="3" s="1"/>
  <c r="H538" i="1"/>
  <c r="B432" i="2" s="1"/>
  <c r="C432" i="2" s="1"/>
  <c r="E432" i="2" s="1"/>
  <c r="J325" i="3"/>
  <c r="AW325" i="3"/>
  <c r="AK326" i="3" s="1"/>
  <c r="BQ325" i="3"/>
  <c r="BN325" i="3"/>
  <c r="AS325" i="3"/>
  <c r="N538" i="1"/>
  <c r="P538" i="1"/>
  <c r="O538" i="1"/>
  <c r="M538" i="1"/>
  <c r="L538" i="1"/>
  <c r="K325" i="3"/>
  <c r="BW325" i="3" s="1"/>
  <c r="Q325" i="3"/>
  <c r="Z326" i="3" s="1"/>
  <c r="AZ325" i="3" l="1"/>
  <c r="BC325" i="3" s="1"/>
  <c r="BS325" i="3"/>
  <c r="AV325" i="3"/>
  <c r="AJ326" i="3" s="1"/>
  <c r="BM325" i="3"/>
  <c r="I325" i="3"/>
  <c r="BP325" i="3"/>
  <c r="M325" i="3"/>
  <c r="BY325" i="3" s="1"/>
  <c r="S325" i="3"/>
  <c r="AB326" i="3" s="1"/>
  <c r="D433" i="2"/>
  <c r="N325" i="3"/>
  <c r="Q538" i="1"/>
  <c r="K432" i="2" s="1"/>
  <c r="L432" i="2" s="1"/>
  <c r="N432" i="2" s="1"/>
  <c r="AY325" i="3" l="1"/>
  <c r="BB325" i="3" s="1"/>
  <c r="BD325" i="3" s="1"/>
  <c r="BU325" i="3"/>
  <c r="R325" i="3"/>
  <c r="AA326" i="3" s="1"/>
  <c r="BH326" i="3" s="1"/>
  <c r="L325" i="3"/>
  <c r="BX325" i="3" s="1"/>
  <c r="BR325" i="3"/>
  <c r="M433" i="2"/>
  <c r="P325" i="3"/>
  <c r="AR326" i="3"/>
  <c r="BT325" i="3" l="1"/>
  <c r="BZ325" i="3" s="1"/>
  <c r="CA325" i="3" s="1"/>
  <c r="AT326" i="3"/>
  <c r="H326" i="3"/>
  <c r="AU326" i="3"/>
  <c r="AI327" i="3" s="1"/>
  <c r="BL326" i="3"/>
  <c r="BO326" i="3"/>
  <c r="O325" i="3"/>
  <c r="B538" i="1"/>
  <c r="AX326" i="3" l="1"/>
  <c r="BA326" i="3" s="1"/>
  <c r="AS326" i="3"/>
  <c r="BQ326" i="3"/>
  <c r="J326" i="3"/>
  <c r="AW326" i="3"/>
  <c r="AK327" i="3" s="1"/>
  <c r="BN326" i="3"/>
  <c r="C539" i="1"/>
  <c r="K538" i="1"/>
  <c r="E539" i="1"/>
  <c r="G539" i="1"/>
  <c r="D539" i="1"/>
  <c r="F539" i="1"/>
  <c r="K326" i="3"/>
  <c r="BW326" i="3" s="1"/>
  <c r="Q326" i="3"/>
  <c r="Z327" i="3" s="1"/>
  <c r="AZ326" i="3" l="1"/>
  <c r="BC326" i="3" s="1"/>
  <c r="BS326" i="3"/>
  <c r="H539" i="1"/>
  <c r="B433" i="2" s="1"/>
  <c r="C433" i="2" s="1"/>
  <c r="E433" i="2" s="1"/>
  <c r="S326" i="3"/>
  <c r="AB327" i="3" s="1"/>
  <c r="M326" i="3"/>
  <c r="BY326" i="3" s="1"/>
  <c r="N326" i="3"/>
  <c r="I326" i="3"/>
  <c r="BM326" i="3"/>
  <c r="AV326" i="3"/>
  <c r="AJ327" i="3" s="1"/>
  <c r="BP326" i="3"/>
  <c r="M539" i="1"/>
  <c r="O539" i="1"/>
  <c r="N539" i="1"/>
  <c r="P539" i="1"/>
  <c r="L539" i="1"/>
  <c r="AY326" i="3" l="1"/>
  <c r="BB326" i="3" s="1"/>
  <c r="BD326" i="3" s="1"/>
  <c r="BU326" i="3"/>
  <c r="L326" i="3"/>
  <c r="BX326" i="3" s="1"/>
  <c r="R326" i="3"/>
  <c r="AA327" i="3" s="1"/>
  <c r="BR326" i="3"/>
  <c r="AR327" i="3"/>
  <c r="D434" i="2"/>
  <c r="P326" i="3"/>
  <c r="Q539" i="1"/>
  <c r="K433" i="2" s="1"/>
  <c r="L433" i="2" s="1"/>
  <c r="N433" i="2" s="1"/>
  <c r="BT326" i="3" l="1"/>
  <c r="BZ326" i="3" s="1"/>
  <c r="CA326" i="3" s="1"/>
  <c r="AT327" i="3"/>
  <c r="BH327" i="3"/>
  <c r="B539" i="1"/>
  <c r="M434" i="2"/>
  <c r="H327" i="3"/>
  <c r="BL327" i="3"/>
  <c r="AU327" i="3"/>
  <c r="AI328" i="3" s="1"/>
  <c r="BO327" i="3"/>
  <c r="O326" i="3"/>
  <c r="AX327" i="3" l="1"/>
  <c r="BA327" i="3" s="1"/>
  <c r="AS327" i="3"/>
  <c r="K327" i="3"/>
  <c r="BW327" i="3" s="1"/>
  <c r="Q327" i="3"/>
  <c r="Z328" i="3" s="1"/>
  <c r="J327" i="3"/>
  <c r="BN327" i="3"/>
  <c r="AW327" i="3"/>
  <c r="AK328" i="3" s="1"/>
  <c r="BQ327" i="3"/>
  <c r="K539" i="1"/>
  <c r="E540" i="1"/>
  <c r="G540" i="1"/>
  <c r="F540" i="1"/>
  <c r="C540" i="1"/>
  <c r="D540" i="1"/>
  <c r="AZ327" i="3" l="1"/>
  <c r="BC327" i="3" s="1"/>
  <c r="BS327" i="3"/>
  <c r="BM327" i="3"/>
  <c r="AV327" i="3"/>
  <c r="AJ328" i="3" s="1"/>
  <c r="I327" i="3"/>
  <c r="BP327" i="3"/>
  <c r="H540" i="1"/>
  <c r="B434" i="2" s="1"/>
  <c r="C434" i="2" s="1"/>
  <c r="E434" i="2" s="1"/>
  <c r="L540" i="1"/>
  <c r="M540" i="1"/>
  <c r="N540" i="1"/>
  <c r="P540" i="1"/>
  <c r="O540" i="1"/>
  <c r="M327" i="3"/>
  <c r="BY327" i="3" s="1"/>
  <c r="S327" i="3"/>
  <c r="AB328" i="3" s="1"/>
  <c r="N327" i="3"/>
  <c r="AY327" i="3" l="1"/>
  <c r="BB327" i="3" s="1"/>
  <c r="BD327" i="3" s="1"/>
  <c r="BU327" i="3"/>
  <c r="D435" i="2"/>
  <c r="AR328" i="3"/>
  <c r="Q540" i="1"/>
  <c r="K434" i="2" s="1"/>
  <c r="L434" i="2" s="1"/>
  <c r="N434" i="2" s="1"/>
  <c r="P327" i="3"/>
  <c r="L327" i="3"/>
  <c r="BX327" i="3" s="1"/>
  <c r="R327" i="3"/>
  <c r="AA328" i="3" s="1"/>
  <c r="BR327" i="3"/>
  <c r="BT327" i="3" l="1"/>
  <c r="BZ327" i="3" s="1"/>
  <c r="CA327" i="3" s="1"/>
  <c r="B540" i="1"/>
  <c r="O327" i="3"/>
  <c r="M435" i="2"/>
  <c r="BL328" i="3"/>
  <c r="AU328" i="3"/>
  <c r="AI329" i="3" s="1"/>
  <c r="BO328" i="3"/>
  <c r="H328" i="3"/>
  <c r="AT328" i="3"/>
  <c r="AX328" i="3" l="1"/>
  <c r="BA328" i="3" s="1"/>
  <c r="AW328" i="3"/>
  <c r="AK329" i="3" s="1"/>
  <c r="BQ328" i="3"/>
  <c r="J328" i="3"/>
  <c r="Q328" i="3"/>
  <c r="Z329" i="3" s="1"/>
  <c r="K328" i="3"/>
  <c r="BW328" i="3" s="1"/>
  <c r="AS328" i="3"/>
  <c r="K540" i="1"/>
  <c r="C541" i="1"/>
  <c r="E541" i="1"/>
  <c r="D541" i="1"/>
  <c r="F541" i="1"/>
  <c r="G541" i="1"/>
  <c r="BK328" i="3" l="1"/>
  <c r="BN328" i="3" s="1"/>
  <c r="BH328" i="3"/>
  <c r="AZ328" i="3"/>
  <c r="BC328" i="3" s="1"/>
  <c r="BS328" i="3"/>
  <c r="H541" i="1"/>
  <c r="B435" i="2" s="1"/>
  <c r="C435" i="2" s="1"/>
  <c r="E435" i="2" s="1"/>
  <c r="S328" i="3"/>
  <c r="AB329" i="3" s="1"/>
  <c r="M328" i="3"/>
  <c r="BY328" i="3" s="1"/>
  <c r="O541" i="1"/>
  <c r="N541" i="1"/>
  <c r="L541" i="1"/>
  <c r="M541" i="1"/>
  <c r="P541" i="1"/>
  <c r="BP328" i="3"/>
  <c r="I328" i="3"/>
  <c r="BM328" i="3"/>
  <c r="AV328" i="3"/>
  <c r="AJ329" i="3" s="1"/>
  <c r="N328" i="3"/>
  <c r="AY328" i="3" l="1"/>
  <c r="BB328" i="3" s="1"/>
  <c r="BD328" i="3" s="1"/>
  <c r="BU328" i="3"/>
  <c r="Q541" i="1"/>
  <c r="K435" i="2" s="1"/>
  <c r="L435" i="2" s="1"/>
  <c r="N435" i="2" s="1"/>
  <c r="P328" i="3"/>
  <c r="AR329" i="3"/>
  <c r="R328" i="3"/>
  <c r="AA329" i="3" s="1"/>
  <c r="L328" i="3"/>
  <c r="BX328" i="3" s="1"/>
  <c r="BR328" i="3"/>
  <c r="D436" i="2"/>
  <c r="BT328" i="3" l="1"/>
  <c r="BZ328" i="3" s="1"/>
  <c r="CA328" i="3" s="1"/>
  <c r="BO329" i="3"/>
  <c r="H329" i="3"/>
  <c r="BL329" i="3"/>
  <c r="AU329" i="3"/>
  <c r="AI330" i="3" s="1"/>
  <c r="O328" i="3"/>
  <c r="AT329" i="3"/>
  <c r="B541" i="1"/>
  <c r="BH329" i="3"/>
  <c r="M436" i="2"/>
  <c r="AX329" i="3" l="1"/>
  <c r="BA329" i="3" s="1"/>
  <c r="AS329" i="3"/>
  <c r="Q329" i="3"/>
  <c r="Z330" i="3" s="1"/>
  <c r="K329" i="3"/>
  <c r="BW329" i="3" s="1"/>
  <c r="K541" i="1"/>
  <c r="C542" i="1"/>
  <c r="G542" i="1"/>
  <c r="E542" i="1"/>
  <c r="F542" i="1"/>
  <c r="D542" i="1"/>
  <c r="BQ329" i="3"/>
  <c r="AW329" i="3"/>
  <c r="AK330" i="3" s="1"/>
  <c r="BN329" i="3"/>
  <c r="J329" i="3"/>
  <c r="AZ329" i="3" l="1"/>
  <c r="BC329" i="3" s="1"/>
  <c r="BS329" i="3"/>
  <c r="S329" i="3"/>
  <c r="AB330" i="3" s="1"/>
  <c r="M329" i="3"/>
  <c r="BY329" i="3" s="1"/>
  <c r="N542" i="1"/>
  <c r="L542" i="1"/>
  <c r="P542" i="1"/>
  <c r="O542" i="1"/>
  <c r="M542" i="1"/>
  <c r="BP329" i="3"/>
  <c r="BM329" i="3"/>
  <c r="I329" i="3"/>
  <c r="AV329" i="3"/>
  <c r="AJ330" i="3" s="1"/>
  <c r="H542" i="1"/>
  <c r="B436" i="2" s="1"/>
  <c r="C436" i="2" s="1"/>
  <c r="E436" i="2" s="1"/>
  <c r="N329" i="3"/>
  <c r="AY329" i="3" l="1"/>
  <c r="BB329" i="3" s="1"/>
  <c r="BD329" i="3" s="1"/>
  <c r="BU329" i="3"/>
  <c r="P329" i="3"/>
  <c r="Q542" i="1"/>
  <c r="K436" i="2" s="1"/>
  <c r="L436" i="2" s="1"/>
  <c r="N436" i="2" s="1"/>
  <c r="D437" i="2"/>
  <c r="R329" i="3"/>
  <c r="AA330" i="3" s="1"/>
  <c r="L329" i="3"/>
  <c r="BX329" i="3" s="1"/>
  <c r="BR329" i="3"/>
  <c r="AR330" i="3"/>
  <c r="BT329" i="3" l="1"/>
  <c r="BZ329" i="3" s="1"/>
  <c r="CA329" i="3" s="1"/>
  <c r="BL330" i="3"/>
  <c r="AU330" i="3"/>
  <c r="AI331" i="3" s="1"/>
  <c r="H330" i="3"/>
  <c r="BO330" i="3"/>
  <c r="O329" i="3"/>
  <c r="AT330" i="3"/>
  <c r="B542" i="1"/>
  <c r="BH330" i="3"/>
  <c r="M437" i="2"/>
  <c r="AX330" i="3" l="1"/>
  <c r="BA330" i="3" s="1"/>
  <c r="BQ330" i="3"/>
  <c r="AW330" i="3"/>
  <c r="AK331" i="3" s="1"/>
  <c r="BN330" i="3"/>
  <c r="J330" i="3"/>
  <c r="K542" i="1"/>
  <c r="E543" i="1"/>
  <c r="D543" i="1"/>
  <c r="F543" i="1"/>
  <c r="G543" i="1"/>
  <c r="C543" i="1"/>
  <c r="K330" i="3"/>
  <c r="BW330" i="3" s="1"/>
  <c r="Q330" i="3"/>
  <c r="Z331" i="3" s="1"/>
  <c r="AS330" i="3"/>
  <c r="AZ330" i="3" l="1"/>
  <c r="BC330" i="3" s="1"/>
  <c r="BS330" i="3"/>
  <c r="H543" i="1"/>
  <c r="B437" i="2" s="1"/>
  <c r="C437" i="2" s="1"/>
  <c r="E437" i="2" s="1"/>
  <c r="BP330" i="3"/>
  <c r="I330" i="3"/>
  <c r="BM330" i="3"/>
  <c r="AV330" i="3"/>
  <c r="AJ331" i="3" s="1"/>
  <c r="N330" i="3"/>
  <c r="P543" i="1"/>
  <c r="L543" i="1"/>
  <c r="M543" i="1"/>
  <c r="O543" i="1"/>
  <c r="N543" i="1"/>
  <c r="M330" i="3"/>
  <c r="BY330" i="3" s="1"/>
  <c r="S330" i="3"/>
  <c r="AB331" i="3" s="1"/>
  <c r="AY330" i="3" l="1"/>
  <c r="BB330" i="3" s="1"/>
  <c r="BD330" i="3" s="1"/>
  <c r="BU330" i="3"/>
  <c r="Q543" i="1"/>
  <c r="K437" i="2" s="1"/>
  <c r="L437" i="2" s="1"/>
  <c r="N437" i="2" s="1"/>
  <c r="D438" i="2"/>
  <c r="P330" i="3"/>
  <c r="AR331" i="3"/>
  <c r="R330" i="3"/>
  <c r="AA331" i="3" s="1"/>
  <c r="L330" i="3"/>
  <c r="BX330" i="3" s="1"/>
  <c r="BR330" i="3"/>
  <c r="BT330" i="3" l="1"/>
  <c r="BZ330" i="3" s="1"/>
  <c r="CA330" i="3" s="1"/>
  <c r="O330" i="3"/>
  <c r="AT331" i="3"/>
  <c r="BH331" i="3"/>
  <c r="B543" i="1"/>
  <c r="H331" i="3"/>
  <c r="AU331" i="3"/>
  <c r="AI332" i="3" s="1"/>
  <c r="BL331" i="3"/>
  <c r="BO331" i="3"/>
  <c r="M438" i="2"/>
  <c r="AX331" i="3" l="1"/>
  <c r="BA331" i="3" s="1"/>
  <c r="K331" i="3"/>
  <c r="BW331" i="3" s="1"/>
  <c r="Q331" i="3"/>
  <c r="Z332" i="3" s="1"/>
  <c r="BQ331" i="3"/>
  <c r="AW331" i="3"/>
  <c r="AK332" i="3" s="1"/>
  <c r="BN331" i="3"/>
  <c r="J331" i="3"/>
  <c r="K543" i="1"/>
  <c r="G544" i="1"/>
  <c r="F544" i="1"/>
  <c r="C544" i="1"/>
  <c r="E544" i="1"/>
  <c r="D544" i="1"/>
  <c r="AS331" i="3"/>
  <c r="AZ331" i="3" l="1"/>
  <c r="BC331" i="3" s="1"/>
  <c r="BS331" i="3"/>
  <c r="S331" i="3"/>
  <c r="AB332" i="3" s="1"/>
  <c r="M331" i="3"/>
  <c r="BY331" i="3" s="1"/>
  <c r="AV331" i="3"/>
  <c r="AJ332" i="3" s="1"/>
  <c r="BM331" i="3"/>
  <c r="I331" i="3"/>
  <c r="BP331" i="3"/>
  <c r="H544" i="1"/>
  <c r="B438" i="2" s="1"/>
  <c r="C438" i="2" s="1"/>
  <c r="E438" i="2" s="1"/>
  <c r="N544" i="1"/>
  <c r="O544" i="1"/>
  <c r="L544" i="1"/>
  <c r="P544" i="1"/>
  <c r="M544" i="1"/>
  <c r="N331" i="3"/>
  <c r="AY331" i="3" l="1"/>
  <c r="BB331" i="3" s="1"/>
  <c r="BD331" i="3" s="1"/>
  <c r="BU331" i="3"/>
  <c r="AR332" i="3"/>
  <c r="P331" i="3"/>
  <c r="Q544" i="1"/>
  <c r="K438" i="2" s="1"/>
  <c r="L438" i="2" s="1"/>
  <c r="N438" i="2" s="1"/>
  <c r="D439" i="2"/>
  <c r="R331" i="3"/>
  <c r="AA332" i="3" s="1"/>
  <c r="L331" i="3"/>
  <c r="BX331" i="3" s="1"/>
  <c r="BR331" i="3"/>
  <c r="BT331" i="3" l="1"/>
  <c r="BZ331" i="3" s="1"/>
  <c r="CA331" i="3" s="1"/>
  <c r="B544" i="1"/>
  <c r="BH332" i="3"/>
  <c r="O331" i="3"/>
  <c r="M439" i="2"/>
  <c r="BO332" i="3"/>
  <c r="BL332" i="3"/>
  <c r="H332" i="3"/>
  <c r="AU332" i="3"/>
  <c r="AI333" i="3" s="1"/>
  <c r="AT332" i="3"/>
  <c r="AX332" i="3" l="1"/>
  <c r="BA332" i="3" s="1"/>
  <c r="AS332" i="3"/>
  <c r="BQ332" i="3"/>
  <c r="AW332" i="3"/>
  <c r="AK333" i="3" s="1"/>
  <c r="BN332" i="3"/>
  <c r="J332" i="3"/>
  <c r="Q332" i="3"/>
  <c r="Z333" i="3" s="1"/>
  <c r="K332" i="3"/>
  <c r="BW332" i="3" s="1"/>
  <c r="K544" i="1"/>
  <c r="D545" i="1"/>
  <c r="F545" i="1"/>
  <c r="G545" i="1"/>
  <c r="E545" i="1"/>
  <c r="C545" i="1"/>
  <c r="AZ332" i="3" l="1"/>
  <c r="BC332" i="3" s="1"/>
  <c r="BS332" i="3"/>
  <c r="H545" i="1"/>
  <c r="B439" i="2" s="1"/>
  <c r="C439" i="2" s="1"/>
  <c r="E439" i="2" s="1"/>
  <c r="D440" i="2" s="1"/>
  <c r="N545" i="1"/>
  <c r="P545" i="1"/>
  <c r="L545" i="1"/>
  <c r="O545" i="1"/>
  <c r="M545" i="1"/>
  <c r="M332" i="3"/>
  <c r="BY332" i="3" s="1"/>
  <c r="S332" i="3"/>
  <c r="AB333" i="3" s="1"/>
  <c r="I332" i="3"/>
  <c r="BM332" i="3"/>
  <c r="AV332" i="3"/>
  <c r="AJ333" i="3" s="1"/>
  <c r="BP332" i="3"/>
  <c r="N332" i="3"/>
  <c r="AY332" i="3" l="1"/>
  <c r="BB332" i="3" s="1"/>
  <c r="BD332" i="3" s="1"/>
  <c r="BU332" i="3"/>
  <c r="AR333" i="3"/>
  <c r="P332" i="3"/>
  <c r="R332" i="3"/>
  <c r="AA333" i="3" s="1"/>
  <c r="L332" i="3"/>
  <c r="BX332" i="3" s="1"/>
  <c r="BR332" i="3"/>
  <c r="Q545" i="1"/>
  <c r="K439" i="2" s="1"/>
  <c r="L439" i="2" s="1"/>
  <c r="N439" i="2" s="1"/>
  <c r="BT332" i="3" l="1"/>
  <c r="BZ332" i="3" s="1"/>
  <c r="CA332" i="3" s="1"/>
  <c r="M440" i="2"/>
  <c r="O332" i="3"/>
  <c r="B545" i="1"/>
  <c r="BH333" i="3"/>
  <c r="AT333" i="3"/>
  <c r="BO333" i="3"/>
  <c r="BL333" i="3"/>
  <c r="AU333" i="3"/>
  <c r="AI334" i="3" s="1"/>
  <c r="H333" i="3"/>
  <c r="AX333" i="3" l="1"/>
  <c r="BA333" i="3" s="1"/>
  <c r="C546" i="1"/>
  <c r="K545" i="1"/>
  <c r="E546" i="1"/>
  <c r="D546" i="1"/>
  <c r="G546" i="1"/>
  <c r="F546" i="1"/>
  <c r="J333" i="3"/>
  <c r="AW333" i="3"/>
  <c r="AK334" i="3" s="1"/>
  <c r="BQ333" i="3"/>
  <c r="BN333" i="3"/>
  <c r="AS333" i="3"/>
  <c r="Q333" i="3"/>
  <c r="Z334" i="3" s="1"/>
  <c r="K333" i="3"/>
  <c r="BW333" i="3" s="1"/>
  <c r="AZ333" i="3" l="1"/>
  <c r="BC333" i="3" s="1"/>
  <c r="BS333" i="3"/>
  <c r="I333" i="3"/>
  <c r="BM333" i="3"/>
  <c r="AV333" i="3"/>
  <c r="AJ334" i="3" s="1"/>
  <c r="BP333" i="3"/>
  <c r="O546" i="1"/>
  <c r="M546" i="1"/>
  <c r="L546" i="1"/>
  <c r="P546" i="1"/>
  <c r="N546" i="1"/>
  <c r="M333" i="3"/>
  <c r="BY333" i="3" s="1"/>
  <c r="S333" i="3"/>
  <c r="AB334" i="3" s="1"/>
  <c r="H546" i="1"/>
  <c r="B440" i="2" s="1"/>
  <c r="C440" i="2" s="1"/>
  <c r="E440" i="2" s="1"/>
  <c r="N333" i="3"/>
  <c r="AY333" i="3" l="1"/>
  <c r="BB333" i="3" s="1"/>
  <c r="BD333" i="3" s="1"/>
  <c r="BU333" i="3"/>
  <c r="P333" i="3"/>
  <c r="D441" i="2"/>
  <c r="AR334" i="3"/>
  <c r="Q546" i="1"/>
  <c r="K440" i="2" s="1"/>
  <c r="L440" i="2" s="1"/>
  <c r="N440" i="2" s="1"/>
  <c r="L333" i="3"/>
  <c r="BX333" i="3" s="1"/>
  <c r="R333" i="3"/>
  <c r="AA334" i="3" s="1"/>
  <c r="BR333" i="3"/>
  <c r="BT333" i="3" l="1"/>
  <c r="BZ333" i="3" s="1"/>
  <c r="CA333" i="3" s="1"/>
  <c r="O333" i="3"/>
  <c r="H334" i="3"/>
  <c r="AU334" i="3"/>
  <c r="AI335" i="3" s="1"/>
  <c r="BL334" i="3"/>
  <c r="BO334" i="3"/>
  <c r="AT334" i="3"/>
  <c r="M441" i="2"/>
  <c r="B546" i="1"/>
  <c r="BK334" i="3" l="1"/>
  <c r="AX334" i="3"/>
  <c r="BA334" i="3" s="1"/>
  <c r="Q334" i="3"/>
  <c r="Z335" i="3" s="1"/>
  <c r="K334" i="3"/>
  <c r="BW334" i="3" s="1"/>
  <c r="K546" i="1"/>
  <c r="F547" i="1"/>
  <c r="G547" i="1"/>
  <c r="D547" i="1"/>
  <c r="C547" i="1"/>
  <c r="E547" i="1"/>
  <c r="AS334" i="3"/>
  <c r="J334" i="3"/>
  <c r="AW334" i="3"/>
  <c r="AK335" i="3" s="1"/>
  <c r="BQ334" i="3"/>
  <c r="BN334" i="3"/>
  <c r="BH334" i="3" l="1"/>
  <c r="AZ334" i="3"/>
  <c r="BC334" i="3" s="1"/>
  <c r="BS334" i="3"/>
  <c r="M334" i="3"/>
  <c r="BY334" i="3" s="1"/>
  <c r="S334" i="3"/>
  <c r="AB335" i="3" s="1"/>
  <c r="N334" i="3"/>
  <c r="BM334" i="3"/>
  <c r="I334" i="3"/>
  <c r="BP334" i="3"/>
  <c r="AV334" i="3"/>
  <c r="AJ335" i="3" s="1"/>
  <c r="H547" i="1"/>
  <c r="B441" i="2" s="1"/>
  <c r="C441" i="2" s="1"/>
  <c r="E441" i="2" s="1"/>
  <c r="O547" i="1"/>
  <c r="P547" i="1"/>
  <c r="M547" i="1"/>
  <c r="L547" i="1"/>
  <c r="N547" i="1"/>
  <c r="AY334" i="3" l="1"/>
  <c r="BB334" i="3" s="1"/>
  <c r="BD334" i="3" s="1"/>
  <c r="BU334" i="3"/>
  <c r="AR335" i="3"/>
  <c r="Q547" i="1"/>
  <c r="K441" i="2" s="1"/>
  <c r="L441" i="2" s="1"/>
  <c r="N441" i="2" s="1"/>
  <c r="L334" i="3"/>
  <c r="BX334" i="3" s="1"/>
  <c r="R334" i="3"/>
  <c r="AA335" i="3" s="1"/>
  <c r="BR334" i="3"/>
  <c r="D442" i="2"/>
  <c r="P334" i="3"/>
  <c r="BT334" i="3" l="1"/>
  <c r="BZ334" i="3" s="1"/>
  <c r="CA334" i="3" s="1"/>
  <c r="O334" i="3"/>
  <c r="AT335" i="3"/>
  <c r="B547" i="1"/>
  <c r="BH335" i="3"/>
  <c r="AU335" i="3"/>
  <c r="AI336" i="3" s="1"/>
  <c r="BL335" i="3"/>
  <c r="H335" i="3"/>
  <c r="BO335" i="3"/>
  <c r="M442" i="2"/>
  <c r="AX335" i="3" l="1"/>
  <c r="BA335" i="3" s="1"/>
  <c r="K547" i="1"/>
  <c r="E548" i="1"/>
  <c r="F548" i="1"/>
  <c r="C548" i="1"/>
  <c r="D548" i="1"/>
  <c r="G548" i="1"/>
  <c r="AS335" i="3"/>
  <c r="K335" i="3"/>
  <c r="BW335" i="3" s="1"/>
  <c r="Q335" i="3"/>
  <c r="Z336" i="3" s="1"/>
  <c r="AW335" i="3"/>
  <c r="AK336" i="3" s="1"/>
  <c r="BQ335" i="3"/>
  <c r="BN335" i="3"/>
  <c r="J335" i="3"/>
  <c r="AZ335" i="3" l="1"/>
  <c r="BC335" i="3" s="1"/>
  <c r="BS335" i="3"/>
  <c r="N335" i="3"/>
  <c r="S335" i="3"/>
  <c r="AB336" i="3" s="1"/>
  <c r="M335" i="3"/>
  <c r="BY335" i="3" s="1"/>
  <c r="BM335" i="3"/>
  <c r="AV335" i="3"/>
  <c r="AJ336" i="3" s="1"/>
  <c r="I335" i="3"/>
  <c r="BP335" i="3"/>
  <c r="H548" i="1"/>
  <c r="B442" i="2" s="1"/>
  <c r="C442" i="2" s="1"/>
  <c r="E442" i="2" s="1"/>
  <c r="L548" i="1"/>
  <c r="P548" i="1"/>
  <c r="N548" i="1"/>
  <c r="M548" i="1"/>
  <c r="O548" i="1"/>
  <c r="AY335" i="3" l="1"/>
  <c r="BB335" i="3" s="1"/>
  <c r="BD335" i="3" s="1"/>
  <c r="BU335" i="3"/>
  <c r="AR336" i="3"/>
  <c r="Q548" i="1"/>
  <c r="K442" i="2" s="1"/>
  <c r="L442" i="2" s="1"/>
  <c r="N442" i="2" s="1"/>
  <c r="R335" i="3"/>
  <c r="AA336" i="3" s="1"/>
  <c r="L335" i="3"/>
  <c r="BX335" i="3" s="1"/>
  <c r="BR335" i="3"/>
  <c r="P335" i="3"/>
  <c r="D443" i="2"/>
  <c r="BT335" i="3" l="1"/>
  <c r="BZ335" i="3" s="1"/>
  <c r="CA335" i="3" s="1"/>
  <c r="BH336" i="3"/>
  <c r="B548" i="1"/>
  <c r="AT336" i="3"/>
  <c r="H336" i="3"/>
  <c r="BL336" i="3"/>
  <c r="BO336" i="3"/>
  <c r="AU336" i="3"/>
  <c r="AI337" i="3" s="1"/>
  <c r="M443" i="2"/>
  <c r="O335" i="3"/>
  <c r="AX336" i="3" l="1"/>
  <c r="BA336" i="3" s="1"/>
  <c r="K548" i="1"/>
  <c r="F549" i="1"/>
  <c r="G549" i="1"/>
  <c r="C549" i="1"/>
  <c r="E549" i="1"/>
  <c r="D549" i="1"/>
  <c r="AW336" i="3"/>
  <c r="AK337" i="3" s="1"/>
  <c r="J336" i="3"/>
  <c r="BN336" i="3"/>
  <c r="BQ336" i="3"/>
  <c r="AS336" i="3"/>
  <c r="Q336" i="3"/>
  <c r="Z337" i="3" s="1"/>
  <c r="K336" i="3"/>
  <c r="BW336" i="3" s="1"/>
  <c r="AZ336" i="3" l="1"/>
  <c r="BC336" i="3" s="1"/>
  <c r="BS336" i="3"/>
  <c r="BM336" i="3"/>
  <c r="AV336" i="3"/>
  <c r="AJ337" i="3" s="1"/>
  <c r="I336" i="3"/>
  <c r="BP336" i="3"/>
  <c r="M336" i="3"/>
  <c r="BY336" i="3" s="1"/>
  <c r="S336" i="3"/>
  <c r="AB337" i="3" s="1"/>
  <c r="H549" i="1"/>
  <c r="B443" i="2" s="1"/>
  <c r="C443" i="2" s="1"/>
  <c r="E443" i="2" s="1"/>
  <c r="N549" i="1"/>
  <c r="O549" i="1"/>
  <c r="M549" i="1"/>
  <c r="P549" i="1"/>
  <c r="L549" i="1"/>
  <c r="N336" i="3"/>
  <c r="AY336" i="3" l="1"/>
  <c r="BB336" i="3" s="1"/>
  <c r="BD336" i="3" s="1"/>
  <c r="BU336" i="3"/>
  <c r="AR337" i="3"/>
  <c r="D444" i="2"/>
  <c r="P336" i="3"/>
  <c r="Q549" i="1"/>
  <c r="K443" i="2" s="1"/>
  <c r="L443" i="2" s="1"/>
  <c r="N443" i="2" s="1"/>
  <c r="L336" i="3"/>
  <c r="BX336" i="3" s="1"/>
  <c r="R336" i="3"/>
  <c r="AA337" i="3" s="1"/>
  <c r="BR336" i="3"/>
  <c r="BT336" i="3" l="1"/>
  <c r="BZ336" i="3" s="1"/>
  <c r="CA336" i="3" s="1"/>
  <c r="O336" i="3"/>
  <c r="B549" i="1"/>
  <c r="BH337" i="3"/>
  <c r="AT337" i="3"/>
  <c r="M444" i="2"/>
  <c r="BL337" i="3"/>
  <c r="H337" i="3"/>
  <c r="AU337" i="3"/>
  <c r="AI338" i="3" s="1"/>
  <c r="BO337" i="3"/>
  <c r="AX337" i="3" l="1"/>
  <c r="BA337" i="3" s="1"/>
  <c r="K549" i="1"/>
  <c r="E550" i="1"/>
  <c r="F550" i="1"/>
  <c r="G550" i="1"/>
  <c r="D550" i="1"/>
  <c r="C550" i="1"/>
  <c r="AW337" i="3"/>
  <c r="AK338" i="3" s="1"/>
  <c r="J337" i="3"/>
  <c r="BN337" i="3"/>
  <c r="BQ337" i="3"/>
  <c r="AS337" i="3"/>
  <c r="Q337" i="3"/>
  <c r="Z338" i="3" s="1"/>
  <c r="K337" i="3"/>
  <c r="BW337" i="3" s="1"/>
  <c r="AZ337" i="3" l="1"/>
  <c r="BC337" i="3" s="1"/>
  <c r="BS337" i="3"/>
  <c r="N337" i="3"/>
  <c r="AV337" i="3"/>
  <c r="AJ338" i="3" s="1"/>
  <c r="BP337" i="3"/>
  <c r="I337" i="3"/>
  <c r="BM337" i="3"/>
  <c r="H550" i="1"/>
  <c r="B444" i="2" s="1"/>
  <c r="C444" i="2" s="1"/>
  <c r="E444" i="2" s="1"/>
  <c r="S337" i="3"/>
  <c r="AB338" i="3" s="1"/>
  <c r="M337" i="3"/>
  <c r="BY337" i="3" s="1"/>
  <c r="M550" i="1"/>
  <c r="P550" i="1"/>
  <c r="N550" i="1"/>
  <c r="O550" i="1"/>
  <c r="L550" i="1"/>
  <c r="AY337" i="3" l="1"/>
  <c r="BB337" i="3" s="1"/>
  <c r="BD337" i="3" s="1"/>
  <c r="BU337" i="3"/>
  <c r="Q550" i="1"/>
  <c r="K444" i="2" s="1"/>
  <c r="L444" i="2" s="1"/>
  <c r="N444" i="2" s="1"/>
  <c r="AR338" i="3"/>
  <c r="P337" i="3"/>
  <c r="D445" i="2"/>
  <c r="R337" i="3"/>
  <c r="AA338" i="3" s="1"/>
  <c r="L337" i="3"/>
  <c r="BX337" i="3" s="1"/>
  <c r="BR337" i="3"/>
  <c r="BT337" i="3" l="1"/>
  <c r="BZ337" i="3" s="1"/>
  <c r="CA337" i="3" s="1"/>
  <c r="BH338" i="3"/>
  <c r="B550" i="1"/>
  <c r="AT338" i="3"/>
  <c r="AU338" i="3"/>
  <c r="AI339" i="3" s="1"/>
  <c r="H338" i="3"/>
  <c r="BO338" i="3"/>
  <c r="BL338" i="3"/>
  <c r="O337" i="3"/>
  <c r="M445" i="2"/>
  <c r="AX338" i="3" l="1"/>
  <c r="BA338" i="3" s="1"/>
  <c r="J338" i="3"/>
  <c r="AW338" i="3"/>
  <c r="AK339" i="3" s="1"/>
  <c r="BQ338" i="3"/>
  <c r="BN338" i="3"/>
  <c r="K550" i="1"/>
  <c r="G551" i="1"/>
  <c r="E551" i="1"/>
  <c r="D551" i="1"/>
  <c r="F551" i="1"/>
  <c r="C551" i="1"/>
  <c r="AS338" i="3"/>
  <c r="Q338" i="3"/>
  <c r="Z339" i="3" s="1"/>
  <c r="K338" i="3"/>
  <c r="BW338" i="3" s="1"/>
  <c r="AZ338" i="3" l="1"/>
  <c r="BC338" i="3" s="1"/>
  <c r="BS338" i="3"/>
  <c r="N338" i="3"/>
  <c r="O551" i="1"/>
  <c r="L551" i="1"/>
  <c r="M551" i="1"/>
  <c r="N551" i="1"/>
  <c r="P551" i="1"/>
  <c r="M338" i="3"/>
  <c r="BY338" i="3" s="1"/>
  <c r="S338" i="3"/>
  <c r="AB339" i="3" s="1"/>
  <c r="BM338" i="3"/>
  <c r="I338" i="3"/>
  <c r="AV338" i="3"/>
  <c r="AJ339" i="3" s="1"/>
  <c r="BP338" i="3"/>
  <c r="H551" i="1"/>
  <c r="B445" i="2" s="1"/>
  <c r="C445" i="2" s="1"/>
  <c r="E445" i="2" s="1"/>
  <c r="AY338" i="3" l="1"/>
  <c r="BB338" i="3" s="1"/>
  <c r="BD338" i="3" s="1"/>
  <c r="BU338" i="3"/>
  <c r="P338" i="3"/>
  <c r="Q551" i="1"/>
  <c r="K445" i="2" s="1"/>
  <c r="L445" i="2" s="1"/>
  <c r="N445" i="2" s="1"/>
  <c r="D446" i="2"/>
  <c r="L338" i="3"/>
  <c r="BX338" i="3" s="1"/>
  <c r="R338" i="3"/>
  <c r="AA339" i="3" s="1"/>
  <c r="BR338" i="3"/>
  <c r="AR339" i="3"/>
  <c r="BT338" i="3" l="1"/>
  <c r="BZ338" i="3" s="1"/>
  <c r="CA338" i="3" s="1"/>
  <c r="M446" i="2"/>
  <c r="B551" i="1"/>
  <c r="BH339" i="3"/>
  <c r="AT339" i="3"/>
  <c r="O338" i="3"/>
  <c r="BO339" i="3"/>
  <c r="BL339" i="3"/>
  <c r="AU339" i="3"/>
  <c r="AI340" i="3" s="1"/>
  <c r="H339" i="3"/>
  <c r="AX339" i="3" l="1"/>
  <c r="BA339" i="3" s="1"/>
  <c r="AW339" i="3"/>
  <c r="AK340" i="3" s="1"/>
  <c r="J339" i="3"/>
  <c r="BN339" i="3"/>
  <c r="BQ339" i="3"/>
  <c r="AS339" i="3"/>
  <c r="K339" i="3"/>
  <c r="BW339" i="3" s="1"/>
  <c r="Q339" i="3"/>
  <c r="Z340" i="3" s="1"/>
  <c r="K551" i="1"/>
  <c r="G552" i="1"/>
  <c r="E552" i="1"/>
  <c r="D552" i="1"/>
  <c r="C552" i="1"/>
  <c r="F552" i="1"/>
  <c r="AZ339" i="3" l="1"/>
  <c r="BC339" i="3" s="1"/>
  <c r="BS339" i="3"/>
  <c r="H552" i="1"/>
  <c r="B446" i="2" s="1"/>
  <c r="C446" i="2" s="1"/>
  <c r="E446" i="2" s="1"/>
  <c r="N339" i="3"/>
  <c r="S339" i="3"/>
  <c r="AB340" i="3" s="1"/>
  <c r="M339" i="3"/>
  <c r="BY339" i="3" s="1"/>
  <c r="L552" i="1"/>
  <c r="P552" i="1"/>
  <c r="O552" i="1"/>
  <c r="N552" i="1"/>
  <c r="M552" i="1"/>
  <c r="BM339" i="3"/>
  <c r="AV339" i="3"/>
  <c r="AJ340" i="3" s="1"/>
  <c r="BP339" i="3"/>
  <c r="I339" i="3"/>
  <c r="AY339" i="3" l="1"/>
  <c r="BB339" i="3" s="1"/>
  <c r="BD339" i="3" s="1"/>
  <c r="BU339" i="3"/>
  <c r="P339" i="3"/>
  <c r="D447" i="2"/>
  <c r="AR340" i="3"/>
  <c r="Q552" i="1"/>
  <c r="K446" i="2" s="1"/>
  <c r="L446" i="2" s="1"/>
  <c r="N446" i="2" s="1"/>
  <c r="R339" i="3"/>
  <c r="AA340" i="3" s="1"/>
  <c r="L339" i="3"/>
  <c r="BX339" i="3" s="1"/>
  <c r="BR339" i="3"/>
  <c r="BT339" i="3" l="1"/>
  <c r="BZ339" i="3" s="1"/>
  <c r="CA339" i="3" s="1"/>
  <c r="O339" i="3"/>
  <c r="AT340" i="3"/>
  <c r="B552" i="1"/>
  <c r="H340" i="3"/>
  <c r="AU340" i="3"/>
  <c r="AI341" i="3" s="1"/>
  <c r="BL340" i="3"/>
  <c r="BO340" i="3"/>
  <c r="BK340" i="3" s="1"/>
  <c r="M447" i="2"/>
  <c r="BH340" i="3" l="1"/>
  <c r="AX340" i="3"/>
  <c r="BA340" i="3" s="1"/>
  <c r="Q340" i="3"/>
  <c r="Z341" i="3" s="1"/>
  <c r="K340" i="3"/>
  <c r="BW340" i="3" s="1"/>
  <c r="K552" i="1"/>
  <c r="F553" i="1"/>
  <c r="D553" i="1"/>
  <c r="G553" i="1"/>
  <c r="C553" i="1"/>
  <c r="E553" i="1"/>
  <c r="AS340" i="3"/>
  <c r="J340" i="3"/>
  <c r="BN340" i="3"/>
  <c r="AW340" i="3"/>
  <c r="AK341" i="3" s="1"/>
  <c r="BQ340" i="3"/>
  <c r="AZ340" i="3" l="1"/>
  <c r="BC340" i="3" s="1"/>
  <c r="BS340" i="3"/>
  <c r="H553" i="1"/>
  <c r="B447" i="2" s="1"/>
  <c r="C447" i="2" s="1"/>
  <c r="E447" i="2" s="1"/>
  <c r="N340" i="3"/>
  <c r="M340" i="3"/>
  <c r="BY340" i="3" s="1"/>
  <c r="S340" i="3"/>
  <c r="AB341" i="3" s="1"/>
  <c r="BM340" i="3"/>
  <c r="I340" i="3"/>
  <c r="AV340" i="3"/>
  <c r="AJ341" i="3" s="1"/>
  <c r="BP340" i="3"/>
  <c r="P553" i="1"/>
  <c r="O553" i="1"/>
  <c r="L553" i="1"/>
  <c r="N553" i="1"/>
  <c r="M553" i="1"/>
  <c r="AY340" i="3" l="1"/>
  <c r="BB340" i="3" s="1"/>
  <c r="BD340" i="3" s="1"/>
  <c r="BU340" i="3"/>
  <c r="P340" i="3"/>
  <c r="R340" i="3"/>
  <c r="AA341" i="3" s="1"/>
  <c r="L340" i="3"/>
  <c r="BX340" i="3" s="1"/>
  <c r="BR340" i="3"/>
  <c r="AR341" i="3"/>
  <c r="Q553" i="1"/>
  <c r="K447" i="2" s="1"/>
  <c r="L447" i="2" s="1"/>
  <c r="N447" i="2" s="1"/>
  <c r="D448" i="2"/>
  <c r="BT340" i="3" l="1"/>
  <c r="BZ340" i="3" s="1"/>
  <c r="CA340" i="3" s="1"/>
  <c r="AT341" i="3"/>
  <c r="O340" i="3"/>
  <c r="B553" i="1"/>
  <c r="BH341" i="3"/>
  <c r="M448" i="2"/>
  <c r="BL341" i="3"/>
  <c r="H341" i="3"/>
  <c r="AU341" i="3"/>
  <c r="AI342" i="3" s="1"/>
  <c r="BO341" i="3"/>
  <c r="AX341" i="3" l="1"/>
  <c r="BA341" i="3" s="1"/>
  <c r="AS341" i="3"/>
  <c r="K553" i="1"/>
  <c r="E554" i="1"/>
  <c r="F554" i="1"/>
  <c r="G554" i="1"/>
  <c r="D554" i="1"/>
  <c r="C554" i="1"/>
  <c r="BQ341" i="3"/>
  <c r="BN341" i="3"/>
  <c r="AW341" i="3"/>
  <c r="AK342" i="3" s="1"/>
  <c r="J341" i="3"/>
  <c r="Q341" i="3"/>
  <c r="Z342" i="3" s="1"/>
  <c r="K341" i="3"/>
  <c r="BW341" i="3" s="1"/>
  <c r="AZ341" i="3" l="1"/>
  <c r="BC341" i="3" s="1"/>
  <c r="BS341" i="3"/>
  <c r="N341" i="3"/>
  <c r="S341" i="3"/>
  <c r="AB342" i="3" s="1"/>
  <c r="M341" i="3"/>
  <c r="BY341" i="3" s="1"/>
  <c r="H554" i="1"/>
  <c r="B448" i="2" s="1"/>
  <c r="C448" i="2" s="1"/>
  <c r="E448" i="2" s="1"/>
  <c r="BP341" i="3"/>
  <c r="AV341" i="3"/>
  <c r="AJ342" i="3" s="1"/>
  <c r="BM341" i="3"/>
  <c r="I341" i="3"/>
  <c r="O554" i="1"/>
  <c r="P554" i="1"/>
  <c r="L554" i="1"/>
  <c r="M554" i="1"/>
  <c r="N554" i="1"/>
  <c r="AY341" i="3" l="1"/>
  <c r="BB341" i="3" s="1"/>
  <c r="BD341" i="3" s="1"/>
  <c r="BU341" i="3"/>
  <c r="Q554" i="1"/>
  <c r="K448" i="2" s="1"/>
  <c r="L448" i="2" s="1"/>
  <c r="N448" i="2" s="1"/>
  <c r="R341" i="3"/>
  <c r="AA342" i="3" s="1"/>
  <c r="L341" i="3"/>
  <c r="BX341" i="3" s="1"/>
  <c r="BR341" i="3"/>
  <c r="D449" i="2"/>
  <c r="P341" i="3"/>
  <c r="AR342" i="3"/>
  <c r="BT341" i="3" l="1"/>
  <c r="BZ341" i="3" s="1"/>
  <c r="CA341" i="3" s="1"/>
  <c r="BH342" i="3"/>
  <c r="B554" i="1"/>
  <c r="M449" i="2"/>
  <c r="BO342" i="3"/>
  <c r="H342" i="3"/>
  <c r="AU342" i="3"/>
  <c r="AI343" i="3" s="1"/>
  <c r="BL342" i="3"/>
  <c r="AT342" i="3"/>
  <c r="O341" i="3"/>
  <c r="AX342" i="3" l="1"/>
  <c r="BA342" i="3" s="1"/>
  <c r="K554" i="1"/>
  <c r="C555" i="1"/>
  <c r="G555" i="1"/>
  <c r="F555" i="1"/>
  <c r="E555" i="1"/>
  <c r="D555" i="1"/>
  <c r="AS342" i="3"/>
  <c r="BN342" i="3"/>
  <c r="BQ342" i="3"/>
  <c r="J342" i="3"/>
  <c r="AW342" i="3"/>
  <c r="AK343" i="3" s="1"/>
  <c r="K342" i="3"/>
  <c r="BW342" i="3" s="1"/>
  <c r="Q342" i="3"/>
  <c r="Z343" i="3" s="1"/>
  <c r="AZ342" i="3" l="1"/>
  <c r="BC342" i="3" s="1"/>
  <c r="BS342" i="3"/>
  <c r="S342" i="3"/>
  <c r="AB343" i="3" s="1"/>
  <c r="M342" i="3"/>
  <c r="BY342" i="3" s="1"/>
  <c r="N555" i="1"/>
  <c r="L555" i="1"/>
  <c r="P555" i="1"/>
  <c r="O555" i="1"/>
  <c r="M555" i="1"/>
  <c r="N342" i="3"/>
  <c r="BM342" i="3"/>
  <c r="I342" i="3"/>
  <c r="AV342" i="3"/>
  <c r="AJ343" i="3" s="1"/>
  <c r="BP342" i="3"/>
  <c r="H555" i="1"/>
  <c r="B449" i="2" s="1"/>
  <c r="C449" i="2" s="1"/>
  <c r="E449" i="2" s="1"/>
  <c r="AY342" i="3" l="1"/>
  <c r="BB342" i="3" s="1"/>
  <c r="BD342" i="3" s="1"/>
  <c r="BU342" i="3"/>
  <c r="AR343" i="3"/>
  <c r="P342" i="3"/>
  <c r="D450" i="2"/>
  <c r="R342" i="3"/>
  <c r="AA343" i="3" s="1"/>
  <c r="B555" i="1" s="1"/>
  <c r="L342" i="3"/>
  <c r="BX342" i="3" s="1"/>
  <c r="BR342" i="3"/>
  <c r="Q555" i="1"/>
  <c r="K449" i="2" s="1"/>
  <c r="L449" i="2" s="1"/>
  <c r="N449" i="2" s="1"/>
  <c r="BT342" i="3" l="1"/>
  <c r="BZ342" i="3" s="1"/>
  <c r="CA342" i="3" s="1"/>
  <c r="M450" i="2"/>
  <c r="O342" i="3"/>
  <c r="K555" i="1"/>
  <c r="F556" i="1"/>
  <c r="G556" i="1"/>
  <c r="C556" i="1"/>
  <c r="E556" i="1"/>
  <c r="D556" i="1"/>
  <c r="AU343" i="3"/>
  <c r="AI344" i="3" s="1"/>
  <c r="BL343" i="3"/>
  <c r="H343" i="3"/>
  <c r="BO343" i="3"/>
  <c r="BH343" i="3" s="1"/>
  <c r="AT343" i="3"/>
  <c r="AX343" i="3" l="1"/>
  <c r="BA343" i="3" s="1"/>
  <c r="AW343" i="3"/>
  <c r="AK344" i="3" s="1"/>
  <c r="J343" i="3"/>
  <c r="BQ343" i="3"/>
  <c r="BN343" i="3"/>
  <c r="H556" i="1"/>
  <c r="B450" i="2" s="1"/>
  <c r="C450" i="2" s="1"/>
  <c r="E450" i="2" s="1"/>
  <c r="P556" i="1"/>
  <c r="M556" i="1"/>
  <c r="N556" i="1"/>
  <c r="L556" i="1"/>
  <c r="O556" i="1"/>
  <c r="AS343" i="3"/>
  <c r="Q343" i="3"/>
  <c r="Z344" i="3" s="1"/>
  <c r="K343" i="3"/>
  <c r="BW343" i="3" s="1"/>
  <c r="AZ343" i="3" l="1"/>
  <c r="BC343" i="3" s="1"/>
  <c r="BS343" i="3"/>
  <c r="I343" i="3"/>
  <c r="AV343" i="3"/>
  <c r="AJ344" i="3" s="1"/>
  <c r="BP343" i="3"/>
  <c r="BM343" i="3"/>
  <c r="Q556" i="1"/>
  <c r="K450" i="2" s="1"/>
  <c r="L450" i="2" s="1"/>
  <c r="N450" i="2" s="1"/>
  <c r="M343" i="3"/>
  <c r="BY343" i="3" s="1"/>
  <c r="S343" i="3"/>
  <c r="AB344" i="3" s="1"/>
  <c r="N343" i="3"/>
  <c r="D451" i="2"/>
  <c r="AY343" i="3" l="1"/>
  <c r="BB343" i="3" s="1"/>
  <c r="BD343" i="3" s="1"/>
  <c r="BU343" i="3"/>
  <c r="M451" i="2"/>
  <c r="P343" i="3"/>
  <c r="AR344" i="3"/>
  <c r="R343" i="3"/>
  <c r="AA344" i="3" s="1"/>
  <c r="B556" i="1" s="1"/>
  <c r="L343" i="3"/>
  <c r="BX343" i="3" s="1"/>
  <c r="BR343" i="3"/>
  <c r="BT343" i="3" l="1"/>
  <c r="BZ343" i="3" s="1"/>
  <c r="CA343" i="3" s="1"/>
  <c r="O343" i="3"/>
  <c r="K556" i="1"/>
  <c r="C557" i="1"/>
  <c r="G557" i="1"/>
  <c r="D557" i="1"/>
  <c r="F557" i="1"/>
  <c r="E557" i="1"/>
  <c r="AT344" i="3"/>
  <c r="H344" i="3"/>
  <c r="AU344" i="3"/>
  <c r="AI345" i="3" s="1"/>
  <c r="BL344" i="3"/>
  <c r="BO344" i="3"/>
  <c r="BH344" i="3"/>
  <c r="AX344" i="3" l="1"/>
  <c r="BA344" i="3" s="1"/>
  <c r="AW344" i="3"/>
  <c r="AK345" i="3" s="1"/>
  <c r="BN344" i="3"/>
  <c r="J344" i="3"/>
  <c r="BQ344" i="3"/>
  <c r="M557" i="1"/>
  <c r="O557" i="1"/>
  <c r="L557" i="1"/>
  <c r="P557" i="1"/>
  <c r="N557" i="1"/>
  <c r="H557" i="1"/>
  <c r="B451" i="2" s="1"/>
  <c r="C451" i="2" s="1"/>
  <c r="E451" i="2" s="1"/>
  <c r="AS344" i="3"/>
  <c r="K344" i="3"/>
  <c r="BW344" i="3" s="1"/>
  <c r="Q344" i="3"/>
  <c r="Z345" i="3" s="1"/>
  <c r="AZ344" i="3" l="1"/>
  <c r="BC344" i="3" s="1"/>
  <c r="BS344" i="3"/>
  <c r="Q557" i="1"/>
  <c r="K451" i="2" s="1"/>
  <c r="L451" i="2" s="1"/>
  <c r="N451" i="2" s="1"/>
  <c r="N344" i="3"/>
  <c r="S344" i="3"/>
  <c r="AB345" i="3" s="1"/>
  <c r="M344" i="3"/>
  <c r="BY344" i="3" s="1"/>
  <c r="D452" i="2"/>
  <c r="BM344" i="3"/>
  <c r="AV344" i="3"/>
  <c r="AJ345" i="3" s="1"/>
  <c r="BP344" i="3"/>
  <c r="I344" i="3"/>
  <c r="AY344" i="3" l="1"/>
  <c r="BB344" i="3" s="1"/>
  <c r="BD344" i="3" s="1"/>
  <c r="BU344" i="3"/>
  <c r="AR345" i="3"/>
  <c r="R344" i="3"/>
  <c r="AA345" i="3" s="1"/>
  <c r="L344" i="3"/>
  <c r="BX344" i="3" s="1"/>
  <c r="BR344" i="3"/>
  <c r="P344" i="3"/>
  <c r="M452" i="2"/>
  <c r="BT344" i="3" l="1"/>
  <c r="BZ344" i="3" s="1"/>
  <c r="CA344" i="3" s="1"/>
  <c r="O344" i="3"/>
  <c r="BH345" i="3"/>
  <c r="B557" i="1"/>
  <c r="AU345" i="3"/>
  <c r="AI346" i="3" s="1"/>
  <c r="BL345" i="3"/>
  <c r="BO345" i="3"/>
  <c r="H345" i="3"/>
  <c r="AT345" i="3"/>
  <c r="AX345" i="3" l="1"/>
  <c r="BA345" i="3" s="1"/>
  <c r="K345" i="3"/>
  <c r="BW345" i="3" s="1"/>
  <c r="Q345" i="3"/>
  <c r="Z346" i="3" s="1"/>
  <c r="AS345" i="3"/>
  <c r="K557" i="1"/>
  <c r="D558" i="1"/>
  <c r="E558" i="1"/>
  <c r="F558" i="1"/>
  <c r="C558" i="1"/>
  <c r="G558" i="1"/>
  <c r="BN345" i="3"/>
  <c r="J345" i="3"/>
  <c r="AW345" i="3"/>
  <c r="AK346" i="3" s="1"/>
  <c r="BQ345" i="3"/>
  <c r="AZ345" i="3" l="1"/>
  <c r="BC345" i="3" s="1"/>
  <c r="BS345" i="3"/>
  <c r="H558" i="1"/>
  <c r="B452" i="2" s="1"/>
  <c r="C452" i="2" s="1"/>
  <c r="E452" i="2" s="1"/>
  <c r="L558" i="1"/>
  <c r="N558" i="1"/>
  <c r="O558" i="1"/>
  <c r="M558" i="1"/>
  <c r="P558" i="1"/>
  <c r="S345" i="3"/>
  <c r="AB346" i="3" s="1"/>
  <c r="M345" i="3"/>
  <c r="BY345" i="3" s="1"/>
  <c r="BP345" i="3"/>
  <c r="BM345" i="3"/>
  <c r="I345" i="3"/>
  <c r="AV345" i="3"/>
  <c r="AJ346" i="3" s="1"/>
  <c r="N345" i="3"/>
  <c r="AY345" i="3" l="1"/>
  <c r="BB345" i="3" s="1"/>
  <c r="BD345" i="3" s="1"/>
  <c r="BU345" i="3"/>
  <c r="Q558" i="1"/>
  <c r="K452" i="2" s="1"/>
  <c r="L452" i="2" s="1"/>
  <c r="N452" i="2" s="1"/>
  <c r="D453" i="2"/>
  <c r="L345" i="3"/>
  <c r="BX345" i="3" s="1"/>
  <c r="R345" i="3"/>
  <c r="AA346" i="3" s="1"/>
  <c r="BR345" i="3"/>
  <c r="P345" i="3"/>
  <c r="AR346" i="3"/>
  <c r="BT345" i="3" l="1"/>
  <c r="BZ345" i="3" s="1"/>
  <c r="CA345" i="3" s="1"/>
  <c r="H346" i="3"/>
  <c r="AU346" i="3"/>
  <c r="AI347" i="3" s="1"/>
  <c r="BL346" i="3"/>
  <c r="BO346" i="3"/>
  <c r="B558" i="1"/>
  <c r="M453" i="2"/>
  <c r="AT346" i="3"/>
  <c r="O345" i="3"/>
  <c r="AX346" i="3" l="1"/>
  <c r="BA346" i="3" s="1"/>
  <c r="AS346" i="3"/>
  <c r="K558" i="1"/>
  <c r="D559" i="1"/>
  <c r="G559" i="1"/>
  <c r="F559" i="1"/>
  <c r="E559" i="1"/>
  <c r="C559" i="1"/>
  <c r="J346" i="3"/>
  <c r="AW346" i="3"/>
  <c r="AK347" i="3" s="1"/>
  <c r="BQ346" i="3"/>
  <c r="Q346" i="3"/>
  <c r="Z347" i="3" s="1"/>
  <c r="K346" i="3"/>
  <c r="BW346" i="3" s="1"/>
  <c r="BK346" i="3" l="1"/>
  <c r="BN346" i="3" s="1"/>
  <c r="BH346" i="3"/>
  <c r="AZ346" i="3"/>
  <c r="BC346" i="3" s="1"/>
  <c r="BS346" i="3"/>
  <c r="N346" i="3"/>
  <c r="M346" i="3"/>
  <c r="BY346" i="3" s="1"/>
  <c r="S346" i="3"/>
  <c r="AB347" i="3" s="1"/>
  <c r="H559" i="1"/>
  <c r="B453" i="2" s="1"/>
  <c r="C453" i="2" s="1"/>
  <c r="E453" i="2" s="1"/>
  <c r="AV346" i="3"/>
  <c r="AJ347" i="3" s="1"/>
  <c r="BM346" i="3"/>
  <c r="I346" i="3"/>
  <c r="BP346" i="3"/>
  <c r="P559" i="1"/>
  <c r="N559" i="1"/>
  <c r="O559" i="1"/>
  <c r="M559" i="1"/>
  <c r="L559" i="1"/>
  <c r="AY346" i="3" l="1"/>
  <c r="BB346" i="3" s="1"/>
  <c r="BD346" i="3" s="1"/>
  <c r="BU346" i="3"/>
  <c r="D454" i="2"/>
  <c r="AR347" i="3"/>
  <c r="Q559" i="1"/>
  <c r="K453" i="2" s="1"/>
  <c r="L453" i="2" s="1"/>
  <c r="N453" i="2" s="1"/>
  <c r="R346" i="3"/>
  <c r="AA347" i="3" s="1"/>
  <c r="L346" i="3"/>
  <c r="BX346" i="3" s="1"/>
  <c r="BR346" i="3"/>
  <c r="P346" i="3"/>
  <c r="BT346" i="3" l="1"/>
  <c r="BZ346" i="3" s="1"/>
  <c r="CA346" i="3" s="1"/>
  <c r="AT347" i="3"/>
  <c r="M454" i="2"/>
  <c r="O346" i="3"/>
  <c r="BH347" i="3"/>
  <c r="B559" i="1"/>
  <c r="BO347" i="3"/>
  <c r="H347" i="3"/>
  <c r="BL347" i="3"/>
  <c r="AU347" i="3"/>
  <c r="AI348" i="3" s="1"/>
  <c r="AX347" i="3" l="1"/>
  <c r="BA347" i="3" s="1"/>
  <c r="K559" i="1"/>
  <c r="C560" i="1"/>
  <c r="F560" i="1"/>
  <c r="G560" i="1"/>
  <c r="D560" i="1"/>
  <c r="E560" i="1"/>
  <c r="Q347" i="3"/>
  <c r="Z348" i="3" s="1"/>
  <c r="K347" i="3"/>
  <c r="BW347" i="3" s="1"/>
  <c r="J347" i="3"/>
  <c r="AW347" i="3"/>
  <c r="AK348" i="3" s="1"/>
  <c r="BQ347" i="3"/>
  <c r="BN347" i="3"/>
  <c r="AS347" i="3"/>
  <c r="AZ347" i="3" l="1"/>
  <c r="BC347" i="3" s="1"/>
  <c r="BS347" i="3"/>
  <c r="H560" i="1"/>
  <c r="B454" i="2" s="1"/>
  <c r="C454" i="2" s="1"/>
  <c r="E454" i="2" s="1"/>
  <c r="L560" i="1"/>
  <c r="M560" i="1"/>
  <c r="P560" i="1"/>
  <c r="N560" i="1"/>
  <c r="O560" i="1"/>
  <c r="BM347" i="3"/>
  <c r="AV347" i="3"/>
  <c r="AJ348" i="3" s="1"/>
  <c r="BP347" i="3"/>
  <c r="I347" i="3"/>
  <c r="S347" i="3"/>
  <c r="AB348" i="3" s="1"/>
  <c r="M347" i="3"/>
  <c r="BY347" i="3" s="1"/>
  <c r="N347" i="3"/>
  <c r="AY347" i="3" l="1"/>
  <c r="BB347" i="3" s="1"/>
  <c r="BD347" i="3" s="1"/>
  <c r="BU347" i="3"/>
  <c r="D455" i="2"/>
  <c r="P347" i="3"/>
  <c r="AR348" i="3"/>
  <c r="R347" i="3"/>
  <c r="AA348" i="3" s="1"/>
  <c r="L347" i="3"/>
  <c r="BX347" i="3" s="1"/>
  <c r="BR347" i="3"/>
  <c r="Q560" i="1"/>
  <c r="K454" i="2" s="1"/>
  <c r="L454" i="2" s="1"/>
  <c r="N454" i="2" s="1"/>
  <c r="BT347" i="3" l="1"/>
  <c r="BZ347" i="3" s="1"/>
  <c r="CA347" i="3" s="1"/>
  <c r="BO348" i="3"/>
  <c r="AU348" i="3"/>
  <c r="AI349" i="3" s="1"/>
  <c r="BL348" i="3"/>
  <c r="H348" i="3"/>
  <c r="O347" i="3"/>
  <c r="AT348" i="3"/>
  <c r="M455" i="2"/>
  <c r="BH348" i="3"/>
  <c r="B560" i="1"/>
  <c r="AX348" i="3" l="1"/>
  <c r="BA348" i="3" s="1"/>
  <c r="Q348" i="3"/>
  <c r="Z349" i="3" s="1"/>
  <c r="K348" i="3"/>
  <c r="BW348" i="3" s="1"/>
  <c r="K560" i="1"/>
  <c r="E561" i="1"/>
  <c r="D561" i="1"/>
  <c r="F561" i="1"/>
  <c r="C561" i="1"/>
  <c r="G561" i="1"/>
  <c r="AS348" i="3"/>
  <c r="BN348" i="3"/>
  <c r="BQ348" i="3"/>
  <c r="AW348" i="3"/>
  <c r="AK349" i="3" s="1"/>
  <c r="J348" i="3"/>
  <c r="AZ348" i="3" l="1"/>
  <c r="BC348" i="3" s="1"/>
  <c r="BS348" i="3"/>
  <c r="H561" i="1"/>
  <c r="B455" i="2" s="1"/>
  <c r="C455" i="2" s="1"/>
  <c r="E455" i="2" s="1"/>
  <c r="M348" i="3"/>
  <c r="BY348" i="3" s="1"/>
  <c r="S348" i="3"/>
  <c r="AB349" i="3" s="1"/>
  <c r="N348" i="3"/>
  <c r="BP348" i="3"/>
  <c r="I348" i="3"/>
  <c r="BM348" i="3"/>
  <c r="AV348" i="3"/>
  <c r="AJ349" i="3" s="1"/>
  <c r="P561" i="1"/>
  <c r="N561" i="1"/>
  <c r="L561" i="1"/>
  <c r="M561" i="1"/>
  <c r="O561" i="1"/>
  <c r="AY348" i="3" l="1"/>
  <c r="BB348" i="3" s="1"/>
  <c r="BD348" i="3" s="1"/>
  <c r="BU348" i="3"/>
  <c r="L348" i="3"/>
  <c r="BX348" i="3" s="1"/>
  <c r="R348" i="3"/>
  <c r="AA349" i="3" s="1"/>
  <c r="BR348" i="3"/>
  <c r="AR349" i="3"/>
  <c r="Q561" i="1"/>
  <c r="K455" i="2" s="1"/>
  <c r="L455" i="2" s="1"/>
  <c r="N455" i="2" s="1"/>
  <c r="P348" i="3"/>
  <c r="BT348" i="3" l="1"/>
  <c r="BZ348" i="3" s="1"/>
  <c r="CA348" i="3" s="1"/>
  <c r="B561" i="1"/>
  <c r="K561" i="1" s="1"/>
  <c r="BH349" i="3"/>
  <c r="AT349" i="3"/>
  <c r="AU349" i="3"/>
  <c r="AI350" i="3" s="1"/>
  <c r="H349" i="3"/>
  <c r="BL349" i="3"/>
  <c r="BO349" i="3"/>
  <c r="O348" i="3"/>
  <c r="AX349" i="3" l="1"/>
  <c r="BA349" i="3" s="1"/>
  <c r="BQ349" i="3"/>
  <c r="J349" i="3"/>
  <c r="BN349" i="3"/>
  <c r="AW349" i="3"/>
  <c r="AK350" i="3" s="1"/>
  <c r="AS349" i="3"/>
  <c r="Q349" i="3"/>
  <c r="Z350" i="3" s="1"/>
  <c r="K349" i="3"/>
  <c r="BW349" i="3" s="1"/>
  <c r="AZ349" i="3" l="1"/>
  <c r="BC349" i="3" s="1"/>
  <c r="BS349" i="3"/>
  <c r="N349" i="3"/>
  <c r="M349" i="3"/>
  <c r="BY349" i="3" s="1"/>
  <c r="S349" i="3"/>
  <c r="AB350" i="3" s="1"/>
  <c r="AV349" i="3"/>
  <c r="AJ350" i="3" s="1"/>
  <c r="I349" i="3"/>
  <c r="BM349" i="3"/>
  <c r="BP349" i="3"/>
  <c r="AY349" i="3" l="1"/>
  <c r="BB349" i="3" s="1"/>
  <c r="BD349" i="3" s="1"/>
  <c r="BC8" i="3" s="1"/>
  <c r="BU349" i="3"/>
  <c r="R349" i="3"/>
  <c r="AA350" i="3" s="1"/>
  <c r="L349" i="3"/>
  <c r="BX349" i="3" s="1"/>
  <c r="BR349" i="3"/>
  <c r="P349" i="3"/>
  <c r="AR350" i="3"/>
  <c r="BT349" i="3" l="1"/>
  <c r="BZ349" i="3" s="1"/>
  <c r="CA349" i="3" s="1"/>
  <c r="CA6" i="3" s="1"/>
  <c r="H350" i="3"/>
  <c r="AU350" i="3"/>
  <c r="AI351" i="3" s="1"/>
  <c r="AR351" i="3" s="1"/>
  <c r="O349" i="3"/>
  <c r="AT350" i="3"/>
  <c r="H351" i="3" l="1"/>
  <c r="AU351" i="3"/>
  <c r="AW350" i="3"/>
  <c r="AK351" i="3" s="1"/>
  <c r="AT351" i="3" s="1"/>
  <c r="J350" i="3"/>
  <c r="K350" i="3"/>
  <c r="N350" i="3" s="1"/>
  <c r="Q350" i="3"/>
  <c r="Z351" i="3" s="1"/>
  <c r="AS350" i="3"/>
  <c r="M350" i="3" l="1"/>
  <c r="P350" i="3" s="1"/>
  <c r="S350" i="3"/>
  <c r="AB351" i="3" s="1"/>
  <c r="AV350" i="3"/>
  <c r="AJ351" i="3" s="1"/>
  <c r="AS351" i="3" s="1"/>
  <c r="I350" i="3"/>
  <c r="AW351" i="3"/>
  <c r="J351" i="3"/>
  <c r="Q351" i="3"/>
  <c r="K351" i="3"/>
  <c r="N351" i="3" s="1"/>
  <c r="L350" i="3" l="1"/>
  <c r="O350" i="3" s="1"/>
  <c r="R350" i="3"/>
  <c r="AA351" i="3" s="1"/>
  <c r="I351" i="3"/>
  <c r="AV351" i="3"/>
  <c r="S351" i="3"/>
  <c r="M351" i="3"/>
  <c r="P351" i="3" s="1"/>
  <c r="L351" i="3" l="1"/>
  <c r="O351" i="3" s="1"/>
  <c r="R351" i="3"/>
</calcChain>
</file>

<file path=xl/sharedStrings.xml><?xml version="1.0" encoding="utf-8"?>
<sst xmlns="http://schemas.openxmlformats.org/spreadsheetml/2006/main" count="210" uniqueCount="118">
  <si>
    <t>Distribution of boxes:</t>
  </si>
  <si>
    <t>Degregation rates:</t>
  </si>
  <si>
    <t>x:</t>
  </si>
  <si>
    <t>box 1:</t>
  </si>
  <si>
    <t xml:space="preserve">θ1 = 13% </t>
  </si>
  <si>
    <t>δ1</t>
  </si>
  <si>
    <t>box 2:</t>
  </si>
  <si>
    <t xml:space="preserve">θ2 = 20% </t>
  </si>
  <si>
    <t>δ2</t>
  </si>
  <si>
    <t>box 3:</t>
  </si>
  <si>
    <t xml:space="preserve">θ3 = 32% </t>
  </si>
  <si>
    <t>δ3</t>
  </si>
  <si>
    <t>box 4:</t>
  </si>
  <si>
    <t xml:space="preserve">θ4 = 25% </t>
  </si>
  <si>
    <t>δ4</t>
  </si>
  <si>
    <t>box 5:</t>
  </si>
  <si>
    <t xml:space="preserve">θ5 = 10% </t>
  </si>
  <si>
    <t>δ5</t>
  </si>
  <si>
    <t>Year:</t>
  </si>
  <si>
    <t>Emissions</t>
  </si>
  <si>
    <t>Box 1</t>
  </si>
  <si>
    <t>Box 2</t>
  </si>
  <si>
    <t>Box 3</t>
  </si>
  <si>
    <t>Box 4</t>
  </si>
  <si>
    <t>Box 5</t>
  </si>
  <si>
    <t>Atmospheric Concentration:</t>
  </si>
  <si>
    <t>Perturbation</t>
  </si>
  <si>
    <t>Atmospheric concentration</t>
  </si>
  <si>
    <t>MMTC</t>
  </si>
  <si>
    <t>PPMV</t>
  </si>
  <si>
    <t>MODEL:</t>
  </si>
  <si>
    <t>Constants:</t>
  </si>
  <si>
    <t>Lpre</t>
  </si>
  <si>
    <t>α1</t>
  </si>
  <si>
    <t>α2</t>
  </si>
  <si>
    <t>α3</t>
  </si>
  <si>
    <t>α4</t>
  </si>
  <si>
    <t xml:space="preserve">Perturbed </t>
  </si>
  <si>
    <t>Value</t>
  </si>
  <si>
    <t>Year</t>
  </si>
  <si>
    <t>CO2 (Previous 
Sheet)</t>
  </si>
  <si>
    <t>Radiatitive 
Forcing</t>
  </si>
  <si>
    <t>Ocean 
Temp</t>
  </si>
  <si>
    <t>Global Temp
Increase</t>
  </si>
  <si>
    <t>CO2</t>
  </si>
  <si>
    <t>Radiative
Forcing</t>
  </si>
  <si>
    <t>Ocean
Temp</t>
  </si>
  <si>
    <t>Temp
Increase</t>
  </si>
  <si>
    <t>Population</t>
  </si>
  <si>
    <t>Population Growth</t>
  </si>
  <si>
    <t>GDP</t>
  </si>
  <si>
    <t>GDP Per Capita</t>
  </si>
  <si>
    <t>GDP Growth Rate</t>
  </si>
  <si>
    <t>Energy</t>
  </si>
  <si>
    <t>Energy Intensity</t>
  </si>
  <si>
    <t>Energy intensity change</t>
  </si>
  <si>
    <t>Carbon Intensity</t>
  </si>
  <si>
    <t>CO2 intensity change</t>
  </si>
  <si>
    <t>Capital</t>
  </si>
  <si>
    <t>Factor Productivity</t>
  </si>
  <si>
    <t>Tech Progress</t>
  </si>
  <si>
    <t>Output</t>
  </si>
  <si>
    <t>Investment</t>
  </si>
  <si>
    <t>Emission Reduction</t>
  </si>
  <si>
    <t>Relative Abatement</t>
  </si>
  <si>
    <t>Total Abatement</t>
  </si>
  <si>
    <t xml:space="preserve">Marginal Abatement </t>
  </si>
  <si>
    <t>Interest Rate</t>
  </si>
  <si>
    <t>Impacts of climate change</t>
  </si>
  <si>
    <t>Discount Rate</t>
  </si>
  <si>
    <t>(Perturbed)  Impacts of climate change</t>
  </si>
  <si>
    <t>MD</t>
  </si>
  <si>
    <t>SCC</t>
  </si>
  <si>
    <t>(Million People)</t>
  </si>
  <si>
    <t>(Percentage)</t>
  </si>
  <si>
    <t>(Billion US Dollars)</t>
  </si>
  <si>
    <t>(Dollar per person per year)</t>
  </si>
  <si>
    <t>(Million tn of oil)</t>
  </si>
  <si>
    <t>(TOE per dollar)</t>
  </si>
  <si>
    <t>(Million tonnes of CO2)</t>
  </si>
  <si>
    <t>(CO2/TOE)</t>
  </si>
  <si>
    <t>(Model)</t>
  </si>
  <si>
    <t>Rr,t</t>
  </si>
  <si>
    <t>(Fraction of GDP)</t>
  </si>
  <si>
    <t>(Billion $'s)</t>
  </si>
  <si>
    <t>(Dollar per ton of CO2)</t>
  </si>
  <si>
    <t>Rich</t>
  </si>
  <si>
    <t>Middle</t>
  </si>
  <si>
    <t>Poor</t>
  </si>
  <si>
    <t>(Difference)</t>
  </si>
  <si>
    <t xml:space="preserve">Middle </t>
  </si>
  <si>
    <t>Global</t>
  </si>
  <si>
    <t>World</t>
  </si>
  <si>
    <t>Donation:</t>
  </si>
  <si>
    <t>Consumption</t>
  </si>
  <si>
    <t>(Per capita)</t>
  </si>
  <si>
    <t xml:space="preserve">Poor </t>
  </si>
  <si>
    <t>Utility</t>
  </si>
  <si>
    <t>NPV</t>
  </si>
  <si>
    <t>2020-29</t>
  </si>
  <si>
    <t>2030-39</t>
  </si>
  <si>
    <t>2040-2300</t>
  </si>
  <si>
    <t>Zero Reduction:</t>
  </si>
  <si>
    <t>year:</t>
  </si>
  <si>
    <t>rich</t>
  </si>
  <si>
    <t>middle</t>
  </si>
  <si>
    <t>poor</t>
  </si>
  <si>
    <t>Consumption (Per cap)</t>
  </si>
  <si>
    <t>co2</t>
  </si>
  <si>
    <t>temp</t>
  </si>
  <si>
    <t>Consumption (per cap)</t>
  </si>
  <si>
    <t>Optimum:</t>
  </si>
  <si>
    <t>NPV:</t>
  </si>
  <si>
    <t xml:space="preserve">At the Optimum, consumption is higher while co2 levels fall </t>
  </si>
  <si>
    <t xml:space="preserve">and overall global temperature increases are also less severe. </t>
  </si>
  <si>
    <t>at the optimum, compared with 5.48 in the original model</t>
  </si>
  <si>
    <t xml:space="preserve">By 2300, global temperatures will rise by 5.18 degrees celcius </t>
  </si>
  <si>
    <t>Global NPV: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</si>
</sst>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"/>
    <numFmt numFmtId="166" formatCode="0.0000"/>
    <numFmt numFmtId="167" formatCode="0.000000000"/>
    <numFmt numFmtId="168" formatCode="0.0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rgb="FF444444"/>
      <name val="Calibri"/>
      <family val="2"/>
      <charset val="1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5" fillId="0" borderId="13" applyNumberFormat="0" applyFill="0" applyAlignment="0" applyProtection="0"/>
    <xf numFmtId="0" fontId="6" fillId="0" borderId="14" applyNumberFormat="0" applyFill="0" applyAlignment="0" applyProtection="0"/>
    <xf numFmtId="0" fontId="7" fillId="0" borderId="15" applyNumberFormat="0" applyFill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9" borderId="16" applyNumberFormat="0" applyAlignment="0" applyProtection="0"/>
    <xf numFmtId="0" fontId="11" fillId="10" borderId="17" applyNumberFormat="0" applyAlignment="0" applyProtection="0"/>
    <xf numFmtId="0" fontId="12" fillId="10" borderId="16" applyNumberFormat="0" applyAlignment="0" applyProtection="0"/>
    <xf numFmtId="0" fontId="13" fillId="0" borderId="18" applyNumberFormat="0" applyFill="0" applyAlignment="0" applyProtection="0"/>
    <xf numFmtId="0" fontId="14" fillId="11" borderId="19" applyNumberFormat="0" applyAlignment="0" applyProtection="0"/>
    <xf numFmtId="0" fontId="15" fillId="0" borderId="0" applyNumberFormat="0" applyFill="0" applyBorder="0" applyAlignment="0" applyProtection="0"/>
    <xf numFmtId="0" fontId="4" fillId="12" borderId="2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21" applyNumberFormat="0" applyFill="0" applyAlignment="0" applyProtection="0"/>
    <xf numFmtId="0" fontId="17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7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7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7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7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7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6" borderId="0" applyNumberFormat="0" applyBorder="0" applyAlignment="0" applyProtection="0"/>
  </cellStyleXfs>
  <cellXfs count="8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" fontId="2" fillId="0" borderId="0" xfId="0" applyNumberFormat="1" applyFont="1"/>
    <xf numFmtId="164" fontId="0" fillId="0" borderId="0" xfId="0" applyNumberFormat="1"/>
    <xf numFmtId="0" fontId="1" fillId="2" borderId="0" xfId="0" applyFont="1" applyFill="1"/>
    <xf numFmtId="0" fontId="1" fillId="0" borderId="0" xfId="0" applyFont="1"/>
    <xf numFmtId="0" fontId="3" fillId="0" borderId="0" xfId="0" applyFont="1"/>
    <xf numFmtId="164" fontId="1" fillId="2" borderId="0" xfId="0" applyNumberFormat="1" applyFont="1" applyFill="1" applyAlignment="1">
      <alignment wrapText="1"/>
    </xf>
    <xf numFmtId="1" fontId="0" fillId="0" borderId="0" xfId="0" applyNumberFormat="1"/>
    <xf numFmtId="10" fontId="0" fillId="0" borderId="0" xfId="0" applyNumberFormat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5" borderId="10" xfId="0" applyFont="1" applyFill="1" applyBorder="1"/>
    <xf numFmtId="0" fontId="1" fillId="5" borderId="11" xfId="0" applyFont="1" applyFill="1" applyBorder="1"/>
    <xf numFmtId="0" fontId="1" fillId="5" borderId="12" xfId="0" applyFont="1" applyFill="1" applyBorder="1"/>
    <xf numFmtId="2" fontId="0" fillId="0" borderId="0" xfId="0" applyNumberFormat="1"/>
    <xf numFmtId="2" fontId="2" fillId="0" borderId="0" xfId="0" applyNumberFormat="1" applyFont="1"/>
    <xf numFmtId="165" fontId="0" fillId="0" borderId="0" xfId="0" applyNumberFormat="1"/>
    <xf numFmtId="10" fontId="1" fillId="0" borderId="0" xfId="0" applyNumberFormat="1" applyFont="1"/>
    <xf numFmtId="0" fontId="0" fillId="2" borderId="4" xfId="0" applyFill="1" applyBorder="1"/>
    <xf numFmtId="0" fontId="1" fillId="5" borderId="10" xfId="0" applyFont="1" applyFill="1" applyBorder="1" applyAlignment="1">
      <alignment horizontal="center"/>
    </xf>
    <xf numFmtId="0" fontId="1" fillId="2" borderId="1" xfId="0" applyFont="1" applyFill="1" applyBorder="1"/>
    <xf numFmtId="164" fontId="1" fillId="0" borderId="0" xfId="0" applyNumberFormat="1" applyFont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2" xfId="0" applyBorder="1"/>
    <xf numFmtId="0" fontId="0" fillId="0" borderId="2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11" xfId="0" applyFont="1" applyFill="1" applyBorder="1" applyAlignment="1">
      <alignment horizontal="center"/>
    </xf>
    <xf numFmtId="0" fontId="1" fillId="2" borderId="24" xfId="0" applyFont="1" applyFill="1" applyBorder="1"/>
    <xf numFmtId="0" fontId="1" fillId="37" borderId="24" xfId="0" applyFont="1" applyFill="1" applyBorder="1"/>
    <xf numFmtId="0" fontId="1" fillId="2" borderId="25" xfId="0" applyFont="1" applyFill="1" applyBorder="1"/>
    <xf numFmtId="0" fontId="1" fillId="2" borderId="26" xfId="0" applyFont="1" applyFill="1" applyBorder="1" applyAlignment="1">
      <alignment wrapText="1"/>
    </xf>
    <xf numFmtId="166" fontId="0" fillId="0" borderId="0" xfId="0" applyNumberFormat="1"/>
    <xf numFmtId="0" fontId="0" fillId="0" borderId="8" xfId="0" applyBorder="1"/>
    <xf numFmtId="167" fontId="0" fillId="0" borderId="0" xfId="0" applyNumberFormat="1"/>
    <xf numFmtId="0" fontId="1" fillId="2" borderId="11" xfId="0" applyFont="1" applyFill="1" applyBorder="1"/>
    <xf numFmtId="0" fontId="1" fillId="2" borderId="10" xfId="0" applyFont="1" applyFill="1" applyBorder="1"/>
    <xf numFmtId="164" fontId="1" fillId="2" borderId="24" xfId="0" applyNumberFormat="1" applyFont="1" applyFill="1" applyBorder="1" applyAlignment="1">
      <alignment wrapText="1"/>
    </xf>
    <xf numFmtId="0" fontId="1" fillId="2" borderId="12" xfId="0" applyFont="1" applyFill="1" applyBorder="1" applyAlignment="1">
      <alignment wrapText="1"/>
    </xf>
    <xf numFmtId="2" fontId="0" fillId="0" borderId="8" xfId="0" applyNumberFormat="1" applyBorder="1"/>
    <xf numFmtId="168" fontId="0" fillId="0" borderId="0" xfId="0" applyNumberFormat="1"/>
    <xf numFmtId="168" fontId="1" fillId="2" borderId="11" xfId="0" applyNumberFormat="1" applyFont="1" applyFill="1" applyBorder="1"/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5" borderId="30" xfId="0" applyFont="1" applyFill="1" applyBorder="1"/>
    <xf numFmtId="0" fontId="1" fillId="4" borderId="5" xfId="0" applyFont="1" applyFill="1" applyBorder="1"/>
    <xf numFmtId="0" fontId="1" fillId="5" borderId="29" xfId="0" applyFont="1" applyFill="1" applyBorder="1" applyAlignment="1">
      <alignment horizontal="center" vertical="center"/>
    </xf>
    <xf numFmtId="0" fontId="20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0" xfId="0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4" borderId="22" xfId="0" applyFont="1" applyFill="1" applyBorder="1"/>
    <xf numFmtId="0" fontId="1" fillId="4" borderId="4" xfId="0" applyFont="1" applyFill="1" applyBorder="1"/>
    <xf numFmtId="0" fontId="0" fillId="0" borderId="0" xfId="0" applyFill="1"/>
    <xf numFmtId="0" fontId="1" fillId="0" borderId="0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0" fontId="1" fillId="0" borderId="0" xfId="0" applyFont="1" applyFill="1"/>
    <xf numFmtId="0" fontId="20" fillId="0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E2303074-359F-4AA8-9239-418BF804F015}"/>
    <cellStyle name="60% - Accent2 2" xfId="37" xr:uid="{701E6334-A08F-4F5F-A95B-2CC87EC236AE}"/>
    <cellStyle name="60% - Accent3 2" xfId="38" xr:uid="{698B0CD7-2E55-48D5-84FF-A442B679BFB8}"/>
    <cellStyle name="60% - Accent4 2" xfId="39" xr:uid="{DAD396BB-C51A-4A4C-A1F6-1CC495818BF8}"/>
    <cellStyle name="60% - Accent5 2" xfId="40" xr:uid="{CA0F3923-5EF3-401B-9112-FCB98C1DAF51}"/>
    <cellStyle name="60% - Accent6 2" xfId="41" xr:uid="{CAE00CFD-3A5F-4A39-9713-B46CB82DEFA2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9CB477F9-4DE4-48DF-88F9-684B97286D56}"/>
    <cellStyle name="Normal" xfId="0" builtinId="0"/>
    <cellStyle name="Note" xfId="13" builtinId="10" customBuiltin="1"/>
    <cellStyle name="Output" xfId="8" builtinId="21" customBuiltin="1"/>
    <cellStyle name="Title 2" xfId="34" xr:uid="{C1983F65-744A-430D-9A3B-460324EF2FB3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20F3-4F51-4DB8-933F-89D3DD47BD1E}">
  <dimension ref="A1:Q561"/>
  <sheetViews>
    <sheetView zoomScale="90" zoomScaleNormal="90" workbookViewId="0">
      <pane xSplit="1" ySplit="9" topLeftCell="B187" activePane="bottomRight" state="frozen"/>
      <selection pane="topRight" activeCell="B1" sqref="B1"/>
      <selection pane="bottomLeft" activeCell="A10" sqref="A10"/>
      <selection pane="bottomRight" activeCell="K282" sqref="K282"/>
    </sheetView>
  </sheetViews>
  <sheetFormatPr defaultRowHeight="14.5" x14ac:dyDescent="0.35"/>
  <cols>
    <col min="1" max="1" width="8.54296875" style="6" customWidth="1"/>
    <col min="2" max="2" width="11.1796875" customWidth="1"/>
    <col min="3" max="3" width="12.1796875" customWidth="1"/>
    <col min="4" max="4" width="10.26953125" customWidth="1"/>
    <col min="5" max="5" width="11.453125" customWidth="1"/>
    <col min="6" max="6" width="9.81640625" customWidth="1"/>
    <col min="7" max="7" width="10.81640625" customWidth="1"/>
    <col min="8" max="8" width="11.453125" style="47" bestFit="1" customWidth="1"/>
    <col min="9" max="9" width="19.1796875" customWidth="1"/>
    <col min="10" max="10" width="11.7265625" style="40" bestFit="1" customWidth="1"/>
    <col min="11" max="11" width="16.54296875" bestFit="1" customWidth="1"/>
    <col min="17" max="17" width="26" style="47" bestFit="1" customWidth="1"/>
  </cols>
  <sheetData>
    <row r="1" spans="1:17" x14ac:dyDescent="0.35">
      <c r="A1" s="7"/>
      <c r="J1"/>
    </row>
    <row r="2" spans="1:17" x14ac:dyDescent="0.35">
      <c r="A2" s="7"/>
      <c r="C2" s="72" t="s">
        <v>0</v>
      </c>
      <c r="D2" s="72"/>
      <c r="E2" s="73" t="s">
        <v>1</v>
      </c>
      <c r="F2" s="73"/>
      <c r="G2" s="3" t="s">
        <v>2</v>
      </c>
      <c r="J2"/>
    </row>
    <row r="3" spans="1:17" x14ac:dyDescent="0.35">
      <c r="A3" s="7"/>
      <c r="C3" s="1"/>
      <c r="D3" s="1"/>
      <c r="E3" s="2"/>
      <c r="F3" s="2"/>
      <c r="G3">
        <v>4.6900000000000002E-4</v>
      </c>
      <c r="J3"/>
    </row>
    <row r="4" spans="1:17" x14ac:dyDescent="0.35">
      <c r="A4" s="7"/>
      <c r="B4" s="1" t="s">
        <v>3</v>
      </c>
      <c r="C4" t="s">
        <v>4</v>
      </c>
      <c r="D4">
        <v>0.13</v>
      </c>
      <c r="E4" t="s">
        <v>5</v>
      </c>
      <c r="F4">
        <v>0</v>
      </c>
      <c r="J4"/>
    </row>
    <row r="5" spans="1:17" x14ac:dyDescent="0.35">
      <c r="A5" s="7"/>
      <c r="B5" s="1" t="s">
        <v>6</v>
      </c>
      <c r="C5" t="s">
        <v>7</v>
      </c>
      <c r="D5">
        <v>0.2</v>
      </c>
      <c r="E5" t="s">
        <v>8</v>
      </c>
      <c r="F5">
        <f xml:space="preserve"> 1-EXP(-1/363)</f>
        <v>2.7510298994511961E-3</v>
      </c>
      <c r="J5"/>
    </row>
    <row r="6" spans="1:17" x14ac:dyDescent="0.35">
      <c r="A6" s="7"/>
      <c r="B6" s="1" t="s">
        <v>9</v>
      </c>
      <c r="C6" t="s">
        <v>10</v>
      </c>
      <c r="D6">
        <v>0.32</v>
      </c>
      <c r="E6" t="s">
        <v>11</v>
      </c>
      <c r="F6">
        <f>1-EXP(-1/74)</f>
        <v>1.3422615899161938E-2</v>
      </c>
      <c r="J6"/>
    </row>
    <row r="7" spans="1:17" x14ac:dyDescent="0.35">
      <c r="A7" s="7"/>
      <c r="B7" s="1" t="s">
        <v>12</v>
      </c>
      <c r="C7" t="s">
        <v>13</v>
      </c>
      <c r="D7">
        <v>0.25</v>
      </c>
      <c r="E7" t="s">
        <v>14</v>
      </c>
      <c r="F7">
        <f>1-EXP(-1/17)</f>
        <v>5.7126856145125027E-2</v>
      </c>
      <c r="J7"/>
    </row>
    <row r="8" spans="1:17" ht="15" thickBot="1" x14ac:dyDescent="0.4">
      <c r="A8" s="7"/>
      <c r="B8" s="1" t="s">
        <v>15</v>
      </c>
      <c r="C8" t="s">
        <v>16</v>
      </c>
      <c r="D8">
        <v>0.1</v>
      </c>
      <c r="E8" t="s">
        <v>17</v>
      </c>
      <c r="F8">
        <f>1-EXP(-1/2)</f>
        <v>0.39346934028736658</v>
      </c>
      <c r="J8"/>
    </row>
    <row r="9" spans="1:17" s="42" customFormat="1" ht="15" thickBot="1" x14ac:dyDescent="0.4">
      <c r="A9" s="43" t="s">
        <v>18</v>
      </c>
      <c r="B9" s="42" t="s">
        <v>19</v>
      </c>
      <c r="C9" s="42" t="s">
        <v>20</v>
      </c>
      <c r="D9" s="42" t="s">
        <v>21</v>
      </c>
      <c r="E9" s="42" t="s">
        <v>22</v>
      </c>
      <c r="F9" s="42" t="s">
        <v>23</v>
      </c>
      <c r="G9" s="42" t="s">
        <v>24</v>
      </c>
      <c r="H9" s="74" t="s">
        <v>25</v>
      </c>
      <c r="I9" s="74"/>
      <c r="J9" s="35" t="s">
        <v>26</v>
      </c>
      <c r="K9" s="42" t="s">
        <v>19</v>
      </c>
      <c r="L9" s="42" t="s">
        <v>20</v>
      </c>
      <c r="M9" s="42" t="s">
        <v>21</v>
      </c>
      <c r="N9" s="42" t="s">
        <v>22</v>
      </c>
      <c r="O9" s="42" t="s">
        <v>23</v>
      </c>
      <c r="P9" s="42" t="s">
        <v>24</v>
      </c>
      <c r="Q9" s="48" t="s">
        <v>27</v>
      </c>
    </row>
    <row r="10" spans="1:17" x14ac:dyDescent="0.35">
      <c r="B10" t="s">
        <v>28</v>
      </c>
      <c r="C10" t="s">
        <v>29</v>
      </c>
      <c r="D10" t="s">
        <v>29</v>
      </c>
      <c r="E10" t="s">
        <v>29</v>
      </c>
      <c r="F10" t="s">
        <v>29</v>
      </c>
      <c r="G10" t="s">
        <v>29</v>
      </c>
    </row>
    <row r="11" spans="1:17" x14ac:dyDescent="0.35">
      <c r="A11" s="6">
        <v>1750</v>
      </c>
      <c r="B11">
        <v>0</v>
      </c>
      <c r="C11" s="5">
        <v>275</v>
      </c>
      <c r="D11" s="5">
        <v>0</v>
      </c>
      <c r="E11" s="5">
        <v>0</v>
      </c>
      <c r="F11" s="5">
        <v>0</v>
      </c>
      <c r="G11" s="5">
        <v>0</v>
      </c>
      <c r="H11" s="47">
        <v>275</v>
      </c>
      <c r="J11" s="46">
        <v>0</v>
      </c>
      <c r="K11" s="18">
        <f>B11+J11</f>
        <v>0</v>
      </c>
      <c r="L11">
        <v>275</v>
      </c>
      <c r="M11">
        <v>0</v>
      </c>
      <c r="N11">
        <v>0</v>
      </c>
      <c r="O11">
        <v>0</v>
      </c>
      <c r="P11">
        <v>0</v>
      </c>
      <c r="Q11" s="47">
        <v>275</v>
      </c>
    </row>
    <row r="12" spans="1:17" x14ac:dyDescent="0.35">
      <c r="A12" s="6">
        <v>1751</v>
      </c>
      <c r="B12">
        <v>3</v>
      </c>
      <c r="C12" s="5">
        <f>(1-F$4)*C11+D$4*G$3*B11</f>
        <v>275</v>
      </c>
      <c r="D12" s="5">
        <f>(1-F$5)*D11+D$5*G$3*B11</f>
        <v>0</v>
      </c>
      <c r="E12" s="5">
        <f>(1-F$6)*E11+D$6*G$3*B11</f>
        <v>0</v>
      </c>
      <c r="F12" s="5">
        <f>(1-F$7)*F11+D$7*G$3*B11</f>
        <v>0</v>
      </c>
      <c r="G12" s="5">
        <f>(1-F$8)*G11+D$8*G$3*B11</f>
        <v>0</v>
      </c>
      <c r="H12" s="47">
        <f>SUM(C12:G12)</f>
        <v>275</v>
      </c>
      <c r="J12" s="46">
        <v>0</v>
      </c>
      <c r="K12" s="18">
        <f>B12+J12</f>
        <v>3</v>
      </c>
      <c r="L12">
        <f>(1-F$4)*L11+D$4*G$3*K11</f>
        <v>275</v>
      </c>
      <c r="M12">
        <f>(1-F$5)*M11+D$5*G$3*K11</f>
        <v>0</v>
      </c>
      <c r="N12">
        <f>(1-F$6)*N11+D$6*G$3*K11</f>
        <v>0</v>
      </c>
      <c r="O12">
        <f>(1-F$7)*O11+D$7*G$3*K11</f>
        <v>0</v>
      </c>
      <c r="P12">
        <f>(1-F$8)*P11+D$8*G$3*K11</f>
        <v>0</v>
      </c>
      <c r="Q12" s="47">
        <f>SUM(L12:P12)</f>
        <v>275</v>
      </c>
    </row>
    <row r="13" spans="1:17" x14ac:dyDescent="0.35">
      <c r="A13" s="6">
        <v>1752</v>
      </c>
      <c r="B13">
        <v>3</v>
      </c>
      <c r="C13" s="5">
        <f>(1-F$4)*C12+D$4*G$3*B12</f>
        <v>275.00018290999998</v>
      </c>
      <c r="D13" s="5">
        <f>(1-F$5)*D12+D$5*G$3*B12</f>
        <v>2.8140000000000001E-4</v>
      </c>
      <c r="E13" s="5">
        <f>(1-F$6)*E12+D$6*G$3*B12</f>
        <v>4.5023999999999997E-4</v>
      </c>
      <c r="F13" s="5">
        <f>(1-F$7)*F12+D$7*G$3*B12</f>
        <v>3.5175000000000001E-4</v>
      </c>
      <c r="G13" s="5">
        <f t="shared" ref="G13:G19" si="0">(1-F$8)*G12+D$8*G$3*B12</f>
        <v>1.407E-4</v>
      </c>
      <c r="H13" s="47">
        <f>SUM(C13:G13)</f>
        <v>275.00140699999997</v>
      </c>
      <c r="J13" s="46">
        <v>0</v>
      </c>
      <c r="K13" s="18">
        <f t="shared" ref="K13:K76" si="1">B13+J13</f>
        <v>3</v>
      </c>
      <c r="L13">
        <f t="shared" ref="L13:L25" si="2">(1-F$4)*L12+D$4*G$3*K12</f>
        <v>275.00018290999998</v>
      </c>
      <c r="M13">
        <f t="shared" ref="M13:M25" si="3">(1-F$5)*M12+D$5*G$3*K12</f>
        <v>2.8140000000000001E-4</v>
      </c>
      <c r="N13">
        <f t="shared" ref="N13:N25" si="4">(1-F$6)*N12+D$6*G$3*K12</f>
        <v>4.5023999999999997E-4</v>
      </c>
      <c r="O13">
        <f t="shared" ref="O13:O25" si="5">(1-F$7)*O12+D$7*G$3*K12</f>
        <v>3.5175000000000001E-4</v>
      </c>
      <c r="P13">
        <f t="shared" ref="P13:P25" si="6">(1-F$8)*P12+D$8*G$3*K12</f>
        <v>1.407E-4</v>
      </c>
      <c r="Q13" s="47">
        <f t="shared" ref="Q13:Q25" si="7">SUM(L13:P13)</f>
        <v>275.00140699999997</v>
      </c>
    </row>
    <row r="14" spans="1:17" x14ac:dyDescent="0.35">
      <c r="A14" s="6">
        <v>1753</v>
      </c>
      <c r="B14">
        <v>3</v>
      </c>
      <c r="C14" s="5">
        <f t="shared" ref="C14:C20" si="8">(1-F$4)*C13+D$4*G$3*B13</f>
        <v>275.00036581999996</v>
      </c>
      <c r="D14" s="5">
        <f t="shared" ref="D14:D20" si="9">(1-F$5)*D13+D$5*G$3*B13</f>
        <v>5.6202586018629444E-4</v>
      </c>
      <c r="E14" s="5">
        <f t="shared" ref="E14:E20" si="10">(1-F$6)*E13+D$6*G$3*B13</f>
        <v>8.9443660141756134E-4</v>
      </c>
      <c r="F14" s="5">
        <f t="shared" ref="F14:F20" si="11">(1-F$7)*F13+D$7*G$3*B13</f>
        <v>6.8340562835095232E-4</v>
      </c>
      <c r="G14" s="5">
        <f t="shared" si="0"/>
        <v>2.2603886382156752E-4</v>
      </c>
      <c r="H14" s="47">
        <f t="shared" ref="H14:H20" si="12">SUM(C14:G14)</f>
        <v>275.00273172695375</v>
      </c>
      <c r="J14" s="46">
        <v>0</v>
      </c>
      <c r="K14" s="18">
        <f t="shared" si="1"/>
        <v>3</v>
      </c>
      <c r="L14">
        <f t="shared" si="2"/>
        <v>275.00036581999996</v>
      </c>
      <c r="M14">
        <f t="shared" si="3"/>
        <v>5.6202586018629444E-4</v>
      </c>
      <c r="N14">
        <f t="shared" si="4"/>
        <v>8.9443660141756134E-4</v>
      </c>
      <c r="O14">
        <f t="shared" si="5"/>
        <v>6.8340562835095232E-4</v>
      </c>
      <c r="P14">
        <f t="shared" si="6"/>
        <v>2.2603886382156752E-4</v>
      </c>
      <c r="Q14" s="47">
        <f t="shared" si="7"/>
        <v>275.00273172695375</v>
      </c>
    </row>
    <row r="15" spans="1:17" x14ac:dyDescent="0.35">
      <c r="A15" s="6">
        <v>1754</v>
      </c>
      <c r="B15">
        <v>3</v>
      </c>
      <c r="C15" s="5">
        <f t="shared" si="8"/>
        <v>275.00054872999993</v>
      </c>
      <c r="D15" s="5">
        <f t="shared" si="9"/>
        <v>8.4187971024065722E-4</v>
      </c>
      <c r="E15" s="5">
        <f t="shared" si="10"/>
        <v>1.3326709224705815E-3</v>
      </c>
      <c r="F15" s="5">
        <f t="shared" si="11"/>
        <v>9.9611481333137879E-4</v>
      </c>
      <c r="G15" s="5">
        <f t="shared" si="0"/>
        <v>2.777995011943895E-4</v>
      </c>
      <c r="H15" s="47">
        <f t="shared" si="12"/>
        <v>275.0039971949472</v>
      </c>
      <c r="J15" s="46">
        <v>0</v>
      </c>
      <c r="K15" s="18">
        <f t="shared" si="1"/>
        <v>3</v>
      </c>
      <c r="L15">
        <f t="shared" si="2"/>
        <v>275.00054872999993</v>
      </c>
      <c r="M15">
        <f t="shared" si="3"/>
        <v>8.4187971024065722E-4</v>
      </c>
      <c r="N15">
        <f t="shared" si="4"/>
        <v>1.3326709224705815E-3</v>
      </c>
      <c r="O15">
        <f t="shared" si="5"/>
        <v>9.9611481333137879E-4</v>
      </c>
      <c r="P15">
        <f t="shared" si="6"/>
        <v>2.777995011943895E-4</v>
      </c>
      <c r="Q15" s="47">
        <f t="shared" si="7"/>
        <v>275.0039971949472</v>
      </c>
    </row>
    <row r="16" spans="1:17" x14ac:dyDescent="0.35">
      <c r="A16" s="6">
        <v>1755</v>
      </c>
      <c r="B16">
        <v>3</v>
      </c>
      <c r="C16" s="5">
        <f t="shared" si="8"/>
        <v>275.00073163999991</v>
      </c>
      <c r="D16" s="5">
        <f t="shared" si="9"/>
        <v>1.1209636739860438E-3</v>
      </c>
      <c r="E16" s="5">
        <f t="shared" si="10"/>
        <v>1.7650229925582771E-3</v>
      </c>
      <c r="F16" s="5">
        <f t="shared" si="11"/>
        <v>1.290959905686169E-3</v>
      </c>
      <c r="G16" s="5">
        <f t="shared" si="0"/>
        <v>3.0919391472727356E-4</v>
      </c>
      <c r="H16" s="47">
        <f t="shared" si="12"/>
        <v>275.00521778048693</v>
      </c>
      <c r="J16" s="46">
        <v>0</v>
      </c>
      <c r="K16" s="18">
        <f t="shared" si="1"/>
        <v>3</v>
      </c>
      <c r="L16">
        <f t="shared" si="2"/>
        <v>275.00073163999991</v>
      </c>
      <c r="M16">
        <f t="shared" si="3"/>
        <v>1.1209636739860438E-3</v>
      </c>
      <c r="N16">
        <f t="shared" si="4"/>
        <v>1.7650229925582771E-3</v>
      </c>
      <c r="O16">
        <f t="shared" si="5"/>
        <v>1.290959905686169E-3</v>
      </c>
      <c r="P16">
        <f t="shared" si="6"/>
        <v>3.0919391472727356E-4</v>
      </c>
      <c r="Q16" s="47">
        <f t="shared" si="7"/>
        <v>275.00521778048693</v>
      </c>
    </row>
    <row r="17" spans="1:17" x14ac:dyDescent="0.35">
      <c r="A17" s="6">
        <v>1756</v>
      </c>
      <c r="B17">
        <v>3</v>
      </c>
      <c r="C17" s="5">
        <f t="shared" si="8"/>
        <v>275.00091454999989</v>
      </c>
      <c r="D17" s="5">
        <f t="shared" si="9"/>
        <v>1.3992798694027096E-3</v>
      </c>
      <c r="E17" s="5">
        <f t="shared" si="10"/>
        <v>2.1915717668759779E-3</v>
      </c>
      <c r="F17" s="5">
        <f t="shared" si="11"/>
        <v>1.5689614248649111E-3</v>
      </c>
      <c r="G17" s="5">
        <f t="shared" si="0"/>
        <v>3.2823558907866493E-4</v>
      </c>
      <c r="H17" s="47">
        <f t="shared" si="12"/>
        <v>275.00640259865014</v>
      </c>
      <c r="J17" s="46">
        <v>0</v>
      </c>
      <c r="K17" s="18">
        <f t="shared" si="1"/>
        <v>3</v>
      </c>
      <c r="L17">
        <f t="shared" si="2"/>
        <v>275.00091454999989</v>
      </c>
      <c r="M17">
        <f t="shared" si="3"/>
        <v>1.3992798694027096E-3</v>
      </c>
      <c r="N17">
        <f t="shared" si="4"/>
        <v>2.1915717668759779E-3</v>
      </c>
      <c r="O17">
        <f t="shared" si="5"/>
        <v>1.5689614248649111E-3</v>
      </c>
      <c r="P17">
        <f t="shared" si="6"/>
        <v>3.2823558907866493E-4</v>
      </c>
      <c r="Q17" s="47">
        <f t="shared" si="7"/>
        <v>275.00640259865014</v>
      </c>
    </row>
    <row r="18" spans="1:17" x14ac:dyDescent="0.35">
      <c r="A18" s="6">
        <v>1757</v>
      </c>
      <c r="B18">
        <v>3</v>
      </c>
      <c r="C18" s="5">
        <f t="shared" si="8"/>
        <v>275.00109745999987</v>
      </c>
      <c r="D18" s="5">
        <f t="shared" si="9"/>
        <v>1.6768304086442825E-3</v>
      </c>
      <c r="E18" s="5">
        <f t="shared" si="10"/>
        <v>2.6123951408337535E-3</v>
      </c>
      <c r="F18" s="5">
        <f t="shared" si="11"/>
        <v>1.831081591249403E-3</v>
      </c>
      <c r="G18" s="5">
        <f t="shared" si="0"/>
        <v>3.3978494838504751E-4</v>
      </c>
      <c r="H18" s="47">
        <f t="shared" si="12"/>
        <v>275.007557552089</v>
      </c>
      <c r="J18" s="46">
        <v>0</v>
      </c>
      <c r="K18" s="18">
        <f t="shared" si="1"/>
        <v>3</v>
      </c>
      <c r="L18">
        <f t="shared" si="2"/>
        <v>275.00109745999987</v>
      </c>
      <c r="M18">
        <f t="shared" si="3"/>
        <v>1.6768304086442825E-3</v>
      </c>
      <c r="N18">
        <f t="shared" si="4"/>
        <v>2.6123951408337535E-3</v>
      </c>
      <c r="O18">
        <f t="shared" si="5"/>
        <v>1.831081591249403E-3</v>
      </c>
      <c r="P18">
        <f t="shared" si="6"/>
        <v>3.3978494838504751E-4</v>
      </c>
      <c r="Q18" s="47">
        <f t="shared" si="7"/>
        <v>275.007557552089</v>
      </c>
    </row>
    <row r="19" spans="1:17" x14ac:dyDescent="0.35">
      <c r="A19" s="6">
        <v>1758</v>
      </c>
      <c r="B19">
        <v>3</v>
      </c>
      <c r="C19" s="5">
        <f t="shared" si="8"/>
        <v>275.00128036999985</v>
      </c>
      <c r="D19" s="5">
        <f t="shared" si="9"/>
        <v>1.9536173980537934E-3</v>
      </c>
      <c r="E19" s="5">
        <f t="shared" si="10"/>
        <v>3.0275699642815053E-3</v>
      </c>
      <c r="F19" s="5">
        <f t="shared" si="11"/>
        <v>2.0782276565961119E-3</v>
      </c>
      <c r="G19" s="5">
        <f t="shared" si="0"/>
        <v>3.4678998890440597E-4</v>
      </c>
      <c r="H19" s="47">
        <f t="shared" si="12"/>
        <v>275.00868657500763</v>
      </c>
      <c r="J19" s="46">
        <v>0</v>
      </c>
      <c r="K19" s="18">
        <f t="shared" si="1"/>
        <v>3</v>
      </c>
      <c r="L19">
        <f t="shared" si="2"/>
        <v>275.00128036999985</v>
      </c>
      <c r="M19">
        <f t="shared" si="3"/>
        <v>1.9536173980537934E-3</v>
      </c>
      <c r="N19">
        <f t="shared" si="4"/>
        <v>3.0275699642815053E-3</v>
      </c>
      <c r="O19">
        <f t="shared" si="5"/>
        <v>2.0782276565961119E-3</v>
      </c>
      <c r="P19">
        <f t="shared" si="6"/>
        <v>3.4678998890440597E-4</v>
      </c>
      <c r="Q19" s="47">
        <f t="shared" si="7"/>
        <v>275.00868657500763</v>
      </c>
    </row>
    <row r="20" spans="1:17" x14ac:dyDescent="0.35">
      <c r="A20" s="6">
        <v>1759</v>
      </c>
      <c r="B20">
        <v>3</v>
      </c>
      <c r="C20" s="5">
        <f t="shared" si="8"/>
        <v>275.00146327999983</v>
      </c>
      <c r="D20" s="5">
        <f t="shared" si="9"/>
        <v>2.2296429381796594E-3</v>
      </c>
      <c r="E20" s="5">
        <f t="shared" si="10"/>
        <v>3.4371720555431149E-3</v>
      </c>
      <c r="F20" s="5">
        <f t="shared" si="11"/>
        <v>2.3112550442209254E-3</v>
      </c>
      <c r="G20" s="5">
        <f t="shared" ref="G20:G83" si="13">(1-F$8)*G19+D$8*G$3*B19</f>
        <v>3.5103876075192621E-4</v>
      </c>
      <c r="H20" s="47">
        <f t="shared" si="12"/>
        <v>275.00979238879853</v>
      </c>
      <c r="J20" s="46">
        <v>0</v>
      </c>
      <c r="K20" s="18">
        <f t="shared" si="1"/>
        <v>3</v>
      </c>
      <c r="L20">
        <f t="shared" si="2"/>
        <v>275.00146327999983</v>
      </c>
      <c r="M20">
        <f t="shared" si="3"/>
        <v>2.2296429381796594E-3</v>
      </c>
      <c r="N20">
        <f t="shared" si="4"/>
        <v>3.4371720555431149E-3</v>
      </c>
      <c r="O20">
        <f t="shared" si="5"/>
        <v>2.3112550442209254E-3</v>
      </c>
      <c r="P20">
        <f t="shared" si="6"/>
        <v>3.5103876075192621E-4</v>
      </c>
      <c r="Q20" s="47">
        <f t="shared" si="7"/>
        <v>275.00979238879853</v>
      </c>
    </row>
    <row r="21" spans="1:17" x14ac:dyDescent="0.35">
      <c r="A21" s="6">
        <v>1760</v>
      </c>
      <c r="B21">
        <v>3</v>
      </c>
      <c r="C21" s="5">
        <f t="shared" ref="C21:C84" si="14">(1-F$4)*C20+D$4*G$3*B20</f>
        <v>275.0016461899998</v>
      </c>
      <c r="D21" s="5">
        <f t="shared" ref="D21:D84" si="15">(1-F$5)*D20+D$5*G$3*B20</f>
        <v>2.5049091237916267E-3</v>
      </c>
      <c r="E21" s="5">
        <f t="shared" ref="E21:E84" si="16">(1-F$6)*E20+D$6*G$3*B20</f>
        <v>3.8412762152622267E-3</v>
      </c>
      <c r="F21" s="5">
        <f t="shared" ref="F21:F84" si="17">(1-F$7)*F20+D$7*G$3*B20</f>
        <v>2.5309703097950221E-3</v>
      </c>
      <c r="G21" s="5">
        <f t="shared" si="13"/>
        <v>3.5361577114357114E-4</v>
      </c>
      <c r="H21" s="47">
        <f t="shared" ref="H21:H84" si="18">SUM(C21:G21)</f>
        <v>275.0108769614198</v>
      </c>
      <c r="J21" s="46">
        <v>0</v>
      </c>
      <c r="K21" s="18">
        <f t="shared" si="1"/>
        <v>3</v>
      </c>
      <c r="L21">
        <f t="shared" si="2"/>
        <v>275.0016461899998</v>
      </c>
      <c r="M21">
        <f t="shared" si="3"/>
        <v>2.5049091237916267E-3</v>
      </c>
      <c r="N21">
        <f t="shared" si="4"/>
        <v>3.8412762152622267E-3</v>
      </c>
      <c r="O21">
        <f t="shared" si="5"/>
        <v>2.5309703097950221E-3</v>
      </c>
      <c r="P21">
        <f t="shared" si="6"/>
        <v>3.5361577114357114E-4</v>
      </c>
      <c r="Q21" s="47">
        <f t="shared" si="7"/>
        <v>275.0108769614198</v>
      </c>
    </row>
    <row r="22" spans="1:17" x14ac:dyDescent="0.35">
      <c r="A22" s="6">
        <v>1761</v>
      </c>
      <c r="B22">
        <v>3</v>
      </c>
      <c r="C22" s="5">
        <f t="shared" si="14"/>
        <v>275.00182909999978</v>
      </c>
      <c r="D22" s="5">
        <f t="shared" si="15"/>
        <v>2.7794180438966681E-3</v>
      </c>
      <c r="E22" s="5">
        <f t="shared" si="16"/>
        <v>4.2399562400621755E-3</v>
      </c>
      <c r="F22" s="5">
        <f t="shared" si="17"/>
        <v>2.7381339329997792E-3</v>
      </c>
      <c r="G22" s="5">
        <f t="shared" si="13"/>
        <v>3.5517880695650178E-4</v>
      </c>
      <c r="H22" s="47">
        <f t="shared" si="18"/>
        <v>275.01194178702366</v>
      </c>
      <c r="J22" s="46">
        <v>0</v>
      </c>
      <c r="K22" s="18">
        <f t="shared" si="1"/>
        <v>3</v>
      </c>
      <c r="L22">
        <f t="shared" si="2"/>
        <v>275.00182909999978</v>
      </c>
      <c r="M22">
        <f t="shared" si="3"/>
        <v>2.7794180438966681E-3</v>
      </c>
      <c r="N22">
        <f t="shared" si="4"/>
        <v>4.2399562400621755E-3</v>
      </c>
      <c r="O22">
        <f t="shared" si="5"/>
        <v>2.7381339329997792E-3</v>
      </c>
      <c r="P22">
        <f t="shared" si="6"/>
        <v>3.5517880695650178E-4</v>
      </c>
      <c r="Q22" s="47">
        <f t="shared" si="7"/>
        <v>275.01194178702366</v>
      </c>
    </row>
    <row r="23" spans="1:17" x14ac:dyDescent="0.35">
      <c r="A23" s="6">
        <v>1762</v>
      </c>
      <c r="B23">
        <v>3</v>
      </c>
      <c r="C23" s="5">
        <f t="shared" si="14"/>
        <v>275.00201200999976</v>
      </c>
      <c r="D23" s="5">
        <f t="shared" si="15"/>
        <v>3.053171781754834E-3</v>
      </c>
      <c r="E23" s="5">
        <f t="shared" si="16"/>
        <v>4.6332849360225664E-3</v>
      </c>
      <c r="F23" s="5">
        <f t="shared" si="17"/>
        <v>2.9334629497032153E-3</v>
      </c>
      <c r="G23" s="5">
        <f t="shared" si="13"/>
        <v>3.5612683609927311E-4</v>
      </c>
      <c r="H23" s="47">
        <f t="shared" si="18"/>
        <v>275.01298805650333</v>
      </c>
      <c r="J23" s="46">
        <v>0</v>
      </c>
      <c r="K23" s="18">
        <f t="shared" si="1"/>
        <v>3</v>
      </c>
      <c r="L23">
        <f t="shared" si="2"/>
        <v>275.00201200999976</v>
      </c>
      <c r="M23">
        <f t="shared" si="3"/>
        <v>3.053171781754834E-3</v>
      </c>
      <c r="N23">
        <f t="shared" si="4"/>
        <v>4.6332849360225664E-3</v>
      </c>
      <c r="O23">
        <f t="shared" si="5"/>
        <v>2.9334629497032153E-3</v>
      </c>
      <c r="P23">
        <f t="shared" si="6"/>
        <v>3.5612683609927311E-4</v>
      </c>
      <c r="Q23" s="47">
        <f t="shared" si="7"/>
        <v>275.01298805650333</v>
      </c>
    </row>
    <row r="24" spans="1:17" x14ac:dyDescent="0.35">
      <c r="A24" s="6">
        <v>1763</v>
      </c>
      <c r="B24">
        <v>3</v>
      </c>
      <c r="C24" s="5">
        <f t="shared" si="14"/>
        <v>275.00219491999974</v>
      </c>
      <c r="D24" s="5">
        <f t="shared" si="15"/>
        <v>3.3261724148950659E-3</v>
      </c>
      <c r="E24" s="5">
        <f t="shared" si="16"/>
        <v>5.0213341319749628E-3</v>
      </c>
      <c r="F24" s="5">
        <f t="shared" si="17"/>
        <v>3.1176334337684659E-3</v>
      </c>
      <c r="G24" s="5">
        <f t="shared" si="13"/>
        <v>3.56701844840665E-4</v>
      </c>
      <c r="H24" s="47">
        <f t="shared" si="18"/>
        <v>275.01401676182525</v>
      </c>
      <c r="J24" s="46">
        <v>0</v>
      </c>
      <c r="K24" s="18">
        <f t="shared" si="1"/>
        <v>3</v>
      </c>
      <c r="L24">
        <f t="shared" si="2"/>
        <v>275.00219491999974</v>
      </c>
      <c r="M24">
        <f t="shared" si="3"/>
        <v>3.3261724148950659E-3</v>
      </c>
      <c r="N24">
        <f t="shared" si="4"/>
        <v>5.0213341319749628E-3</v>
      </c>
      <c r="O24">
        <f t="shared" si="5"/>
        <v>3.1176334337684659E-3</v>
      </c>
      <c r="P24">
        <f t="shared" si="6"/>
        <v>3.56701844840665E-4</v>
      </c>
      <c r="Q24" s="47">
        <f t="shared" si="7"/>
        <v>275.01401676182525</v>
      </c>
    </row>
    <row r="25" spans="1:17" x14ac:dyDescent="0.35">
      <c r="A25" s="6">
        <v>1764</v>
      </c>
      <c r="B25">
        <v>3</v>
      </c>
      <c r="C25" s="5">
        <f t="shared" si="14"/>
        <v>275.00237782999972</v>
      </c>
      <c r="D25" s="5">
        <f t="shared" si="15"/>
        <v>3.5984220151309594E-3</v>
      </c>
      <c r="E25" s="5">
        <f t="shared" si="16"/>
        <v>5.4041746926201117E-3</v>
      </c>
      <c r="F25" s="5">
        <f t="shared" si="17"/>
        <v>3.2912828370843428E-3</v>
      </c>
      <c r="G25" s="5">
        <f t="shared" si="13"/>
        <v>3.5705060527192192E-4</v>
      </c>
      <c r="H25" s="47">
        <f t="shared" si="18"/>
        <v>275.01502876014985</v>
      </c>
      <c r="J25" s="46">
        <v>0</v>
      </c>
      <c r="K25" s="18">
        <f t="shared" si="1"/>
        <v>3</v>
      </c>
      <c r="L25">
        <f t="shared" si="2"/>
        <v>275.00237782999972</v>
      </c>
      <c r="M25">
        <f t="shared" si="3"/>
        <v>3.5984220151309594E-3</v>
      </c>
      <c r="N25">
        <f t="shared" si="4"/>
        <v>5.4041746926201117E-3</v>
      </c>
      <c r="O25">
        <f t="shared" si="5"/>
        <v>3.2912828370843428E-3</v>
      </c>
      <c r="P25">
        <f t="shared" si="6"/>
        <v>3.5705060527192192E-4</v>
      </c>
      <c r="Q25" s="47">
        <f t="shared" si="7"/>
        <v>275.01502876014985</v>
      </c>
    </row>
    <row r="26" spans="1:17" x14ac:dyDescent="0.35">
      <c r="A26" s="6">
        <v>1765</v>
      </c>
      <c r="B26">
        <v>3</v>
      </c>
      <c r="C26" s="5">
        <f t="shared" si="14"/>
        <v>275.00256073999969</v>
      </c>
      <c r="D26" s="5">
        <f t="shared" si="15"/>
        <v>3.8699226485764907E-3</v>
      </c>
      <c r="E26" s="5">
        <f t="shared" si="16"/>
        <v>5.7818765314691005E-3</v>
      </c>
      <c r="F26" s="5">
        <f t="shared" si="17"/>
        <v>3.4550121959173066E-3</v>
      </c>
      <c r="G26" s="5">
        <f t="shared" si="13"/>
        <v>3.5726213916637386E-4</v>
      </c>
      <c r="H26" s="47">
        <f t="shared" si="18"/>
        <v>275.01602481351478</v>
      </c>
      <c r="J26" s="46">
        <v>0</v>
      </c>
      <c r="K26" s="18">
        <f t="shared" si="1"/>
        <v>3</v>
      </c>
      <c r="L26">
        <f t="shared" ref="L26:L89" si="19">(1-F$4)*L25+D$4*G$3*K25</f>
        <v>275.00256073999969</v>
      </c>
      <c r="M26">
        <f t="shared" ref="M26:M89" si="20">(1-F$5)*M25+D$5*G$3*K25</f>
        <v>3.8699226485764907E-3</v>
      </c>
      <c r="N26">
        <f t="shared" ref="N26:N89" si="21">(1-F$6)*N25+D$6*G$3*K25</f>
        <v>5.7818765314691005E-3</v>
      </c>
      <c r="O26">
        <f t="shared" ref="O26:O89" si="22">(1-F$7)*O25+D$7*G$3*K25</f>
        <v>3.4550121959173066E-3</v>
      </c>
      <c r="P26">
        <f t="shared" ref="P26:P89" si="23">(1-F$8)*P25+D$8*G$3*K25</f>
        <v>3.5726213916637386E-4</v>
      </c>
      <c r="Q26" s="47">
        <f t="shared" ref="Q26:Q89" si="24">SUM(L26:P26)</f>
        <v>275.01602481351478</v>
      </c>
    </row>
    <row r="27" spans="1:17" x14ac:dyDescent="0.35">
      <c r="A27" s="6">
        <v>1766</v>
      </c>
      <c r="B27">
        <v>3</v>
      </c>
      <c r="C27" s="5">
        <f t="shared" si="14"/>
        <v>275.00274364999967</v>
      </c>
      <c r="D27" s="5">
        <f t="shared" si="15"/>
        <v>4.1406763756616938E-3</v>
      </c>
      <c r="E27" s="5">
        <f t="shared" si="16"/>
        <v>6.1545086236108127E-3</v>
      </c>
      <c r="F27" s="5">
        <f t="shared" si="17"/>
        <v>3.6093882112214863E-3</v>
      </c>
      <c r="G27" s="5">
        <f t="shared" si="13"/>
        <v>3.5739044095892743E-4</v>
      </c>
      <c r="H27" s="47">
        <f t="shared" si="18"/>
        <v>275.01700561365112</v>
      </c>
      <c r="J27" s="46">
        <v>0</v>
      </c>
      <c r="K27" s="18">
        <f t="shared" si="1"/>
        <v>3</v>
      </c>
      <c r="L27">
        <f t="shared" si="19"/>
        <v>275.00274364999967</v>
      </c>
      <c r="M27">
        <f t="shared" si="20"/>
        <v>4.1406763756616938E-3</v>
      </c>
      <c r="N27">
        <f t="shared" si="21"/>
        <v>6.1545086236108127E-3</v>
      </c>
      <c r="O27">
        <f t="shared" si="22"/>
        <v>3.6093882112214863E-3</v>
      </c>
      <c r="P27">
        <f t="shared" si="23"/>
        <v>3.5739044095892743E-4</v>
      </c>
      <c r="Q27" s="47">
        <f t="shared" si="24"/>
        <v>275.01700561365112</v>
      </c>
    </row>
    <row r="28" spans="1:17" x14ac:dyDescent="0.35">
      <c r="A28" s="6">
        <v>1767</v>
      </c>
      <c r="B28">
        <v>3</v>
      </c>
      <c r="C28" s="5">
        <f t="shared" si="14"/>
        <v>275.00292655999965</v>
      </c>
      <c r="D28" s="5">
        <f t="shared" si="15"/>
        <v>4.4106852511482976E-3</v>
      </c>
      <c r="E28" s="5">
        <f t="shared" si="16"/>
        <v>6.522139018308005E-3</v>
      </c>
      <c r="F28" s="5">
        <f t="shared" si="17"/>
        <v>3.7549452101071266E-3</v>
      </c>
      <c r="G28" s="5">
        <f t="shared" si="13"/>
        <v>3.5746825992980722E-4</v>
      </c>
      <c r="H28" s="47">
        <f t="shared" si="18"/>
        <v>275.01797179773922</v>
      </c>
      <c r="J28" s="46">
        <v>0</v>
      </c>
      <c r="K28" s="18">
        <f t="shared" si="1"/>
        <v>3</v>
      </c>
      <c r="L28">
        <f t="shared" si="19"/>
        <v>275.00292655999965</v>
      </c>
      <c r="M28">
        <f t="shared" si="20"/>
        <v>4.4106852511482976E-3</v>
      </c>
      <c r="N28">
        <f t="shared" si="21"/>
        <v>6.522139018308005E-3</v>
      </c>
      <c r="O28">
        <f t="shared" si="22"/>
        <v>3.7549452101071266E-3</v>
      </c>
      <c r="P28">
        <f t="shared" si="23"/>
        <v>3.5746825992980722E-4</v>
      </c>
      <c r="Q28" s="47">
        <f t="shared" si="24"/>
        <v>275.01797179773922</v>
      </c>
    </row>
    <row r="29" spans="1:17" x14ac:dyDescent="0.35">
      <c r="A29" s="6">
        <v>1768</v>
      </c>
      <c r="B29">
        <v>3</v>
      </c>
      <c r="C29" s="5">
        <f t="shared" si="14"/>
        <v>275.00310946999963</v>
      </c>
      <c r="D29" s="5">
        <f t="shared" si="15"/>
        <v>4.6799513241453207E-3</v>
      </c>
      <c r="E29" s="5">
        <f t="shared" si="16"/>
        <v>6.8848348514243193E-3</v>
      </c>
      <c r="F29" s="5">
        <f t="shared" si="17"/>
        <v>3.8921869952565106E-3</v>
      </c>
      <c r="G29" s="5">
        <f t="shared" si="13"/>
        <v>3.5751545952155311E-4</v>
      </c>
      <c r="H29" s="47">
        <f t="shared" si="18"/>
        <v>275.01892395862995</v>
      </c>
      <c r="J29" s="46">
        <v>0</v>
      </c>
      <c r="K29" s="18">
        <f t="shared" si="1"/>
        <v>3</v>
      </c>
      <c r="L29">
        <f t="shared" si="19"/>
        <v>275.00310946999963</v>
      </c>
      <c r="M29">
        <f t="shared" si="20"/>
        <v>4.6799513241453207E-3</v>
      </c>
      <c r="N29">
        <f t="shared" si="21"/>
        <v>6.8848348514243193E-3</v>
      </c>
      <c r="O29">
        <f t="shared" si="22"/>
        <v>3.8921869952565106E-3</v>
      </c>
      <c r="P29">
        <f t="shared" si="23"/>
        <v>3.5751545952155311E-4</v>
      </c>
      <c r="Q29" s="47">
        <f t="shared" si="24"/>
        <v>275.01892395862995</v>
      </c>
    </row>
    <row r="30" spans="1:17" x14ac:dyDescent="0.35">
      <c r="A30" s="6">
        <v>1769</v>
      </c>
      <c r="B30">
        <v>3</v>
      </c>
      <c r="C30" s="5">
        <f t="shared" si="14"/>
        <v>275.00329237999961</v>
      </c>
      <c r="D30" s="5">
        <f t="shared" si="15"/>
        <v>4.9484766381246211E-3</v>
      </c>
      <c r="E30" s="5">
        <f t="shared" si="16"/>
        <v>7.2426623576844875E-3</v>
      </c>
      <c r="F30" s="5">
        <f t="shared" si="17"/>
        <v>4.0215885886885653E-3</v>
      </c>
      <c r="G30" s="5">
        <f t="shared" si="13"/>
        <v>3.5754408752107291E-4</v>
      </c>
      <c r="H30" s="47">
        <f t="shared" si="18"/>
        <v>275.01986265167159</v>
      </c>
      <c r="J30" s="46">
        <v>0</v>
      </c>
      <c r="K30" s="18">
        <f t="shared" si="1"/>
        <v>3</v>
      </c>
      <c r="L30">
        <f t="shared" si="19"/>
        <v>275.00329237999961</v>
      </c>
      <c r="M30">
        <f t="shared" si="20"/>
        <v>4.9484766381246211E-3</v>
      </c>
      <c r="N30">
        <f t="shared" si="21"/>
        <v>7.2426623576844875E-3</v>
      </c>
      <c r="O30">
        <f t="shared" si="22"/>
        <v>4.0215885886885653E-3</v>
      </c>
      <c r="P30">
        <f t="shared" si="23"/>
        <v>3.5754408752107291E-4</v>
      </c>
      <c r="Q30" s="47">
        <f t="shared" si="24"/>
        <v>275.01986265167159</v>
      </c>
    </row>
    <row r="31" spans="1:17" x14ac:dyDescent="0.35">
      <c r="A31" s="6">
        <v>1770</v>
      </c>
      <c r="B31">
        <v>3</v>
      </c>
      <c r="C31" s="5">
        <f t="shared" si="14"/>
        <v>275.00347528999959</v>
      </c>
      <c r="D31" s="5">
        <f t="shared" si="15"/>
        <v>5.216263230936405E-3</v>
      </c>
      <c r="E31" s="5">
        <f t="shared" si="16"/>
        <v>7.5956868827699699E-3</v>
      </c>
      <c r="F31" s="5">
        <f t="shared" si="17"/>
        <v>4.1435978759076769E-3</v>
      </c>
      <c r="G31" s="5">
        <f t="shared" si="13"/>
        <v>3.5756145128050792E-4</v>
      </c>
      <c r="H31" s="47">
        <f t="shared" si="18"/>
        <v>275.02078839944045</v>
      </c>
      <c r="J31" s="46">
        <v>0</v>
      </c>
      <c r="K31" s="18">
        <f t="shared" si="1"/>
        <v>3</v>
      </c>
      <c r="L31">
        <f t="shared" si="19"/>
        <v>275.00347528999959</v>
      </c>
      <c r="M31">
        <f t="shared" si="20"/>
        <v>5.216263230936405E-3</v>
      </c>
      <c r="N31">
        <f t="shared" si="21"/>
        <v>7.5956868827699699E-3</v>
      </c>
      <c r="O31">
        <f t="shared" si="22"/>
        <v>4.1435978759076769E-3</v>
      </c>
      <c r="P31">
        <f t="shared" si="23"/>
        <v>3.5756145128050792E-4</v>
      </c>
      <c r="Q31" s="47">
        <f t="shared" si="24"/>
        <v>275.02078839944045</v>
      </c>
    </row>
    <row r="32" spans="1:17" x14ac:dyDescent="0.35">
      <c r="A32" s="6">
        <v>1771</v>
      </c>
      <c r="B32">
        <v>4</v>
      </c>
      <c r="C32" s="5">
        <f t="shared" si="14"/>
        <v>275.00365819999956</v>
      </c>
      <c r="D32" s="5">
        <f t="shared" si="15"/>
        <v>5.4833131348246914E-3</v>
      </c>
      <c r="E32" s="5">
        <f t="shared" si="16"/>
        <v>7.9439728952522461E-3</v>
      </c>
      <c r="F32" s="5">
        <f t="shared" si="17"/>
        <v>4.258637156127453E-3</v>
      </c>
      <c r="G32" s="5">
        <f t="shared" si="13"/>
        <v>3.5757198293297307E-4</v>
      </c>
      <c r="H32" s="47">
        <f t="shared" si="18"/>
        <v>275.0217016951687</v>
      </c>
      <c r="J32" s="46">
        <v>0</v>
      </c>
      <c r="K32" s="18">
        <f t="shared" si="1"/>
        <v>4</v>
      </c>
      <c r="L32">
        <f t="shared" si="19"/>
        <v>275.00365819999956</v>
      </c>
      <c r="M32">
        <f t="shared" si="20"/>
        <v>5.4833131348246914E-3</v>
      </c>
      <c r="N32">
        <f t="shared" si="21"/>
        <v>7.9439728952522461E-3</v>
      </c>
      <c r="O32">
        <f t="shared" si="22"/>
        <v>4.258637156127453E-3</v>
      </c>
      <c r="P32">
        <f t="shared" si="23"/>
        <v>3.5757198293297307E-4</v>
      </c>
      <c r="Q32" s="47">
        <f t="shared" si="24"/>
        <v>275.0217016951687</v>
      </c>
    </row>
    <row r="33" spans="1:17" x14ac:dyDescent="0.35">
      <c r="A33" s="6">
        <v>1772</v>
      </c>
      <c r="B33">
        <v>4</v>
      </c>
      <c r="C33" s="5">
        <f t="shared" si="14"/>
        <v>275.00390207999959</v>
      </c>
      <c r="D33" s="5">
        <f t="shared" si="15"/>
        <v>5.843428376442735E-3</v>
      </c>
      <c r="E33" s="5">
        <f t="shared" si="16"/>
        <v>8.4376639983659209E-3</v>
      </c>
      <c r="F33" s="5">
        <f t="shared" si="17"/>
        <v>4.4843546039350759E-3</v>
      </c>
      <c r="G33" s="5">
        <f t="shared" si="13"/>
        <v>4.0447837070309067E-4</v>
      </c>
      <c r="H33" s="47">
        <f t="shared" si="18"/>
        <v>275.02307200534909</v>
      </c>
      <c r="J33" s="46">
        <v>0</v>
      </c>
      <c r="K33" s="18">
        <f t="shared" si="1"/>
        <v>4</v>
      </c>
      <c r="L33">
        <f t="shared" si="19"/>
        <v>275.00390207999959</v>
      </c>
      <c r="M33">
        <f t="shared" si="20"/>
        <v>5.843428376442735E-3</v>
      </c>
      <c r="N33">
        <f t="shared" si="21"/>
        <v>8.4376639983659209E-3</v>
      </c>
      <c r="O33">
        <f t="shared" si="22"/>
        <v>4.4843546039350759E-3</v>
      </c>
      <c r="P33">
        <f t="shared" si="23"/>
        <v>4.0447837070309067E-4</v>
      </c>
      <c r="Q33" s="47">
        <f t="shared" si="24"/>
        <v>275.02307200534909</v>
      </c>
    </row>
    <row r="34" spans="1:17" x14ac:dyDescent="0.35">
      <c r="A34" s="6">
        <v>1773</v>
      </c>
      <c r="B34">
        <v>4</v>
      </c>
      <c r="C34" s="5">
        <f t="shared" si="14"/>
        <v>275.00414595999962</v>
      </c>
      <c r="D34" s="5">
        <f t="shared" si="15"/>
        <v>6.2025529302638391E-3</v>
      </c>
      <c r="E34" s="5">
        <f t="shared" si="16"/>
        <v>8.9247284754296677E-3</v>
      </c>
      <c r="F34" s="5">
        <f t="shared" si="17"/>
        <v>4.6971775235723472E-3</v>
      </c>
      <c r="G34" s="5">
        <f t="shared" si="13"/>
        <v>4.3292853302203668E-4</v>
      </c>
      <c r="H34" s="47">
        <f t="shared" si="18"/>
        <v>275.02440334746194</v>
      </c>
      <c r="J34" s="46">
        <v>0</v>
      </c>
      <c r="K34" s="18">
        <f t="shared" si="1"/>
        <v>4</v>
      </c>
      <c r="L34">
        <f t="shared" si="19"/>
        <v>275.00414595999962</v>
      </c>
      <c r="M34">
        <f t="shared" si="20"/>
        <v>6.2025529302638391E-3</v>
      </c>
      <c r="N34">
        <f t="shared" si="21"/>
        <v>8.9247284754296677E-3</v>
      </c>
      <c r="O34">
        <f t="shared" si="22"/>
        <v>4.6971775235723472E-3</v>
      </c>
      <c r="P34">
        <f t="shared" si="23"/>
        <v>4.3292853302203668E-4</v>
      </c>
      <c r="Q34" s="47">
        <f t="shared" si="24"/>
        <v>275.02440334746194</v>
      </c>
    </row>
    <row r="35" spans="1:17" x14ac:dyDescent="0.35">
      <c r="A35" s="6">
        <v>1774</v>
      </c>
      <c r="B35">
        <v>4</v>
      </c>
      <c r="C35" s="5">
        <f t="shared" si="14"/>
        <v>275.00438983999965</v>
      </c>
      <c r="D35" s="5">
        <f t="shared" si="15"/>
        <v>6.5606895216997543E-3</v>
      </c>
      <c r="E35" s="5">
        <f t="shared" si="16"/>
        <v>9.4052552730996622E-3</v>
      </c>
      <c r="F35" s="5">
        <f t="shared" si="17"/>
        <v>4.8978425388951146E-3</v>
      </c>
      <c r="G35" s="5">
        <f t="shared" si="13"/>
        <v>4.5018442874227851E-4</v>
      </c>
      <c r="H35" s="47">
        <f t="shared" si="18"/>
        <v>275.02570381176207</v>
      </c>
      <c r="J35" s="46">
        <v>0</v>
      </c>
      <c r="K35" s="18">
        <f t="shared" si="1"/>
        <v>4</v>
      </c>
      <c r="L35">
        <f t="shared" si="19"/>
        <v>275.00438983999965</v>
      </c>
      <c r="M35">
        <f t="shared" si="20"/>
        <v>6.5606895216997543E-3</v>
      </c>
      <c r="N35">
        <f t="shared" si="21"/>
        <v>9.4052552730996622E-3</v>
      </c>
      <c r="O35">
        <f t="shared" si="22"/>
        <v>4.8978425388951146E-3</v>
      </c>
      <c r="P35">
        <f t="shared" si="23"/>
        <v>4.5018442874227851E-4</v>
      </c>
      <c r="Q35" s="47">
        <f t="shared" si="24"/>
        <v>275.02570381176207</v>
      </c>
    </row>
    <row r="36" spans="1:17" x14ac:dyDescent="0.35">
      <c r="A36" s="6">
        <v>1775</v>
      </c>
      <c r="B36">
        <v>4</v>
      </c>
      <c r="C36" s="5">
        <f t="shared" si="14"/>
        <v>275.00463371999967</v>
      </c>
      <c r="D36" s="5">
        <f t="shared" si="15"/>
        <v>6.917840868664542E-3</v>
      </c>
      <c r="E36" s="5">
        <f t="shared" si="16"/>
        <v>9.8793321441352777E-3</v>
      </c>
      <c r="F36" s="5">
        <f t="shared" si="17"/>
        <v>5.0870441927541796E-3</v>
      </c>
      <c r="G36" s="5">
        <f t="shared" si="13"/>
        <v>4.6065065855740918E-4</v>
      </c>
      <c r="H36" s="47">
        <f t="shared" si="18"/>
        <v>275.02697858786377</v>
      </c>
      <c r="J36" s="46">
        <v>0</v>
      </c>
      <c r="K36" s="18">
        <f t="shared" si="1"/>
        <v>4</v>
      </c>
      <c r="L36">
        <f t="shared" si="19"/>
        <v>275.00463371999967</v>
      </c>
      <c r="M36">
        <f t="shared" si="20"/>
        <v>6.917840868664542E-3</v>
      </c>
      <c r="N36">
        <f t="shared" si="21"/>
        <v>9.8793321441352777E-3</v>
      </c>
      <c r="O36">
        <f t="shared" si="22"/>
        <v>5.0870441927541796E-3</v>
      </c>
      <c r="P36">
        <f t="shared" si="23"/>
        <v>4.6065065855740918E-4</v>
      </c>
      <c r="Q36" s="47">
        <f t="shared" si="24"/>
        <v>275.02697858786377</v>
      </c>
    </row>
    <row r="37" spans="1:17" x14ac:dyDescent="0.35">
      <c r="A37" s="6">
        <v>1776</v>
      </c>
      <c r="B37">
        <v>4</v>
      </c>
      <c r="C37" s="5">
        <f t="shared" si="14"/>
        <v>275.0048775999997</v>
      </c>
      <c r="D37" s="5">
        <f t="shared" si="15"/>
        <v>7.2740096815952001E-3</v>
      </c>
      <c r="E37" s="5">
        <f t="shared" si="16"/>
        <v>1.0347045663424306E-2</v>
      </c>
      <c r="F37" s="5">
        <f t="shared" si="17"/>
        <v>5.2654373509508174E-3</v>
      </c>
      <c r="G37" s="5">
        <f t="shared" si="13"/>
        <v>4.6699874783188446E-4</v>
      </c>
      <c r="H37" s="47">
        <f t="shared" si="18"/>
        <v>275.0282310914435</v>
      </c>
      <c r="J37" s="46">
        <v>0</v>
      </c>
      <c r="K37" s="18">
        <f t="shared" si="1"/>
        <v>4</v>
      </c>
      <c r="L37">
        <f t="shared" si="19"/>
        <v>275.0048775999997</v>
      </c>
      <c r="M37">
        <f t="shared" si="20"/>
        <v>7.2740096815952001E-3</v>
      </c>
      <c r="N37">
        <f t="shared" si="21"/>
        <v>1.0347045663424306E-2</v>
      </c>
      <c r="O37">
        <f t="shared" si="22"/>
        <v>5.2654373509508174E-3</v>
      </c>
      <c r="P37">
        <f t="shared" si="23"/>
        <v>4.6699874783188446E-4</v>
      </c>
      <c r="Q37" s="47">
        <f t="shared" si="24"/>
        <v>275.0282310914435</v>
      </c>
    </row>
    <row r="38" spans="1:17" x14ac:dyDescent="0.35">
      <c r="A38" s="6">
        <v>1777</v>
      </c>
      <c r="B38">
        <v>4</v>
      </c>
      <c r="C38" s="5">
        <f t="shared" si="14"/>
        <v>275.00512147999973</v>
      </c>
      <c r="D38" s="5">
        <f t="shared" si="15"/>
        <v>7.629198663472234E-3</v>
      </c>
      <c r="E38" s="5">
        <f t="shared" si="16"/>
        <v>1.0808481243793073E-2</v>
      </c>
      <c r="F38" s="5">
        <f t="shared" si="17"/>
        <v>5.4336394688618813E-3</v>
      </c>
      <c r="G38" s="5">
        <f t="shared" si="13"/>
        <v>4.708490586074466E-4</v>
      </c>
      <c r="H38" s="47">
        <f t="shared" si="18"/>
        <v>275.02946364843444</v>
      </c>
      <c r="J38" s="46">
        <v>0</v>
      </c>
      <c r="K38" s="18">
        <f t="shared" si="1"/>
        <v>4</v>
      </c>
      <c r="L38">
        <f t="shared" si="19"/>
        <v>275.00512147999973</v>
      </c>
      <c r="M38">
        <f t="shared" si="20"/>
        <v>7.629198663472234E-3</v>
      </c>
      <c r="N38">
        <f t="shared" si="21"/>
        <v>1.0808481243793073E-2</v>
      </c>
      <c r="O38">
        <f t="shared" si="22"/>
        <v>5.4336394688618813E-3</v>
      </c>
      <c r="P38">
        <f t="shared" si="23"/>
        <v>4.708490586074466E-4</v>
      </c>
      <c r="Q38" s="47">
        <f t="shared" si="24"/>
        <v>275.02946364843444</v>
      </c>
    </row>
    <row r="39" spans="1:17" x14ac:dyDescent="0.35">
      <c r="A39" s="6">
        <v>1778</v>
      </c>
      <c r="B39">
        <v>4</v>
      </c>
      <c r="C39" s="5">
        <f t="shared" si="14"/>
        <v>275.00536535999976</v>
      </c>
      <c r="D39" s="5">
        <f t="shared" si="15"/>
        <v>7.9834105098401699E-3</v>
      </c>
      <c r="E39" s="5">
        <f t="shared" si="16"/>
        <v>1.1263723151604342E-2</v>
      </c>
      <c r="F39" s="5">
        <f t="shared" si="17"/>
        <v>5.5922327285797347E-3</v>
      </c>
      <c r="G39" s="5">
        <f t="shared" si="13"/>
        <v>4.7318439014224699E-4</v>
      </c>
      <c r="H39" s="47">
        <f t="shared" si="18"/>
        <v>275.03067791077996</v>
      </c>
      <c r="J39" s="46">
        <v>0</v>
      </c>
      <c r="K39" s="18">
        <f t="shared" si="1"/>
        <v>4</v>
      </c>
      <c r="L39">
        <f t="shared" si="19"/>
        <v>275.00536535999976</v>
      </c>
      <c r="M39">
        <f t="shared" si="20"/>
        <v>7.9834105098401699E-3</v>
      </c>
      <c r="N39">
        <f t="shared" si="21"/>
        <v>1.1263723151604342E-2</v>
      </c>
      <c r="O39">
        <f t="shared" si="22"/>
        <v>5.5922327285797347E-3</v>
      </c>
      <c r="P39">
        <f t="shared" si="23"/>
        <v>4.7318439014224699E-4</v>
      </c>
      <c r="Q39" s="47">
        <f t="shared" si="24"/>
        <v>275.03067791077996</v>
      </c>
    </row>
    <row r="40" spans="1:17" x14ac:dyDescent="0.35">
      <c r="A40" s="6">
        <v>1779</v>
      </c>
      <c r="B40">
        <v>4</v>
      </c>
      <c r="C40" s="5">
        <f t="shared" si="14"/>
        <v>275.00560923999979</v>
      </c>
      <c r="D40" s="5">
        <f t="shared" si="15"/>
        <v>8.336647908828005E-3</v>
      </c>
      <c r="E40" s="5">
        <f t="shared" si="16"/>
        <v>1.1712854522145858E-2</v>
      </c>
      <c r="F40" s="5">
        <f t="shared" si="17"/>
        <v>5.7417660539641003E-3</v>
      </c>
      <c r="G40" s="5">
        <f t="shared" si="13"/>
        <v>4.7460084031869721E-4</v>
      </c>
      <c r="H40" s="47">
        <f t="shared" si="18"/>
        <v>275.03187510932509</v>
      </c>
      <c r="J40" s="46">
        <v>0</v>
      </c>
      <c r="K40" s="18">
        <f t="shared" si="1"/>
        <v>4</v>
      </c>
      <c r="L40">
        <f t="shared" si="19"/>
        <v>275.00560923999979</v>
      </c>
      <c r="M40">
        <f t="shared" si="20"/>
        <v>8.336647908828005E-3</v>
      </c>
      <c r="N40">
        <f t="shared" si="21"/>
        <v>1.1712854522145858E-2</v>
      </c>
      <c r="O40">
        <f t="shared" si="22"/>
        <v>5.7417660539641003E-3</v>
      </c>
      <c r="P40">
        <f t="shared" si="23"/>
        <v>4.7460084031869721E-4</v>
      </c>
      <c r="Q40" s="47">
        <f t="shared" si="24"/>
        <v>275.03187510932509</v>
      </c>
    </row>
    <row r="41" spans="1:17" x14ac:dyDescent="0.35">
      <c r="A41" s="6">
        <v>1780</v>
      </c>
      <c r="B41">
        <v>4</v>
      </c>
      <c r="C41" s="5">
        <f t="shared" si="14"/>
        <v>275.00585311999981</v>
      </c>
      <c r="D41" s="5">
        <f t="shared" si="15"/>
        <v>8.6889135411696225E-3</v>
      </c>
      <c r="E41" s="5">
        <f t="shared" si="16"/>
        <v>1.2155957374812332E-2</v>
      </c>
      <c r="F41" s="5">
        <f t="shared" si="17"/>
        <v>5.8827570105803306E-3</v>
      </c>
      <c r="G41" s="5">
        <f t="shared" si="13"/>
        <v>4.7545996077866964E-4</v>
      </c>
      <c r="H41" s="47">
        <f t="shared" si="18"/>
        <v>275.03305620788717</v>
      </c>
      <c r="J41" s="46">
        <v>0</v>
      </c>
      <c r="K41" s="18">
        <f t="shared" si="1"/>
        <v>4</v>
      </c>
      <c r="L41">
        <f t="shared" si="19"/>
        <v>275.00585311999981</v>
      </c>
      <c r="M41">
        <f t="shared" si="20"/>
        <v>8.6889135411696225E-3</v>
      </c>
      <c r="N41">
        <f t="shared" si="21"/>
        <v>1.2155957374812332E-2</v>
      </c>
      <c r="O41">
        <f t="shared" si="22"/>
        <v>5.8827570105803306E-3</v>
      </c>
      <c r="P41">
        <f t="shared" si="23"/>
        <v>4.7545996077866964E-4</v>
      </c>
      <c r="Q41" s="47">
        <f t="shared" si="24"/>
        <v>275.03305620788717</v>
      </c>
    </row>
    <row r="42" spans="1:17" x14ac:dyDescent="0.35">
      <c r="A42" s="6">
        <v>1781</v>
      </c>
      <c r="B42">
        <v>5</v>
      </c>
      <c r="C42" s="5">
        <f t="shared" si="14"/>
        <v>275.00609699999984</v>
      </c>
      <c r="D42" s="5">
        <f t="shared" si="15"/>
        <v>9.0402100802241189E-3</v>
      </c>
      <c r="E42" s="5">
        <f t="shared" si="16"/>
        <v>1.2593112628083641E-2</v>
      </c>
      <c r="F42" s="5">
        <f t="shared" si="17"/>
        <v>6.0156935971001817E-3</v>
      </c>
      <c r="G42" s="5">
        <f t="shared" si="13"/>
        <v>4.7598104367802934E-4</v>
      </c>
      <c r="H42" s="47">
        <f t="shared" si="18"/>
        <v>275.03422199734894</v>
      </c>
      <c r="J42" s="46">
        <v>0</v>
      </c>
      <c r="K42" s="18">
        <f t="shared" si="1"/>
        <v>5</v>
      </c>
      <c r="L42">
        <f t="shared" si="19"/>
        <v>275.00609699999984</v>
      </c>
      <c r="M42">
        <f t="shared" si="20"/>
        <v>9.0402100802241189E-3</v>
      </c>
      <c r="N42">
        <f t="shared" si="21"/>
        <v>1.2593112628083641E-2</v>
      </c>
      <c r="O42">
        <f t="shared" si="22"/>
        <v>6.0156935971001817E-3</v>
      </c>
      <c r="P42">
        <f t="shared" si="23"/>
        <v>4.7598104367802934E-4</v>
      </c>
      <c r="Q42" s="47">
        <f t="shared" si="24"/>
        <v>275.03422199734894</v>
      </c>
    </row>
    <row r="43" spans="1:17" x14ac:dyDescent="0.35">
      <c r="A43" s="6">
        <v>1782</v>
      </c>
      <c r="B43">
        <v>5</v>
      </c>
      <c r="C43" s="5">
        <f t="shared" si="14"/>
        <v>275.00640184999986</v>
      </c>
      <c r="D43" s="5">
        <f t="shared" si="15"/>
        <v>9.4843401919961021E-3</v>
      </c>
      <c r="E43" s="5">
        <f t="shared" si="16"/>
        <v>1.3174480114301989E-2</v>
      </c>
      <c r="F43" s="5">
        <f t="shared" si="17"/>
        <v>6.2582859343654901E-3</v>
      </c>
      <c r="G43" s="5">
        <f t="shared" si="13"/>
        <v>5.2319709643274285E-4</v>
      </c>
      <c r="H43" s="47">
        <f t="shared" si="18"/>
        <v>275.03584215333694</v>
      </c>
      <c r="J43" s="46">
        <v>0</v>
      </c>
      <c r="K43" s="18">
        <f t="shared" si="1"/>
        <v>5</v>
      </c>
      <c r="L43">
        <f t="shared" si="19"/>
        <v>275.00640184999986</v>
      </c>
      <c r="M43">
        <f t="shared" si="20"/>
        <v>9.4843401919961021E-3</v>
      </c>
      <c r="N43">
        <f t="shared" si="21"/>
        <v>1.3174480114301989E-2</v>
      </c>
      <c r="O43">
        <f t="shared" si="22"/>
        <v>6.2582859343654901E-3</v>
      </c>
      <c r="P43">
        <f t="shared" si="23"/>
        <v>5.2319709643274285E-4</v>
      </c>
      <c r="Q43" s="47">
        <f t="shared" si="24"/>
        <v>275.03584215333694</v>
      </c>
    </row>
    <row r="44" spans="1:17" x14ac:dyDescent="0.35">
      <c r="A44" s="6">
        <v>1783</v>
      </c>
      <c r="B44">
        <v>5</v>
      </c>
      <c r="C44" s="5">
        <f t="shared" si="14"/>
        <v>275.00670669999988</v>
      </c>
      <c r="D44" s="5">
        <f t="shared" si="15"/>
        <v>9.9272484885513552E-3</v>
      </c>
      <c r="E44" s="5">
        <f t="shared" si="16"/>
        <v>1.3748044128056566E-2</v>
      </c>
      <c r="F44" s="5">
        <f t="shared" si="17"/>
        <v>6.4870197340779331E-3</v>
      </c>
      <c r="G44" s="5">
        <f t="shared" si="13"/>
        <v>5.5183508005908575E-4</v>
      </c>
      <c r="H44" s="47">
        <f t="shared" si="18"/>
        <v>275.03742084743067</v>
      </c>
      <c r="J44" s="46">
        <v>0</v>
      </c>
      <c r="K44" s="18">
        <f t="shared" si="1"/>
        <v>5</v>
      </c>
      <c r="L44">
        <f t="shared" si="19"/>
        <v>275.00670669999988</v>
      </c>
      <c r="M44">
        <f t="shared" si="20"/>
        <v>9.9272484885513552E-3</v>
      </c>
      <c r="N44">
        <f t="shared" si="21"/>
        <v>1.3748044128056566E-2</v>
      </c>
      <c r="O44">
        <f t="shared" si="22"/>
        <v>6.4870197340779331E-3</v>
      </c>
      <c r="P44">
        <f t="shared" si="23"/>
        <v>5.5183508005908575E-4</v>
      </c>
      <c r="Q44" s="47">
        <f t="shared" si="24"/>
        <v>275.03742084743067</v>
      </c>
    </row>
    <row r="45" spans="1:17" x14ac:dyDescent="0.35">
      <c r="A45" s="6">
        <v>1784</v>
      </c>
      <c r="B45">
        <v>5</v>
      </c>
      <c r="C45" s="5">
        <f t="shared" si="14"/>
        <v>275.0070115499999</v>
      </c>
      <c r="D45" s="5">
        <f t="shared" si="15"/>
        <v>1.036893833114007E-2</v>
      </c>
      <c r="E45" s="5">
        <f t="shared" si="16"/>
        <v>1.4313909412360935E-2</v>
      </c>
      <c r="F45" s="5">
        <f t="shared" si="17"/>
        <v>6.7026866909186758E-3</v>
      </c>
      <c r="G45" s="5">
        <f t="shared" si="13"/>
        <v>5.6920489516081117E-4</v>
      </c>
      <c r="H45" s="47">
        <f t="shared" si="18"/>
        <v>275.03896628932944</v>
      </c>
      <c r="J45" s="46">
        <v>0</v>
      </c>
      <c r="K45" s="18">
        <f t="shared" si="1"/>
        <v>5</v>
      </c>
      <c r="L45">
        <f t="shared" si="19"/>
        <v>275.0070115499999</v>
      </c>
      <c r="M45">
        <f t="shared" si="20"/>
        <v>1.036893833114007E-2</v>
      </c>
      <c r="N45">
        <f t="shared" si="21"/>
        <v>1.4313909412360935E-2</v>
      </c>
      <c r="O45">
        <f t="shared" si="22"/>
        <v>6.7026866909186758E-3</v>
      </c>
      <c r="P45">
        <f t="shared" si="23"/>
        <v>5.6920489516081117E-4</v>
      </c>
      <c r="Q45" s="47">
        <f t="shared" si="24"/>
        <v>275.03896628932944</v>
      </c>
    </row>
    <row r="46" spans="1:17" x14ac:dyDescent="0.35">
      <c r="A46" s="6">
        <v>1785</v>
      </c>
      <c r="B46">
        <v>5</v>
      </c>
      <c r="C46" s="5">
        <f t="shared" si="14"/>
        <v>275.00731639999992</v>
      </c>
      <c r="D46" s="5">
        <f t="shared" si="15"/>
        <v>1.0809413071765538E-2</v>
      </c>
      <c r="E46" s="5">
        <f t="shared" si="16"/>
        <v>1.4872179304303415E-2</v>
      </c>
      <c r="F46" s="5">
        <f t="shared" si="17"/>
        <v>6.9060332725407207E-3</v>
      </c>
      <c r="G46" s="5">
        <f t="shared" si="13"/>
        <v>5.7974022057354709E-4</v>
      </c>
      <c r="H46" s="47">
        <f t="shared" si="18"/>
        <v>275.04048376586906</v>
      </c>
      <c r="J46" s="46">
        <v>0</v>
      </c>
      <c r="K46" s="18">
        <f t="shared" si="1"/>
        <v>5</v>
      </c>
      <c r="L46">
        <f t="shared" si="19"/>
        <v>275.00731639999992</v>
      </c>
      <c r="M46">
        <f t="shared" si="20"/>
        <v>1.0809413071765538E-2</v>
      </c>
      <c r="N46">
        <f t="shared" si="21"/>
        <v>1.4872179304303415E-2</v>
      </c>
      <c r="O46">
        <f t="shared" si="22"/>
        <v>6.9060332725407207E-3</v>
      </c>
      <c r="P46">
        <f t="shared" si="23"/>
        <v>5.7974022057354709E-4</v>
      </c>
      <c r="Q46" s="47">
        <f t="shared" si="24"/>
        <v>275.04048376586906</v>
      </c>
    </row>
    <row r="47" spans="1:17" x14ac:dyDescent="0.35">
      <c r="A47" s="6">
        <v>1786</v>
      </c>
      <c r="B47">
        <v>5</v>
      </c>
      <c r="C47" s="5">
        <f t="shared" si="14"/>
        <v>275.00762124999994</v>
      </c>
      <c r="D47" s="5">
        <f t="shared" si="15"/>
        <v>1.1248676053209594E-2</v>
      </c>
      <c r="E47" s="5">
        <f t="shared" si="16"/>
        <v>1.5422955753918286E-2</v>
      </c>
      <c r="F47" s="5">
        <f t="shared" si="17"/>
        <v>7.09776330324684E-3</v>
      </c>
      <c r="G47" s="5">
        <f t="shared" si="13"/>
        <v>5.8613021844642114E-4</v>
      </c>
      <c r="H47" s="47">
        <f t="shared" si="18"/>
        <v>275.04197677532875</v>
      </c>
      <c r="J47" s="46">
        <v>0</v>
      </c>
      <c r="K47" s="18">
        <f t="shared" si="1"/>
        <v>5</v>
      </c>
      <c r="L47">
        <f t="shared" si="19"/>
        <v>275.00762124999994</v>
      </c>
      <c r="M47">
        <f t="shared" si="20"/>
        <v>1.1248676053209594E-2</v>
      </c>
      <c r="N47">
        <f t="shared" si="21"/>
        <v>1.5422955753918286E-2</v>
      </c>
      <c r="O47">
        <f t="shared" si="22"/>
        <v>7.09776330324684E-3</v>
      </c>
      <c r="P47">
        <f t="shared" si="23"/>
        <v>5.8613021844642114E-4</v>
      </c>
      <c r="Q47" s="47">
        <f t="shared" si="24"/>
        <v>275.04197677532875</v>
      </c>
    </row>
    <row r="48" spans="1:17" x14ac:dyDescent="0.35">
      <c r="A48" s="6">
        <v>1787</v>
      </c>
      <c r="B48">
        <v>5</v>
      </c>
      <c r="C48" s="5">
        <f t="shared" si="14"/>
        <v>275.00792609999996</v>
      </c>
      <c r="D48" s="5">
        <f t="shared" si="15"/>
        <v>1.1686730609057974E-2</v>
      </c>
      <c r="E48" s="5">
        <f t="shared" si="16"/>
        <v>1.596633934280367E-2</v>
      </c>
      <c r="F48" s="5">
        <f t="shared" si="17"/>
        <v>7.2785404000701099E-3</v>
      </c>
      <c r="G48" s="5">
        <f t="shared" si="13"/>
        <v>5.9000594807181778E-4</v>
      </c>
      <c r="H48" s="47">
        <f t="shared" si="18"/>
        <v>275.04344771630002</v>
      </c>
      <c r="J48" s="46">
        <v>0</v>
      </c>
      <c r="K48" s="18">
        <f t="shared" si="1"/>
        <v>5</v>
      </c>
      <c r="L48">
        <f t="shared" si="19"/>
        <v>275.00792609999996</v>
      </c>
      <c r="M48">
        <f t="shared" si="20"/>
        <v>1.1686730609057974E-2</v>
      </c>
      <c r="N48">
        <f t="shared" si="21"/>
        <v>1.596633934280367E-2</v>
      </c>
      <c r="O48">
        <f t="shared" si="22"/>
        <v>7.2785404000701099E-3</v>
      </c>
      <c r="P48">
        <f t="shared" si="23"/>
        <v>5.9000594807181778E-4</v>
      </c>
      <c r="Q48" s="47">
        <f t="shared" si="24"/>
        <v>275.04344771630002</v>
      </c>
    </row>
    <row r="49" spans="1:17" x14ac:dyDescent="0.35">
      <c r="A49" s="6">
        <v>1788</v>
      </c>
      <c r="B49">
        <v>5</v>
      </c>
      <c r="C49" s="5">
        <f t="shared" si="14"/>
        <v>275.00823094999998</v>
      </c>
      <c r="D49" s="5">
        <f t="shared" si="15"/>
        <v>1.2123580063725624E-2</v>
      </c>
      <c r="E49" s="5">
        <f t="shared" si="16"/>
        <v>1.6502429302489539E-2</v>
      </c>
      <c r="F49" s="5">
        <f t="shared" si="17"/>
        <v>7.4489902696888242E-3</v>
      </c>
      <c r="G49" s="5">
        <f t="shared" si="13"/>
        <v>5.9235669691837744E-4</v>
      </c>
      <c r="H49" s="47">
        <f t="shared" si="18"/>
        <v>275.04489830633275</v>
      </c>
      <c r="J49" s="46">
        <v>0</v>
      </c>
      <c r="K49" s="18">
        <f t="shared" si="1"/>
        <v>5</v>
      </c>
      <c r="L49">
        <f t="shared" si="19"/>
        <v>275.00823094999998</v>
      </c>
      <c r="M49">
        <f t="shared" si="20"/>
        <v>1.2123580063725624E-2</v>
      </c>
      <c r="N49">
        <f t="shared" si="21"/>
        <v>1.6502429302489539E-2</v>
      </c>
      <c r="O49">
        <f t="shared" si="22"/>
        <v>7.4489902696888242E-3</v>
      </c>
      <c r="P49">
        <f t="shared" si="23"/>
        <v>5.9235669691837744E-4</v>
      </c>
      <c r="Q49" s="47">
        <f t="shared" si="24"/>
        <v>275.04489830633275</v>
      </c>
    </row>
    <row r="50" spans="1:17" x14ac:dyDescent="0.35">
      <c r="A50" s="6">
        <v>1789</v>
      </c>
      <c r="B50">
        <v>5</v>
      </c>
      <c r="C50" s="5">
        <f t="shared" si="14"/>
        <v>275.0085358</v>
      </c>
      <c r="D50" s="5">
        <f t="shared" si="15"/>
        <v>1.2559227732481925E-2</v>
      </c>
      <c r="E50" s="5">
        <f t="shared" si="16"/>
        <v>1.7031323532559151E-2</v>
      </c>
      <c r="F50" s="5">
        <f t="shared" si="17"/>
        <v>7.6097028741258744E-3</v>
      </c>
      <c r="G50" s="5">
        <f t="shared" si="13"/>
        <v>5.9378249816709997E-4</v>
      </c>
      <c r="H50" s="47">
        <f t="shared" si="18"/>
        <v>275.04632983663731</v>
      </c>
      <c r="J50" s="46">
        <v>0</v>
      </c>
      <c r="K50" s="18">
        <f t="shared" si="1"/>
        <v>5</v>
      </c>
      <c r="L50">
        <f t="shared" si="19"/>
        <v>275.0085358</v>
      </c>
      <c r="M50">
        <f t="shared" si="20"/>
        <v>1.2559227732481925E-2</v>
      </c>
      <c r="N50">
        <f t="shared" si="21"/>
        <v>1.7031323532559151E-2</v>
      </c>
      <c r="O50">
        <f t="shared" si="22"/>
        <v>7.6097028741258744E-3</v>
      </c>
      <c r="P50">
        <f t="shared" si="23"/>
        <v>5.9378249816709997E-4</v>
      </c>
      <c r="Q50" s="47">
        <f t="shared" si="24"/>
        <v>275.04632983663731</v>
      </c>
    </row>
    <row r="51" spans="1:17" x14ac:dyDescent="0.35">
      <c r="A51" s="6">
        <v>1790</v>
      </c>
      <c r="B51">
        <v>5</v>
      </c>
      <c r="C51" s="5">
        <f t="shared" si="14"/>
        <v>275.00884065000002</v>
      </c>
      <c r="D51" s="5">
        <f t="shared" si="15"/>
        <v>1.2993676921475851E-2</v>
      </c>
      <c r="E51" s="5">
        <f t="shared" si="16"/>
        <v>1.755311861852725E-2</v>
      </c>
      <c r="F51" s="5">
        <f t="shared" si="17"/>
        <v>7.7612344727285409E-3</v>
      </c>
      <c r="G51" s="5">
        <f t="shared" si="13"/>
        <v>5.9464729033910672E-4</v>
      </c>
      <c r="H51" s="47">
        <f t="shared" si="18"/>
        <v>275.04774332730312</v>
      </c>
      <c r="J51" s="46">
        <v>0</v>
      </c>
      <c r="K51" s="18">
        <f t="shared" si="1"/>
        <v>5</v>
      </c>
      <c r="L51">
        <f t="shared" si="19"/>
        <v>275.00884065000002</v>
      </c>
      <c r="M51">
        <f t="shared" si="20"/>
        <v>1.2993676921475851E-2</v>
      </c>
      <c r="N51">
        <f t="shared" si="21"/>
        <v>1.755311861852725E-2</v>
      </c>
      <c r="O51">
        <f t="shared" si="22"/>
        <v>7.7612344727285409E-3</v>
      </c>
      <c r="P51">
        <f t="shared" si="23"/>
        <v>5.9464729033910672E-4</v>
      </c>
      <c r="Q51" s="47">
        <f t="shared" si="24"/>
        <v>275.04774332730312</v>
      </c>
    </row>
    <row r="52" spans="1:17" x14ac:dyDescent="0.35">
      <c r="A52" s="6">
        <v>1791</v>
      </c>
      <c r="B52">
        <v>6</v>
      </c>
      <c r="C52" s="5">
        <f t="shared" si="14"/>
        <v>275.00914550000005</v>
      </c>
      <c r="D52" s="5">
        <f t="shared" si="15"/>
        <v>1.3426930927761063E-2</v>
      </c>
      <c r="E52" s="5">
        <f t="shared" si="16"/>
        <v>1.8067909849478328E-2</v>
      </c>
      <c r="F52" s="5">
        <f t="shared" si="17"/>
        <v>7.9041095474963914E-3</v>
      </c>
      <c r="G52" s="5">
        <f t="shared" si="13"/>
        <v>5.9517181330570829E-4</v>
      </c>
      <c r="H52" s="47">
        <f t="shared" si="18"/>
        <v>275.04913962213811</v>
      </c>
      <c r="J52" s="46">
        <v>0</v>
      </c>
      <c r="K52" s="18">
        <f t="shared" si="1"/>
        <v>6</v>
      </c>
      <c r="L52">
        <f t="shared" si="19"/>
        <v>275.00914550000005</v>
      </c>
      <c r="M52">
        <f t="shared" si="20"/>
        <v>1.3426930927761063E-2</v>
      </c>
      <c r="N52">
        <f t="shared" si="21"/>
        <v>1.8067909849478328E-2</v>
      </c>
      <c r="O52">
        <f t="shared" si="22"/>
        <v>7.9041095474963914E-3</v>
      </c>
      <c r="P52">
        <f t="shared" si="23"/>
        <v>5.9517181330570829E-4</v>
      </c>
      <c r="Q52" s="47">
        <f t="shared" si="24"/>
        <v>275.04913962213811</v>
      </c>
    </row>
    <row r="53" spans="1:17" x14ac:dyDescent="0.35">
      <c r="A53" s="6">
        <v>1792</v>
      </c>
      <c r="B53">
        <v>6</v>
      </c>
      <c r="C53" s="5">
        <f t="shared" si="14"/>
        <v>275.00951132000006</v>
      </c>
      <c r="D53" s="5">
        <f t="shared" si="15"/>
        <v>1.3952793039320927E-2</v>
      </c>
      <c r="E53" s="5">
        <f t="shared" si="16"/>
        <v>1.8725871235468095E-2</v>
      </c>
      <c r="F53" s="5">
        <f t="shared" si="17"/>
        <v>8.1560726184212555E-3</v>
      </c>
      <c r="G53" s="5">
        <f t="shared" si="13"/>
        <v>6.4238995256667554E-4</v>
      </c>
      <c r="H53" s="47">
        <f t="shared" si="18"/>
        <v>275.05098844684585</v>
      </c>
      <c r="J53" s="46">
        <v>0</v>
      </c>
      <c r="K53" s="18">
        <f t="shared" si="1"/>
        <v>6</v>
      </c>
      <c r="L53">
        <f t="shared" si="19"/>
        <v>275.00951132000006</v>
      </c>
      <c r="M53">
        <f t="shared" si="20"/>
        <v>1.3952793039320927E-2</v>
      </c>
      <c r="N53">
        <f t="shared" si="21"/>
        <v>1.8725871235468095E-2</v>
      </c>
      <c r="O53">
        <f t="shared" si="22"/>
        <v>8.1560726184212555E-3</v>
      </c>
      <c r="P53">
        <f t="shared" si="23"/>
        <v>6.4238995256667554E-4</v>
      </c>
      <c r="Q53" s="47">
        <f t="shared" si="24"/>
        <v>275.05098844684585</v>
      </c>
    </row>
    <row r="54" spans="1:17" x14ac:dyDescent="0.35">
      <c r="A54" s="6">
        <v>1793</v>
      </c>
      <c r="B54">
        <v>6</v>
      </c>
      <c r="C54" s="5">
        <f t="shared" si="14"/>
        <v>275.00987714000007</v>
      </c>
      <c r="D54" s="5">
        <f t="shared" si="15"/>
        <v>1.44772084884889E-2</v>
      </c>
      <c r="E54" s="5">
        <f t="shared" si="16"/>
        <v>1.9375001058497241E-2</v>
      </c>
      <c r="F54" s="5">
        <f t="shared" si="17"/>
        <v>8.3936418312395115E-3</v>
      </c>
      <c r="G54" s="5">
        <f t="shared" si="13"/>
        <v>6.710292017230331E-4</v>
      </c>
      <c r="H54" s="47">
        <f t="shared" si="18"/>
        <v>275.05279402058</v>
      </c>
      <c r="J54" s="46">
        <v>0</v>
      </c>
      <c r="K54" s="18">
        <f t="shared" si="1"/>
        <v>6</v>
      </c>
      <c r="L54">
        <f t="shared" si="19"/>
        <v>275.00987714000007</v>
      </c>
      <c r="M54">
        <f t="shared" si="20"/>
        <v>1.44772084884889E-2</v>
      </c>
      <c r="N54">
        <f t="shared" si="21"/>
        <v>1.9375001058497241E-2</v>
      </c>
      <c r="O54">
        <f t="shared" si="22"/>
        <v>8.3936418312395115E-3</v>
      </c>
      <c r="P54">
        <f t="shared" si="23"/>
        <v>6.710292017230331E-4</v>
      </c>
      <c r="Q54" s="47">
        <f t="shared" si="24"/>
        <v>275.05279402058</v>
      </c>
    </row>
    <row r="55" spans="1:17" x14ac:dyDescent="0.35">
      <c r="A55" s="6">
        <v>1794</v>
      </c>
      <c r="B55">
        <v>6</v>
      </c>
      <c r="C55" s="5">
        <f t="shared" si="14"/>
        <v>275.01024296000008</v>
      </c>
      <c r="D55" s="5">
        <f t="shared" si="15"/>
        <v>1.5000181255076479E-2</v>
      </c>
      <c r="E55" s="5">
        <f t="shared" si="16"/>
        <v>2.0015417861243175E-2</v>
      </c>
      <c r="F55" s="5">
        <f t="shared" si="17"/>
        <v>8.617639461812588E-3</v>
      </c>
      <c r="G55" s="5">
        <f t="shared" si="13"/>
        <v>6.8839978440751303E-4</v>
      </c>
      <c r="H55" s="47">
        <f t="shared" si="18"/>
        <v>275.05456459836262</v>
      </c>
      <c r="J55" s="46">
        <v>0</v>
      </c>
      <c r="K55" s="18">
        <f t="shared" si="1"/>
        <v>6</v>
      </c>
      <c r="L55">
        <f t="shared" si="19"/>
        <v>275.01024296000008</v>
      </c>
      <c r="M55">
        <f t="shared" si="20"/>
        <v>1.5000181255076479E-2</v>
      </c>
      <c r="N55">
        <f t="shared" si="21"/>
        <v>2.0015417861243175E-2</v>
      </c>
      <c r="O55">
        <f t="shared" si="22"/>
        <v>8.617639461812588E-3</v>
      </c>
      <c r="P55">
        <f t="shared" si="23"/>
        <v>6.8839978440751303E-4</v>
      </c>
      <c r="Q55" s="47">
        <f t="shared" si="24"/>
        <v>275.05456459836262</v>
      </c>
    </row>
    <row r="56" spans="1:17" x14ac:dyDescent="0.35">
      <c r="A56" s="6">
        <v>1795</v>
      </c>
      <c r="B56">
        <v>6</v>
      </c>
      <c r="C56" s="5">
        <f t="shared" si="14"/>
        <v>275.0106087800001</v>
      </c>
      <c r="D56" s="5">
        <f t="shared" si="15"/>
        <v>1.5521715307946576E-2</v>
      </c>
      <c r="E56" s="5">
        <f t="shared" si="16"/>
        <v>2.0647238595230481E-2</v>
      </c>
      <c r="F56" s="5">
        <f t="shared" si="17"/>
        <v>8.8288408119670675E-3</v>
      </c>
      <c r="G56" s="5">
        <f t="shared" si="13"/>
        <v>6.9893557538272348E-4</v>
      </c>
      <c r="H56" s="47">
        <f t="shared" si="18"/>
        <v>275.05630551029066</v>
      </c>
      <c r="J56" s="46">
        <v>0</v>
      </c>
      <c r="K56" s="18">
        <f t="shared" si="1"/>
        <v>6</v>
      </c>
      <c r="L56">
        <f t="shared" si="19"/>
        <v>275.0106087800001</v>
      </c>
      <c r="M56">
        <f t="shared" si="20"/>
        <v>1.5521715307946576E-2</v>
      </c>
      <c r="N56">
        <f t="shared" si="21"/>
        <v>2.0647238595230481E-2</v>
      </c>
      <c r="O56">
        <f t="shared" si="22"/>
        <v>8.8288408119670675E-3</v>
      </c>
      <c r="P56">
        <f t="shared" si="23"/>
        <v>6.9893557538272348E-4</v>
      </c>
      <c r="Q56" s="47">
        <f t="shared" si="24"/>
        <v>275.05630551029066</v>
      </c>
    </row>
    <row r="57" spans="1:17" x14ac:dyDescent="0.35">
      <c r="A57" s="6">
        <v>1796</v>
      </c>
      <c r="B57">
        <v>6</v>
      </c>
      <c r="C57" s="5">
        <f t="shared" si="14"/>
        <v>275.01097460000011</v>
      </c>
      <c r="D57" s="5">
        <f t="shared" si="15"/>
        <v>1.6041814605043645E-2</v>
      </c>
      <c r="E57" s="5">
        <f t="shared" si="16"/>
        <v>2.1270578642188349E-2</v>
      </c>
      <c r="F57" s="5">
        <f t="shared" si="17"/>
        <v>9.0279768929736152E-3</v>
      </c>
      <c r="G57" s="5">
        <f t="shared" si="13"/>
        <v>7.0532585563351231E-4</v>
      </c>
      <c r="H57" s="47">
        <f t="shared" si="18"/>
        <v>275.05802029599596</v>
      </c>
      <c r="J57" s="46">
        <v>0</v>
      </c>
      <c r="K57" s="18">
        <f t="shared" si="1"/>
        <v>6</v>
      </c>
      <c r="L57">
        <f t="shared" si="19"/>
        <v>275.01097460000011</v>
      </c>
      <c r="M57">
        <f t="shared" si="20"/>
        <v>1.6041814605043645E-2</v>
      </c>
      <c r="N57">
        <f t="shared" si="21"/>
        <v>2.1270578642188349E-2</v>
      </c>
      <c r="O57">
        <f t="shared" si="22"/>
        <v>9.0279768929736152E-3</v>
      </c>
      <c r="P57">
        <f t="shared" si="23"/>
        <v>7.0532585563351231E-4</v>
      </c>
      <c r="Q57" s="47">
        <f t="shared" si="24"/>
        <v>275.05802029599596</v>
      </c>
    </row>
    <row r="58" spans="1:17" x14ac:dyDescent="0.35">
      <c r="A58" s="6">
        <v>1797</v>
      </c>
      <c r="B58">
        <v>7</v>
      </c>
      <c r="C58" s="5">
        <f t="shared" si="14"/>
        <v>275.01134042000012</v>
      </c>
      <c r="D58" s="5">
        <f t="shared" si="15"/>
        <v>1.6560483093423718E-2</v>
      </c>
      <c r="E58" s="5">
        <f t="shared" si="16"/>
        <v>2.1885551835121336E-2</v>
      </c>
      <c r="F58" s="5">
        <f t="shared" si="17"/>
        <v>9.2157369557271974E-3</v>
      </c>
      <c r="G58" s="5">
        <f t="shared" si="13"/>
        <v>7.0920175652977189E-4</v>
      </c>
      <c r="H58" s="47">
        <f t="shared" si="18"/>
        <v>275.05971139364095</v>
      </c>
      <c r="J58" s="46">
        <v>0</v>
      </c>
      <c r="K58" s="18">
        <f t="shared" si="1"/>
        <v>7</v>
      </c>
      <c r="L58">
        <f t="shared" si="19"/>
        <v>275.01134042000012</v>
      </c>
      <c r="M58">
        <f t="shared" si="20"/>
        <v>1.6560483093423718E-2</v>
      </c>
      <c r="N58">
        <f t="shared" si="21"/>
        <v>2.1885551835121336E-2</v>
      </c>
      <c r="O58">
        <f t="shared" si="22"/>
        <v>9.2157369557271974E-3</v>
      </c>
      <c r="P58">
        <f t="shared" si="23"/>
        <v>7.0920175652977189E-4</v>
      </c>
      <c r="Q58" s="47">
        <f t="shared" si="24"/>
        <v>275.05971139364095</v>
      </c>
    </row>
    <row r="59" spans="1:17" x14ac:dyDescent="0.35">
      <c r="A59" s="6">
        <v>1798</v>
      </c>
      <c r="B59">
        <v>7</v>
      </c>
      <c r="C59" s="5">
        <f t="shared" si="14"/>
        <v>275.01176721000013</v>
      </c>
      <c r="D59" s="5">
        <f t="shared" si="15"/>
        <v>1.7171524709284354E-2</v>
      </c>
      <c r="E59" s="5">
        <f t="shared" si="16"/>
        <v>2.2642350479097302E-2</v>
      </c>
      <c r="F59" s="5">
        <f t="shared" si="17"/>
        <v>9.5100208763860584E-3</v>
      </c>
      <c r="G59" s="5">
        <f t="shared" si="13"/>
        <v>7.5845260925736099E-4</v>
      </c>
      <c r="H59" s="47">
        <f t="shared" si="18"/>
        <v>275.06184955867417</v>
      </c>
      <c r="J59" s="46">
        <v>0</v>
      </c>
      <c r="K59" s="18">
        <f t="shared" si="1"/>
        <v>7</v>
      </c>
      <c r="L59">
        <f t="shared" si="19"/>
        <v>275.01176721000013</v>
      </c>
      <c r="M59">
        <f t="shared" si="20"/>
        <v>1.7171524709284354E-2</v>
      </c>
      <c r="N59">
        <f t="shared" si="21"/>
        <v>2.2642350479097302E-2</v>
      </c>
      <c r="O59">
        <f t="shared" si="22"/>
        <v>9.5100208763860584E-3</v>
      </c>
      <c r="P59">
        <f t="shared" si="23"/>
        <v>7.5845260925736099E-4</v>
      </c>
      <c r="Q59" s="47">
        <f t="shared" si="24"/>
        <v>275.06184955867417</v>
      </c>
    </row>
    <row r="60" spans="1:17" x14ac:dyDescent="0.35">
      <c r="A60" s="6">
        <v>1799</v>
      </c>
      <c r="B60">
        <v>7</v>
      </c>
      <c r="C60" s="5">
        <f t="shared" si="14"/>
        <v>275.01219400000014</v>
      </c>
      <c r="D60" s="5">
        <f t="shared" si="15"/>
        <v>1.7780885331389946E-2</v>
      </c>
      <c r="E60" s="5">
        <f t="shared" si="16"/>
        <v>2.3388990905562172E-2</v>
      </c>
      <c r="F60" s="5">
        <f t="shared" si="17"/>
        <v>9.7874932818436157E-3</v>
      </c>
      <c r="G60" s="5">
        <f t="shared" si="13"/>
        <v>7.8832476145363536E-4</v>
      </c>
      <c r="H60" s="47">
        <f t="shared" si="18"/>
        <v>275.06393969428041</v>
      </c>
      <c r="J60" s="46">
        <v>0</v>
      </c>
      <c r="K60" s="18">
        <f t="shared" si="1"/>
        <v>7</v>
      </c>
      <c r="L60">
        <f t="shared" si="19"/>
        <v>275.01219400000014</v>
      </c>
      <c r="M60">
        <f t="shared" si="20"/>
        <v>1.7780885331389946E-2</v>
      </c>
      <c r="N60">
        <f t="shared" si="21"/>
        <v>2.3388990905562172E-2</v>
      </c>
      <c r="O60">
        <f t="shared" si="22"/>
        <v>9.7874932818436157E-3</v>
      </c>
      <c r="P60">
        <f t="shared" si="23"/>
        <v>7.8832476145363536E-4</v>
      </c>
      <c r="Q60" s="47">
        <f t="shared" si="24"/>
        <v>275.06393969428041</v>
      </c>
    </row>
    <row r="61" spans="1:17" x14ac:dyDescent="0.35">
      <c r="A61" s="6">
        <v>1800</v>
      </c>
      <c r="B61">
        <v>8</v>
      </c>
      <c r="C61" s="5">
        <f t="shared" si="14"/>
        <v>275.01262079000014</v>
      </c>
      <c r="D61" s="5">
        <f t="shared" si="15"/>
        <v>1.8388569584204581E-2</v>
      </c>
      <c r="E61" s="5">
        <f t="shared" si="16"/>
        <v>2.4125609464367818E-2</v>
      </c>
      <c r="F61" s="5">
        <f t="shared" si="17"/>
        <v>1.0049114561110357E-2</v>
      </c>
      <c r="G61" s="5">
        <f t="shared" si="13"/>
        <v>8.0644313763227776E-4</v>
      </c>
      <c r="H61" s="47">
        <f t="shared" si="18"/>
        <v>275.06599052674744</v>
      </c>
      <c r="J61" s="46">
        <v>0</v>
      </c>
      <c r="K61" s="18">
        <f t="shared" si="1"/>
        <v>8</v>
      </c>
      <c r="L61">
        <f t="shared" si="19"/>
        <v>275.01262079000014</v>
      </c>
      <c r="M61">
        <f t="shared" si="20"/>
        <v>1.8388569584204581E-2</v>
      </c>
      <c r="N61">
        <f t="shared" si="21"/>
        <v>2.4125609464367818E-2</v>
      </c>
      <c r="O61">
        <f t="shared" si="22"/>
        <v>1.0049114561110357E-2</v>
      </c>
      <c r="P61">
        <f t="shared" si="23"/>
        <v>8.0644313763227776E-4</v>
      </c>
      <c r="Q61" s="47">
        <f t="shared" si="24"/>
        <v>275.06599052674744</v>
      </c>
    </row>
    <row r="62" spans="1:17" x14ac:dyDescent="0.35">
      <c r="A62" s="6">
        <v>1801</v>
      </c>
      <c r="B62">
        <v>8</v>
      </c>
      <c r="C62" s="5">
        <f t="shared" si="14"/>
        <v>275.01310855000014</v>
      </c>
      <c r="D62" s="5">
        <f t="shared" si="15"/>
        <v>1.9088382079470292E-2</v>
      </c>
      <c r="E62" s="5">
        <f t="shared" si="16"/>
        <v>2.5002420675194422E-2</v>
      </c>
      <c r="F62" s="5">
        <f t="shared" si="17"/>
        <v>1.0413040239191925E-2</v>
      </c>
      <c r="G62" s="5">
        <f t="shared" si="13"/>
        <v>8.6433248828883145E-4</v>
      </c>
      <c r="H62" s="47">
        <f t="shared" si="18"/>
        <v>275.0684767254823</v>
      </c>
      <c r="J62" s="46">
        <v>0</v>
      </c>
      <c r="K62" s="18">
        <f t="shared" si="1"/>
        <v>8</v>
      </c>
      <c r="L62">
        <f t="shared" si="19"/>
        <v>275.01310855000014</v>
      </c>
      <c r="M62">
        <f t="shared" si="20"/>
        <v>1.9088382079470292E-2</v>
      </c>
      <c r="N62">
        <f t="shared" si="21"/>
        <v>2.5002420675194422E-2</v>
      </c>
      <c r="O62">
        <f t="shared" si="22"/>
        <v>1.0413040239191925E-2</v>
      </c>
      <c r="P62">
        <f t="shared" si="23"/>
        <v>8.6433248828883145E-4</v>
      </c>
      <c r="Q62" s="47">
        <f t="shared" si="24"/>
        <v>275.0684767254823</v>
      </c>
    </row>
    <row r="63" spans="1:17" x14ac:dyDescent="0.35">
      <c r="A63" s="6">
        <v>1802</v>
      </c>
      <c r="B63">
        <v>10</v>
      </c>
      <c r="C63" s="5">
        <f t="shared" si="14"/>
        <v>275.01359631000014</v>
      </c>
      <c r="D63" s="5">
        <f t="shared" si="15"/>
        <v>1.9786269369637524E-2</v>
      </c>
      <c r="E63" s="5">
        <f t="shared" si="16"/>
        <v>2.5867462785922023E-2</v>
      </c>
      <c r="F63" s="5">
        <f t="shared" si="17"/>
        <v>1.0756175987414209E-2</v>
      </c>
      <c r="G63" s="5">
        <f t="shared" si="13"/>
        <v>8.9944415433288697E-4</v>
      </c>
      <c r="H63" s="47">
        <f t="shared" si="18"/>
        <v>275.07090566229749</v>
      </c>
      <c r="J63" s="46">
        <v>0</v>
      </c>
      <c r="K63" s="18">
        <f t="shared" si="1"/>
        <v>10</v>
      </c>
      <c r="L63">
        <f t="shared" si="19"/>
        <v>275.01359631000014</v>
      </c>
      <c r="M63">
        <f t="shared" si="20"/>
        <v>1.9786269369637524E-2</v>
      </c>
      <c r="N63">
        <f t="shared" si="21"/>
        <v>2.5867462785922023E-2</v>
      </c>
      <c r="O63">
        <f t="shared" si="22"/>
        <v>1.0756175987414209E-2</v>
      </c>
      <c r="P63">
        <f t="shared" si="23"/>
        <v>8.9944415433288697E-4</v>
      </c>
      <c r="Q63" s="47">
        <f t="shared" si="24"/>
        <v>275.07090566229749</v>
      </c>
    </row>
    <row r="64" spans="1:17" x14ac:dyDescent="0.35">
      <c r="A64" s="6">
        <v>1803</v>
      </c>
      <c r="B64">
        <v>9</v>
      </c>
      <c r="C64" s="5">
        <f t="shared" si="14"/>
        <v>275.01420601000012</v>
      </c>
      <c r="D64" s="5">
        <f t="shared" si="15"/>
        <v>2.0669836751003059E-2</v>
      </c>
      <c r="E64" s="5">
        <f t="shared" si="16"/>
        <v>2.7021053768660725E-2</v>
      </c>
      <c r="F64" s="5">
        <f t="shared" si="17"/>
        <v>1.131420946910955E-2</v>
      </c>
      <c r="G64" s="5">
        <f t="shared" si="13"/>
        <v>1.0145404563021976E-3</v>
      </c>
      <c r="H64" s="47">
        <f t="shared" si="18"/>
        <v>275.07422565044516</v>
      </c>
      <c r="J64" s="46">
        <v>0</v>
      </c>
      <c r="K64" s="18">
        <f t="shared" si="1"/>
        <v>9</v>
      </c>
      <c r="L64">
        <f t="shared" si="19"/>
        <v>275.01420601000012</v>
      </c>
      <c r="M64">
        <f t="shared" si="20"/>
        <v>2.0669836751003059E-2</v>
      </c>
      <c r="N64">
        <f t="shared" si="21"/>
        <v>2.7021053768660725E-2</v>
      </c>
      <c r="O64">
        <f t="shared" si="22"/>
        <v>1.131420946910955E-2</v>
      </c>
      <c r="P64">
        <f t="shared" si="23"/>
        <v>1.0145404563021976E-3</v>
      </c>
      <c r="Q64" s="47">
        <f t="shared" si="24"/>
        <v>275.07422565044516</v>
      </c>
    </row>
    <row r="65" spans="1:17" x14ac:dyDescent="0.35">
      <c r="A65" s="6">
        <v>1804</v>
      </c>
      <c r="B65">
        <v>9</v>
      </c>
      <c r="C65" s="5">
        <f t="shared" si="14"/>
        <v>275.01475474000011</v>
      </c>
      <c r="D65" s="5">
        <f t="shared" si="15"/>
        <v>2.1457173412084272E-2</v>
      </c>
      <c r="E65" s="5">
        <f t="shared" si="16"/>
        <v>2.8009080542733388E-2</v>
      </c>
      <c r="F65" s="5">
        <f t="shared" si="17"/>
        <v>1.1723114252371918E-2</v>
      </c>
      <c r="G65" s="5">
        <f t="shared" si="13"/>
        <v>1.0374498922661279E-3</v>
      </c>
      <c r="H65" s="47">
        <f t="shared" si="18"/>
        <v>275.07698155809965</v>
      </c>
      <c r="J65" s="46">
        <v>0</v>
      </c>
      <c r="K65" s="18">
        <f t="shared" si="1"/>
        <v>9</v>
      </c>
      <c r="L65">
        <f t="shared" si="19"/>
        <v>275.01475474000011</v>
      </c>
      <c r="M65">
        <f t="shared" si="20"/>
        <v>2.1457173412084272E-2</v>
      </c>
      <c r="N65">
        <f t="shared" si="21"/>
        <v>2.8009080542733388E-2</v>
      </c>
      <c r="O65">
        <f t="shared" si="22"/>
        <v>1.1723114252371918E-2</v>
      </c>
      <c r="P65">
        <f t="shared" si="23"/>
        <v>1.0374498922661279E-3</v>
      </c>
      <c r="Q65" s="47">
        <f t="shared" si="24"/>
        <v>275.07698155809965</v>
      </c>
    </row>
    <row r="66" spans="1:17" x14ac:dyDescent="0.35">
      <c r="A66" s="6">
        <v>1805</v>
      </c>
      <c r="B66">
        <v>9</v>
      </c>
      <c r="C66" s="5">
        <f t="shared" si="14"/>
        <v>275.01530347000011</v>
      </c>
      <c r="D66" s="5">
        <f t="shared" si="15"/>
        <v>2.2242344086469919E-2</v>
      </c>
      <c r="E66" s="5">
        <f t="shared" si="16"/>
        <v>2.8983845412919589E-2</v>
      </c>
      <c r="F66" s="5">
        <f t="shared" si="17"/>
        <v>1.2108659590903804E-2</v>
      </c>
      <c r="G66" s="5">
        <f t="shared" si="13"/>
        <v>1.0513451675749751E-3</v>
      </c>
      <c r="H66" s="47">
        <f t="shared" si="18"/>
        <v>275.07968966425801</v>
      </c>
      <c r="J66" s="46">
        <v>0</v>
      </c>
      <c r="K66" s="18">
        <f t="shared" si="1"/>
        <v>9</v>
      </c>
      <c r="L66">
        <f t="shared" si="19"/>
        <v>275.01530347000011</v>
      </c>
      <c r="M66">
        <f t="shared" si="20"/>
        <v>2.2242344086469919E-2</v>
      </c>
      <c r="N66">
        <f t="shared" si="21"/>
        <v>2.8983845412919589E-2</v>
      </c>
      <c r="O66">
        <f t="shared" si="22"/>
        <v>1.2108659590903804E-2</v>
      </c>
      <c r="P66">
        <f t="shared" si="23"/>
        <v>1.0513451675749751E-3</v>
      </c>
      <c r="Q66" s="47">
        <f t="shared" si="24"/>
        <v>275.07968966425801</v>
      </c>
    </row>
    <row r="67" spans="1:17" x14ac:dyDescent="0.35">
      <c r="A67" s="6">
        <v>1806</v>
      </c>
      <c r="B67">
        <v>10</v>
      </c>
      <c r="C67" s="5">
        <f t="shared" si="14"/>
        <v>275.0158522000001</v>
      </c>
      <c r="D67" s="5">
        <f t="shared" si="15"/>
        <v>2.3025354732854157E-2</v>
      </c>
      <c r="E67" s="5">
        <f t="shared" si="16"/>
        <v>2.994552638866128E-2</v>
      </c>
      <c r="F67" s="5">
        <f t="shared" si="17"/>
        <v>1.2472179936343955E-2</v>
      </c>
      <c r="G67" s="5">
        <f t="shared" si="13"/>
        <v>1.0597730780749388E-3</v>
      </c>
      <c r="H67" s="47">
        <f t="shared" si="18"/>
        <v>275.08235503413601</v>
      </c>
      <c r="J67" s="46">
        <v>0</v>
      </c>
      <c r="K67" s="18">
        <f t="shared" si="1"/>
        <v>10</v>
      </c>
      <c r="L67">
        <f t="shared" si="19"/>
        <v>275.0158522000001</v>
      </c>
      <c r="M67">
        <f t="shared" si="20"/>
        <v>2.3025354732854157E-2</v>
      </c>
      <c r="N67">
        <f t="shared" si="21"/>
        <v>2.994552638866128E-2</v>
      </c>
      <c r="O67">
        <f t="shared" si="22"/>
        <v>1.2472179936343955E-2</v>
      </c>
      <c r="P67">
        <f t="shared" si="23"/>
        <v>1.0597730780749388E-3</v>
      </c>
      <c r="Q67" s="47">
        <f t="shared" si="24"/>
        <v>275.08235503413601</v>
      </c>
    </row>
    <row r="68" spans="1:17" x14ac:dyDescent="0.35">
      <c r="A68" s="6">
        <v>1807</v>
      </c>
      <c r="B68">
        <v>10</v>
      </c>
      <c r="C68" s="5">
        <f t="shared" si="14"/>
        <v>275.01646190000008</v>
      </c>
      <c r="D68" s="5">
        <f t="shared" si="15"/>
        <v>2.3900011293538605E-2</v>
      </c>
      <c r="E68" s="5">
        <f t="shared" si="16"/>
        <v>3.1044379090048063E-2</v>
      </c>
      <c r="F68" s="5">
        <f t="shared" si="17"/>
        <v>1.293218350730432E-2</v>
      </c>
      <c r="G68" s="5">
        <f t="shared" si="13"/>
        <v>1.1117848641904809E-3</v>
      </c>
      <c r="H68" s="47">
        <f t="shared" si="18"/>
        <v>275.0854502587552</v>
      </c>
      <c r="J68" s="46">
        <v>0</v>
      </c>
      <c r="K68" s="18">
        <f t="shared" si="1"/>
        <v>10</v>
      </c>
      <c r="L68">
        <f t="shared" si="19"/>
        <v>275.01646190000008</v>
      </c>
      <c r="M68">
        <f t="shared" si="20"/>
        <v>2.3900011293538605E-2</v>
      </c>
      <c r="N68">
        <f t="shared" si="21"/>
        <v>3.1044379090048063E-2</v>
      </c>
      <c r="O68">
        <f t="shared" si="22"/>
        <v>1.293218350730432E-2</v>
      </c>
      <c r="P68">
        <f t="shared" si="23"/>
        <v>1.1117848641904809E-3</v>
      </c>
      <c r="Q68" s="47">
        <f t="shared" si="24"/>
        <v>275.0854502587552</v>
      </c>
    </row>
    <row r="69" spans="1:17" x14ac:dyDescent="0.35">
      <c r="A69" s="6">
        <v>1808</v>
      </c>
      <c r="B69">
        <v>10</v>
      </c>
      <c r="C69" s="5">
        <f t="shared" si="14"/>
        <v>275.01707160000007</v>
      </c>
      <c r="D69" s="5">
        <f t="shared" si="15"/>
        <v>2.477226164787286E-2</v>
      </c>
      <c r="E69" s="5">
        <f t="shared" si="16"/>
        <v>3.2128482313694376E-2</v>
      </c>
      <c r="F69" s="5">
        <f t="shared" si="17"/>
        <v>1.3365908520440187E-2</v>
      </c>
      <c r="G69" s="5">
        <f t="shared" si="13"/>
        <v>1.143331607135973E-3</v>
      </c>
      <c r="H69" s="47">
        <f t="shared" si="18"/>
        <v>275.08848158408915</v>
      </c>
      <c r="J69" s="46">
        <v>0</v>
      </c>
      <c r="K69" s="18">
        <f t="shared" si="1"/>
        <v>10</v>
      </c>
      <c r="L69">
        <f t="shared" si="19"/>
        <v>275.01707160000007</v>
      </c>
      <c r="M69">
        <f t="shared" si="20"/>
        <v>2.477226164787286E-2</v>
      </c>
      <c r="N69">
        <f t="shared" si="21"/>
        <v>3.2128482313694376E-2</v>
      </c>
      <c r="O69">
        <f t="shared" si="22"/>
        <v>1.3365908520440187E-2</v>
      </c>
      <c r="P69">
        <f t="shared" si="23"/>
        <v>1.143331607135973E-3</v>
      </c>
      <c r="Q69" s="47">
        <f t="shared" si="24"/>
        <v>275.08848158408915</v>
      </c>
    </row>
    <row r="70" spans="1:17" x14ac:dyDescent="0.35">
      <c r="A70" s="6">
        <v>1809</v>
      </c>
      <c r="B70">
        <v>10</v>
      </c>
      <c r="C70" s="5">
        <f t="shared" si="14"/>
        <v>275.01768130000005</v>
      </c>
      <c r="D70" s="5">
        <f t="shared" si="15"/>
        <v>2.5642112415402533E-2</v>
      </c>
      <c r="E70" s="5">
        <f t="shared" si="16"/>
        <v>3.3198034036174634E-2</v>
      </c>
      <c r="F70" s="5">
        <f t="shared" si="17"/>
        <v>1.3774856187144099E-2</v>
      </c>
      <c r="G70" s="5">
        <f t="shared" si="13"/>
        <v>1.1624656739464873E-3</v>
      </c>
      <c r="H70" s="47">
        <f t="shared" si="18"/>
        <v>275.09145876831269</v>
      </c>
      <c r="J70" s="46">
        <v>0</v>
      </c>
      <c r="K70" s="18">
        <f t="shared" si="1"/>
        <v>10</v>
      </c>
      <c r="L70">
        <f t="shared" si="19"/>
        <v>275.01768130000005</v>
      </c>
      <c r="M70">
        <f t="shared" si="20"/>
        <v>2.5642112415402533E-2</v>
      </c>
      <c r="N70">
        <f t="shared" si="21"/>
        <v>3.3198034036174634E-2</v>
      </c>
      <c r="O70">
        <f t="shared" si="22"/>
        <v>1.3774856187144099E-2</v>
      </c>
      <c r="P70">
        <f t="shared" si="23"/>
        <v>1.1624656739464873E-3</v>
      </c>
      <c r="Q70" s="47">
        <f t="shared" si="24"/>
        <v>275.09145876831269</v>
      </c>
    </row>
    <row r="71" spans="1:17" x14ac:dyDescent="0.35">
      <c r="A71" s="6">
        <v>1810</v>
      </c>
      <c r="B71">
        <v>10</v>
      </c>
      <c r="C71" s="5">
        <f t="shared" si="14"/>
        <v>275.01829100000003</v>
      </c>
      <c r="D71" s="5">
        <f t="shared" si="15"/>
        <v>2.6509570197462674E-2</v>
      </c>
      <c r="E71" s="5">
        <f t="shared" si="16"/>
        <v>3.4253229576699754E-2</v>
      </c>
      <c r="F71" s="5">
        <f t="shared" si="17"/>
        <v>1.4160441959321333E-2</v>
      </c>
      <c r="G71" s="5">
        <f t="shared" si="13"/>
        <v>1.174071072112054E-3</v>
      </c>
      <c r="H71" s="47">
        <f t="shared" si="18"/>
        <v>275.09438831280562</v>
      </c>
      <c r="J71" s="46">
        <v>0</v>
      </c>
      <c r="K71" s="18">
        <f t="shared" si="1"/>
        <v>10</v>
      </c>
      <c r="L71">
        <f t="shared" si="19"/>
        <v>275.01829100000003</v>
      </c>
      <c r="M71">
        <f t="shared" si="20"/>
        <v>2.6509570197462674E-2</v>
      </c>
      <c r="N71">
        <f t="shared" si="21"/>
        <v>3.4253229576699754E-2</v>
      </c>
      <c r="O71">
        <f t="shared" si="22"/>
        <v>1.4160441959321333E-2</v>
      </c>
      <c r="P71">
        <f t="shared" si="23"/>
        <v>1.174071072112054E-3</v>
      </c>
      <c r="Q71" s="47">
        <f t="shared" si="24"/>
        <v>275.09438831280562</v>
      </c>
    </row>
    <row r="72" spans="1:17" x14ac:dyDescent="0.35">
      <c r="A72" s="6">
        <v>1811</v>
      </c>
      <c r="B72">
        <v>11</v>
      </c>
      <c r="C72" s="5">
        <f t="shared" si="14"/>
        <v>275.01890070000002</v>
      </c>
      <c r="D72" s="5">
        <f t="shared" si="15"/>
        <v>2.7374641577227854E-2</v>
      </c>
      <c r="E72" s="5">
        <f t="shared" si="16"/>
        <v>3.52942616327859E-2</v>
      </c>
      <c r="F72" s="5">
        <f t="shared" si="17"/>
        <v>1.4524000428559791E-2</v>
      </c>
      <c r="G72" s="5">
        <f t="shared" si="13"/>
        <v>1.1811101019176429E-3</v>
      </c>
      <c r="H72" s="47">
        <f t="shared" si="18"/>
        <v>275.09727471374049</v>
      </c>
      <c r="J72" s="46">
        <v>0</v>
      </c>
      <c r="K72" s="18">
        <f t="shared" si="1"/>
        <v>11</v>
      </c>
      <c r="L72">
        <f t="shared" si="19"/>
        <v>275.01890070000002</v>
      </c>
      <c r="M72">
        <f t="shared" si="20"/>
        <v>2.7374641577227854E-2</v>
      </c>
      <c r="N72">
        <f t="shared" si="21"/>
        <v>3.52942616327859E-2</v>
      </c>
      <c r="O72">
        <f t="shared" si="22"/>
        <v>1.4524000428559791E-2</v>
      </c>
      <c r="P72">
        <f t="shared" si="23"/>
        <v>1.1811101019176429E-3</v>
      </c>
      <c r="Q72" s="47">
        <f t="shared" si="24"/>
        <v>275.09727471374049</v>
      </c>
    </row>
    <row r="73" spans="1:17" x14ac:dyDescent="0.35">
      <c r="A73" s="6">
        <v>1812</v>
      </c>
      <c r="B73">
        <v>11</v>
      </c>
      <c r="C73" s="5">
        <f t="shared" si="14"/>
        <v>275.01957136999999</v>
      </c>
      <c r="D73" s="5">
        <f t="shared" si="15"/>
        <v>2.8331133119762139E-2</v>
      </c>
      <c r="E73" s="5">
        <f t="shared" si="16"/>
        <v>3.6471400315444491E-2</v>
      </c>
      <c r="F73" s="5">
        <f t="shared" si="17"/>
        <v>1.4984039945425721E-2</v>
      </c>
      <c r="G73" s="5">
        <f t="shared" si="13"/>
        <v>1.2322794893093636E-3</v>
      </c>
      <c r="H73" s="47">
        <f t="shared" si="18"/>
        <v>275.10059022286998</v>
      </c>
      <c r="J73" s="46">
        <v>0</v>
      </c>
      <c r="K73" s="18">
        <f t="shared" si="1"/>
        <v>11</v>
      </c>
      <c r="L73">
        <f t="shared" si="19"/>
        <v>275.01957136999999</v>
      </c>
      <c r="M73">
        <f t="shared" si="20"/>
        <v>2.8331133119762139E-2</v>
      </c>
      <c r="N73">
        <f t="shared" si="21"/>
        <v>3.6471400315444491E-2</v>
      </c>
      <c r="O73">
        <f t="shared" si="22"/>
        <v>1.4984039945425721E-2</v>
      </c>
      <c r="P73">
        <f t="shared" si="23"/>
        <v>1.2322794893093636E-3</v>
      </c>
      <c r="Q73" s="47">
        <f t="shared" si="24"/>
        <v>275.10059022286998</v>
      </c>
    </row>
    <row r="74" spans="1:17" x14ac:dyDescent="0.35">
      <c r="A74" s="6">
        <v>1813</v>
      </c>
      <c r="B74">
        <v>11</v>
      </c>
      <c r="C74" s="5">
        <f t="shared" si="14"/>
        <v>275.02024203999997</v>
      </c>
      <c r="D74" s="5">
        <f t="shared" si="15"/>
        <v>2.9284993325464342E-2</v>
      </c>
      <c r="E74" s="5">
        <f t="shared" si="16"/>
        <v>3.7632738717705706E-2</v>
      </c>
      <c r="F74" s="5">
        <f t="shared" si="17"/>
        <v>1.541779885099058E-2</v>
      </c>
      <c r="G74" s="5">
        <f t="shared" si="13"/>
        <v>1.2633152916011552E-3</v>
      </c>
      <c r="H74" s="47">
        <f t="shared" si="18"/>
        <v>275.10384088618576</v>
      </c>
      <c r="J74" s="46">
        <v>0</v>
      </c>
      <c r="K74" s="18">
        <f t="shared" si="1"/>
        <v>11</v>
      </c>
      <c r="L74">
        <f t="shared" si="19"/>
        <v>275.02024203999997</v>
      </c>
      <c r="M74">
        <f t="shared" si="20"/>
        <v>2.9284993325464342E-2</v>
      </c>
      <c r="N74">
        <f t="shared" si="21"/>
        <v>3.7632738717705706E-2</v>
      </c>
      <c r="O74">
        <f t="shared" si="22"/>
        <v>1.541779885099058E-2</v>
      </c>
      <c r="P74">
        <f t="shared" si="23"/>
        <v>1.2633152916011552E-3</v>
      </c>
      <c r="Q74" s="47">
        <f t="shared" si="24"/>
        <v>275.10384088618576</v>
      </c>
    </row>
    <row r="75" spans="1:17" x14ac:dyDescent="0.35">
      <c r="A75" s="6">
        <v>1814</v>
      </c>
      <c r="B75">
        <v>11</v>
      </c>
      <c r="C75" s="5">
        <f t="shared" si="14"/>
        <v>275.02091270999995</v>
      </c>
      <c r="D75" s="5">
        <f t="shared" si="15"/>
        <v>3.0236229433220761E-2</v>
      </c>
      <c r="E75" s="5">
        <f t="shared" si="16"/>
        <v>3.8778488920664426E-2</v>
      </c>
      <c r="F75" s="5">
        <f t="shared" si="17"/>
        <v>1.5826778473955569E-2</v>
      </c>
      <c r="G75" s="5">
        <f t="shared" si="13"/>
        <v>1.2821394572399066E-3</v>
      </c>
      <c r="H75" s="47">
        <f t="shared" si="18"/>
        <v>275.1070363462851</v>
      </c>
      <c r="J75" s="46">
        <v>0</v>
      </c>
      <c r="K75" s="18">
        <f t="shared" si="1"/>
        <v>11</v>
      </c>
      <c r="L75">
        <f t="shared" si="19"/>
        <v>275.02091270999995</v>
      </c>
      <c r="M75">
        <f t="shared" si="20"/>
        <v>3.0236229433220761E-2</v>
      </c>
      <c r="N75">
        <f t="shared" si="21"/>
        <v>3.8778488920664426E-2</v>
      </c>
      <c r="O75">
        <f t="shared" si="22"/>
        <v>1.5826778473955569E-2</v>
      </c>
      <c r="P75">
        <f t="shared" si="23"/>
        <v>1.2821394572399066E-3</v>
      </c>
      <c r="Q75" s="47">
        <f t="shared" si="24"/>
        <v>275.1070363462851</v>
      </c>
    </row>
    <row r="76" spans="1:17" x14ac:dyDescent="0.35">
      <c r="A76" s="6">
        <v>1815</v>
      </c>
      <c r="B76">
        <v>12</v>
      </c>
      <c r="C76" s="5">
        <f t="shared" si="14"/>
        <v>275.02158337999992</v>
      </c>
      <c r="D76" s="5">
        <f t="shared" si="15"/>
        <v>3.1184848662003304E-2</v>
      </c>
      <c r="E76" s="5">
        <f t="shared" si="16"/>
        <v>3.9908860158732441E-2</v>
      </c>
      <c r="F76" s="5">
        <f t="shared" si="17"/>
        <v>1.621239437683315E-2</v>
      </c>
      <c r="G76" s="5">
        <f t="shared" si="13"/>
        <v>1.2935568908433183E-3</v>
      </c>
      <c r="H76" s="47">
        <f t="shared" si="18"/>
        <v>275.11018304008837</v>
      </c>
      <c r="J76" s="46">
        <v>0</v>
      </c>
      <c r="K76" s="18">
        <f t="shared" si="1"/>
        <v>12</v>
      </c>
      <c r="L76">
        <f t="shared" si="19"/>
        <v>275.02158337999992</v>
      </c>
      <c r="M76">
        <f t="shared" si="20"/>
        <v>3.1184848662003304E-2</v>
      </c>
      <c r="N76">
        <f t="shared" si="21"/>
        <v>3.9908860158732441E-2</v>
      </c>
      <c r="O76">
        <f t="shared" si="22"/>
        <v>1.621239437683315E-2</v>
      </c>
      <c r="P76">
        <f t="shared" si="23"/>
        <v>1.2935568908433183E-3</v>
      </c>
      <c r="Q76" s="47">
        <f t="shared" si="24"/>
        <v>275.11018304008837</v>
      </c>
    </row>
    <row r="77" spans="1:17" x14ac:dyDescent="0.35">
      <c r="A77" s="6">
        <v>1816</v>
      </c>
      <c r="B77">
        <v>13</v>
      </c>
      <c r="C77" s="5">
        <f t="shared" si="14"/>
        <v>275.02231501999995</v>
      </c>
      <c r="D77" s="5">
        <f t="shared" si="15"/>
        <v>3.2224658210924274E-2</v>
      </c>
      <c r="E77" s="5">
        <f t="shared" si="16"/>
        <v>4.1174138857848409E-2</v>
      </c>
      <c r="F77" s="5">
        <f t="shared" si="17"/>
        <v>1.6693231255499767E-2</v>
      </c>
      <c r="G77" s="5">
        <f t="shared" si="13"/>
        <v>1.3473819143790208E-3</v>
      </c>
      <c r="H77" s="47">
        <f t="shared" si="18"/>
        <v>275.1137544302386</v>
      </c>
      <c r="J77" s="46">
        <v>0</v>
      </c>
      <c r="K77" s="18">
        <f t="shared" ref="K77:K140" si="25">B77+J77</f>
        <v>13</v>
      </c>
      <c r="L77">
        <f t="shared" si="19"/>
        <v>275.02231501999995</v>
      </c>
      <c r="M77">
        <f t="shared" si="20"/>
        <v>3.2224658210924274E-2</v>
      </c>
      <c r="N77">
        <f t="shared" si="21"/>
        <v>4.1174138857848409E-2</v>
      </c>
      <c r="O77">
        <f t="shared" si="22"/>
        <v>1.6693231255499767E-2</v>
      </c>
      <c r="P77">
        <f t="shared" si="23"/>
        <v>1.3473819143790208E-3</v>
      </c>
      <c r="Q77" s="47">
        <f t="shared" si="24"/>
        <v>275.1137544302386</v>
      </c>
    </row>
    <row r="78" spans="1:17" x14ac:dyDescent="0.35">
      <c r="A78" s="6">
        <v>1817</v>
      </c>
      <c r="B78">
        <v>14</v>
      </c>
      <c r="C78" s="5">
        <f t="shared" si="14"/>
        <v>275.02310762999997</v>
      </c>
      <c r="D78" s="5">
        <f t="shared" si="15"/>
        <v>3.3355407212686428E-2</v>
      </c>
      <c r="E78" s="5">
        <f t="shared" si="16"/>
        <v>4.2572514206980751E-2</v>
      </c>
      <c r="F78" s="5">
        <f t="shared" si="17"/>
        <v>1.7263849434969527E-2</v>
      </c>
      <c r="G78" s="5">
        <f t="shared" si="13"/>
        <v>1.4269284414131784E-3</v>
      </c>
      <c r="H78" s="47">
        <f t="shared" si="18"/>
        <v>275.11772632929603</v>
      </c>
      <c r="J78" s="46">
        <v>0</v>
      </c>
      <c r="K78" s="18">
        <f t="shared" si="25"/>
        <v>14</v>
      </c>
      <c r="L78">
        <f t="shared" si="19"/>
        <v>275.02310762999997</v>
      </c>
      <c r="M78">
        <f t="shared" si="20"/>
        <v>3.3355407212686428E-2</v>
      </c>
      <c r="N78">
        <f t="shared" si="21"/>
        <v>4.2572514206980751E-2</v>
      </c>
      <c r="O78">
        <f t="shared" si="22"/>
        <v>1.7263849434969527E-2</v>
      </c>
      <c r="P78">
        <f t="shared" si="23"/>
        <v>1.4269284414131784E-3</v>
      </c>
      <c r="Q78" s="47">
        <f t="shared" si="24"/>
        <v>275.11772632929603</v>
      </c>
    </row>
    <row r="79" spans="1:17" x14ac:dyDescent="0.35">
      <c r="A79" s="6">
        <v>1818</v>
      </c>
      <c r="B79">
        <v>14</v>
      </c>
      <c r="C79" s="5">
        <f t="shared" si="14"/>
        <v>275.02396120999998</v>
      </c>
      <c r="D79" s="5">
        <f t="shared" si="15"/>
        <v>3.4576845490135955E-2</v>
      </c>
      <c r="E79" s="5">
        <f t="shared" si="16"/>
        <v>4.4102199700918832E-2</v>
      </c>
      <c r="F79" s="5">
        <f t="shared" si="17"/>
        <v>1.7919119991786924E-2</v>
      </c>
      <c r="G79" s="5">
        <f t="shared" si="13"/>
        <v>1.5220758489330548E-3</v>
      </c>
      <c r="H79" s="47">
        <f t="shared" si="18"/>
        <v>275.12208145103176</v>
      </c>
      <c r="J79" s="46">
        <v>0</v>
      </c>
      <c r="K79" s="18">
        <f t="shared" si="25"/>
        <v>14</v>
      </c>
      <c r="L79">
        <f t="shared" si="19"/>
        <v>275.02396120999998</v>
      </c>
      <c r="M79">
        <f t="shared" si="20"/>
        <v>3.4576845490135955E-2</v>
      </c>
      <c r="N79">
        <f t="shared" si="21"/>
        <v>4.4102199700918832E-2</v>
      </c>
      <c r="O79">
        <f t="shared" si="22"/>
        <v>1.7919119991786924E-2</v>
      </c>
      <c r="P79">
        <f t="shared" si="23"/>
        <v>1.5220758489330548E-3</v>
      </c>
      <c r="Q79" s="47">
        <f t="shared" si="24"/>
        <v>275.12208145103176</v>
      </c>
    </row>
    <row r="80" spans="1:17" x14ac:dyDescent="0.35">
      <c r="A80" s="6">
        <v>1819</v>
      </c>
      <c r="B80">
        <v>14</v>
      </c>
      <c r="C80" s="5">
        <f t="shared" si="14"/>
        <v>275.02481478999999</v>
      </c>
      <c r="D80" s="5">
        <f t="shared" si="15"/>
        <v>3.5794923554363887E-2</v>
      </c>
      <c r="E80" s="5">
        <f t="shared" si="16"/>
        <v>4.5611352814025265E-2</v>
      </c>
      <c r="F80" s="5">
        <f t="shared" si="17"/>
        <v>1.853695700176888E-2</v>
      </c>
      <c r="G80" s="5">
        <f t="shared" si="13"/>
        <v>1.5797856687860324E-3</v>
      </c>
      <c r="H80" s="47">
        <f t="shared" si="18"/>
        <v>275.12633780903894</v>
      </c>
      <c r="J80" s="46">
        <v>0</v>
      </c>
      <c r="K80" s="18">
        <f t="shared" si="25"/>
        <v>14</v>
      </c>
      <c r="L80">
        <f t="shared" si="19"/>
        <v>275.02481478999999</v>
      </c>
      <c r="M80">
        <f t="shared" si="20"/>
        <v>3.5794923554363887E-2</v>
      </c>
      <c r="N80">
        <f t="shared" si="21"/>
        <v>4.5611352814025265E-2</v>
      </c>
      <c r="O80">
        <f t="shared" si="22"/>
        <v>1.853695700176888E-2</v>
      </c>
      <c r="P80">
        <f t="shared" si="23"/>
        <v>1.5797856687860324E-3</v>
      </c>
      <c r="Q80" s="47">
        <f t="shared" si="24"/>
        <v>275.12633780903894</v>
      </c>
    </row>
    <row r="81" spans="1:17" x14ac:dyDescent="0.35">
      <c r="A81" s="6">
        <v>1820</v>
      </c>
      <c r="B81">
        <v>14</v>
      </c>
      <c r="C81" s="5">
        <f t="shared" si="14"/>
        <v>275.02566837000001</v>
      </c>
      <c r="D81" s="5">
        <f t="shared" si="15"/>
        <v>3.7009650649417261E-2</v>
      </c>
      <c r="E81" s="5">
        <f t="shared" si="16"/>
        <v>4.7100249144561443E-2</v>
      </c>
      <c r="F81" s="5">
        <f t="shared" si="17"/>
        <v>1.911949892576046E-2</v>
      </c>
      <c r="G81" s="5">
        <f t="shared" si="13"/>
        <v>1.6147884438933559E-3</v>
      </c>
      <c r="H81" s="47">
        <f t="shared" si="18"/>
        <v>275.13051255716357</v>
      </c>
      <c r="J81" s="46">
        <v>0</v>
      </c>
      <c r="K81" s="18">
        <f t="shared" si="25"/>
        <v>14</v>
      </c>
      <c r="L81">
        <f t="shared" si="19"/>
        <v>275.02566837000001</v>
      </c>
      <c r="M81">
        <f t="shared" si="20"/>
        <v>3.7009650649417261E-2</v>
      </c>
      <c r="N81">
        <f t="shared" si="21"/>
        <v>4.7100249144561443E-2</v>
      </c>
      <c r="O81">
        <f t="shared" si="22"/>
        <v>1.911949892576046E-2</v>
      </c>
      <c r="P81">
        <f t="shared" si="23"/>
        <v>1.6147884438933559E-3</v>
      </c>
      <c r="Q81" s="47">
        <f t="shared" si="24"/>
        <v>275.13051255716357</v>
      </c>
    </row>
    <row r="82" spans="1:17" x14ac:dyDescent="0.35">
      <c r="A82" s="6">
        <v>1821</v>
      </c>
      <c r="B82">
        <v>14</v>
      </c>
      <c r="C82" s="5">
        <f t="shared" si="14"/>
        <v>275.02652195000002</v>
      </c>
      <c r="D82" s="5">
        <f t="shared" si="15"/>
        <v>3.8221035993912474E-2</v>
      </c>
      <c r="E82" s="5">
        <f t="shared" si="16"/>
        <v>4.8569160591539165E-2</v>
      </c>
      <c r="F82" s="5">
        <f t="shared" si="17"/>
        <v>1.9668762061061669E-2</v>
      </c>
      <c r="G82" s="5">
        <f t="shared" si="13"/>
        <v>1.6360187001709739E-3</v>
      </c>
      <c r="H82" s="47">
        <f t="shared" si="18"/>
        <v>275.13461692734671</v>
      </c>
      <c r="J82" s="46">
        <v>0</v>
      </c>
      <c r="K82" s="18">
        <f t="shared" si="25"/>
        <v>14</v>
      </c>
      <c r="L82">
        <f t="shared" si="19"/>
        <v>275.02652195000002</v>
      </c>
      <c r="M82">
        <f t="shared" si="20"/>
        <v>3.8221035993912474E-2</v>
      </c>
      <c r="N82">
        <f t="shared" si="21"/>
        <v>4.8569160591539165E-2</v>
      </c>
      <c r="O82">
        <f t="shared" si="22"/>
        <v>1.9668762061061669E-2</v>
      </c>
      <c r="P82">
        <f t="shared" si="23"/>
        <v>1.6360187001709739E-3</v>
      </c>
      <c r="Q82" s="47">
        <f t="shared" si="24"/>
        <v>275.13461692734671</v>
      </c>
    </row>
    <row r="83" spans="1:17" x14ac:dyDescent="0.35">
      <c r="A83" s="6">
        <v>1822</v>
      </c>
      <c r="B83">
        <v>15</v>
      </c>
      <c r="C83" s="5">
        <f t="shared" si="14"/>
        <v>275.02737553000003</v>
      </c>
      <c r="D83" s="5">
        <f t="shared" si="15"/>
        <v>3.9429088781105223E-2</v>
      </c>
      <c r="E83" s="5">
        <f t="shared" si="16"/>
        <v>5.0018355404374222E-2</v>
      </c>
      <c r="F83" s="5">
        <f t="shared" si="17"/>
        <v>2.0186647520246705E-2</v>
      </c>
      <c r="G83" s="5">
        <f t="shared" si="13"/>
        <v>1.6488955015169057E-3</v>
      </c>
      <c r="H83" s="47">
        <f t="shared" si="18"/>
        <v>275.1386585172072</v>
      </c>
      <c r="J83" s="46">
        <v>0</v>
      </c>
      <c r="K83" s="18">
        <f t="shared" si="25"/>
        <v>15</v>
      </c>
      <c r="L83">
        <f t="shared" si="19"/>
        <v>275.02737553000003</v>
      </c>
      <c r="M83">
        <f t="shared" si="20"/>
        <v>3.9429088781105223E-2</v>
      </c>
      <c r="N83">
        <f t="shared" si="21"/>
        <v>5.0018355404374222E-2</v>
      </c>
      <c r="O83">
        <f t="shared" si="22"/>
        <v>2.0186647520246705E-2</v>
      </c>
      <c r="P83">
        <f t="shared" si="23"/>
        <v>1.6488955015169057E-3</v>
      </c>
      <c r="Q83" s="47">
        <f t="shared" si="24"/>
        <v>275.1386585172072</v>
      </c>
    </row>
    <row r="84" spans="1:17" x14ac:dyDescent="0.35">
      <c r="A84" s="6">
        <v>1823</v>
      </c>
      <c r="B84">
        <v>16</v>
      </c>
      <c r="C84" s="5">
        <f t="shared" si="14"/>
        <v>275.02829008000003</v>
      </c>
      <c r="D84" s="5">
        <f t="shared" si="15"/>
        <v>4.0727618178960284E-2</v>
      </c>
      <c r="E84" s="5">
        <f t="shared" si="16"/>
        <v>5.1598178231873536E-2</v>
      </c>
      <c r="F84" s="5">
        <f t="shared" si="17"/>
        <v>2.0792197811305226E-2</v>
      </c>
      <c r="G84" s="5">
        <f t="shared" ref="G84:G147" si="26">(1-F$8)*G83+D$8*G$3*B83</f>
        <v>1.7036056763322423E-3</v>
      </c>
      <c r="H84" s="47">
        <f t="shared" si="18"/>
        <v>275.14311167989848</v>
      </c>
      <c r="J84" s="46">
        <v>0</v>
      </c>
      <c r="K84" s="18">
        <f t="shared" si="25"/>
        <v>16</v>
      </c>
      <c r="L84">
        <f t="shared" si="19"/>
        <v>275.02829008000003</v>
      </c>
      <c r="M84">
        <f t="shared" si="20"/>
        <v>4.0727618178960284E-2</v>
      </c>
      <c r="N84">
        <f t="shared" si="21"/>
        <v>5.1598178231873536E-2</v>
      </c>
      <c r="O84">
        <f t="shared" si="22"/>
        <v>2.0792197811305226E-2</v>
      </c>
      <c r="P84">
        <f t="shared" si="23"/>
        <v>1.7036056763322423E-3</v>
      </c>
      <c r="Q84" s="47">
        <f t="shared" si="24"/>
        <v>275.14311167989848</v>
      </c>
    </row>
    <row r="85" spans="1:17" x14ac:dyDescent="0.35">
      <c r="A85" s="6">
        <v>1824</v>
      </c>
      <c r="B85">
        <v>16</v>
      </c>
      <c r="C85" s="5">
        <f t="shared" ref="C85:C148" si="27">(1-F$4)*C84+D$4*G$3*B84</f>
        <v>275.02926560000003</v>
      </c>
      <c r="D85" s="5">
        <f t="shared" ref="D85:D148" si="28">(1-F$5)*D84+D$5*G$3*B84</f>
        <v>4.2116375283616531E-2</v>
      </c>
      <c r="E85" s="5">
        <f t="shared" ref="E85:E148" si="29">(1-F$6)*E84+D$6*G$3*B84</f>
        <v>5.33068757043706E-2</v>
      </c>
      <c r="F85" s="5">
        <f t="shared" ref="F85:F148" si="30">(1-F$7)*F84+D$7*G$3*B84</f>
        <v>2.1480404917997808E-2</v>
      </c>
      <c r="G85" s="5">
        <f t="shared" si="26"/>
        <v>1.783689074755982E-3</v>
      </c>
      <c r="H85" s="47">
        <f t="shared" ref="H85:H148" si="31">SUM(C85:G85)</f>
        <v>275.14795294498077</v>
      </c>
      <c r="J85" s="46">
        <v>0</v>
      </c>
      <c r="K85" s="18">
        <f t="shared" si="25"/>
        <v>16</v>
      </c>
      <c r="L85">
        <f t="shared" si="19"/>
        <v>275.02926560000003</v>
      </c>
      <c r="M85">
        <f t="shared" si="20"/>
        <v>4.2116375283616531E-2</v>
      </c>
      <c r="N85">
        <f t="shared" si="21"/>
        <v>5.33068757043706E-2</v>
      </c>
      <c r="O85">
        <f t="shared" si="22"/>
        <v>2.1480404917997808E-2</v>
      </c>
      <c r="P85">
        <f t="shared" si="23"/>
        <v>1.783689074755982E-3</v>
      </c>
      <c r="Q85" s="47">
        <f t="shared" si="24"/>
        <v>275.14795294498077</v>
      </c>
    </row>
    <row r="86" spans="1:17" x14ac:dyDescent="0.35">
      <c r="A86" s="6">
        <v>1825</v>
      </c>
      <c r="B86">
        <v>17</v>
      </c>
      <c r="C86" s="5">
        <f t="shared" si="27"/>
        <v>275.03024112000003</v>
      </c>
      <c r="D86" s="5">
        <f t="shared" si="28"/>
        <v>4.3501311875954796E-2</v>
      </c>
      <c r="E86" s="5">
        <f t="shared" si="29"/>
        <v>5.4992637987006467E-2</v>
      </c>
      <c r="F86" s="5">
        <f t="shared" si="30"/>
        <v>2.212929691630831E-2</v>
      </c>
      <c r="G86" s="5">
        <f t="shared" si="26"/>
        <v>1.8322621112339624E-3</v>
      </c>
      <c r="H86" s="47">
        <f t="shared" si="31"/>
        <v>275.15269662889057</v>
      </c>
      <c r="J86" s="46">
        <v>0</v>
      </c>
      <c r="K86" s="18">
        <f t="shared" si="25"/>
        <v>17</v>
      </c>
      <c r="L86">
        <f t="shared" si="19"/>
        <v>275.03024112000003</v>
      </c>
      <c r="M86">
        <f t="shared" si="20"/>
        <v>4.3501311875954796E-2</v>
      </c>
      <c r="N86">
        <f t="shared" si="21"/>
        <v>5.4992637987006467E-2</v>
      </c>
      <c r="O86">
        <f t="shared" si="22"/>
        <v>2.212929691630831E-2</v>
      </c>
      <c r="P86">
        <f t="shared" si="23"/>
        <v>1.8322621112339624E-3</v>
      </c>
      <c r="Q86" s="47">
        <f t="shared" si="24"/>
        <v>275.15269662889057</v>
      </c>
    </row>
    <row r="87" spans="1:17" x14ac:dyDescent="0.35">
      <c r="A87" s="6">
        <v>1826</v>
      </c>
      <c r="B87">
        <v>17</v>
      </c>
      <c r="C87" s="5">
        <f t="shared" si="27"/>
        <v>275.03127761000002</v>
      </c>
      <c r="D87" s="5">
        <f t="shared" si="28"/>
        <v>4.4976238466318694E-2</v>
      </c>
      <c r="E87" s="5">
        <f t="shared" si="29"/>
        <v>5.680585293002522E-2</v>
      </c>
      <c r="F87" s="5">
        <f t="shared" si="30"/>
        <v>2.2858369754777605E-2</v>
      </c>
      <c r="G87" s="5">
        <f t="shared" si="26"/>
        <v>1.9086231470931978E-3</v>
      </c>
      <c r="H87" s="47">
        <f t="shared" si="31"/>
        <v>275.15782669429819</v>
      </c>
      <c r="J87" s="46">
        <v>0</v>
      </c>
      <c r="K87" s="18">
        <f t="shared" si="25"/>
        <v>17</v>
      </c>
      <c r="L87">
        <f t="shared" si="19"/>
        <v>275.03127761000002</v>
      </c>
      <c r="M87">
        <f t="shared" si="20"/>
        <v>4.4976238466318694E-2</v>
      </c>
      <c r="N87">
        <f t="shared" si="21"/>
        <v>5.680585293002522E-2</v>
      </c>
      <c r="O87">
        <f t="shared" si="22"/>
        <v>2.2858369754777605E-2</v>
      </c>
      <c r="P87">
        <f t="shared" si="23"/>
        <v>1.9086231470931978E-3</v>
      </c>
      <c r="Q87" s="47">
        <f t="shared" si="24"/>
        <v>275.15782669429819</v>
      </c>
    </row>
    <row r="88" spans="1:17" x14ac:dyDescent="0.35">
      <c r="A88" s="6">
        <v>1827</v>
      </c>
      <c r="B88">
        <v>18</v>
      </c>
      <c r="C88" s="5">
        <f t="shared" si="27"/>
        <v>275.03231410000001</v>
      </c>
      <c r="D88" s="5">
        <f t="shared" si="28"/>
        <v>4.6447107489533006E-2</v>
      </c>
      <c r="E88" s="5">
        <f t="shared" si="29"/>
        <v>5.8594729785321209E-2</v>
      </c>
      <c r="F88" s="5">
        <f t="shared" si="30"/>
        <v>2.3545792954084349E-2</v>
      </c>
      <c r="G88" s="5">
        <f t="shared" si="26"/>
        <v>1.9549384565492401E-3</v>
      </c>
      <c r="H88" s="47">
        <f t="shared" si="31"/>
        <v>275.16285666868555</v>
      </c>
      <c r="J88" s="46">
        <v>0</v>
      </c>
      <c r="K88" s="18">
        <f t="shared" si="25"/>
        <v>18</v>
      </c>
      <c r="L88">
        <f t="shared" si="19"/>
        <v>275.03231410000001</v>
      </c>
      <c r="M88">
        <f t="shared" si="20"/>
        <v>4.6447107489533006E-2</v>
      </c>
      <c r="N88">
        <f t="shared" si="21"/>
        <v>5.8594729785321209E-2</v>
      </c>
      <c r="O88">
        <f t="shared" si="22"/>
        <v>2.3545792954084349E-2</v>
      </c>
      <c r="P88">
        <f t="shared" si="23"/>
        <v>1.9549384565492401E-3</v>
      </c>
      <c r="Q88" s="47">
        <f t="shared" si="24"/>
        <v>275.16285666868555</v>
      </c>
    </row>
    <row r="89" spans="1:17" x14ac:dyDescent="0.35">
      <c r="A89" s="6">
        <v>1828</v>
      </c>
      <c r="B89">
        <v>18</v>
      </c>
      <c r="C89" s="5">
        <f t="shared" si="27"/>
        <v>275.03341155999999</v>
      </c>
      <c r="D89" s="5">
        <f t="shared" si="28"/>
        <v>4.8007730108086275E-2</v>
      </c>
      <c r="E89" s="5">
        <f t="shared" si="29"/>
        <v>6.0509675233697657E-2</v>
      </c>
      <c r="F89" s="5">
        <f t="shared" si="30"/>
        <v>2.4311195827173476E-2</v>
      </c>
      <c r="G89" s="5">
        <f t="shared" si="26"/>
        <v>2.0299301117484079E-3</v>
      </c>
      <c r="H89" s="47">
        <f t="shared" si="31"/>
        <v>275.1682700912807</v>
      </c>
      <c r="J89" s="46">
        <v>0</v>
      </c>
      <c r="K89" s="18">
        <f t="shared" si="25"/>
        <v>18</v>
      </c>
      <c r="L89">
        <f t="shared" si="19"/>
        <v>275.03341155999999</v>
      </c>
      <c r="M89">
        <f t="shared" si="20"/>
        <v>4.8007730108086275E-2</v>
      </c>
      <c r="N89">
        <f t="shared" si="21"/>
        <v>6.0509675233697657E-2</v>
      </c>
      <c r="O89">
        <f t="shared" si="22"/>
        <v>2.4311195827173476E-2</v>
      </c>
      <c r="P89">
        <f t="shared" si="23"/>
        <v>2.0299301117484079E-3</v>
      </c>
      <c r="Q89" s="47">
        <f t="shared" si="24"/>
        <v>275.1682700912807</v>
      </c>
    </row>
    <row r="90" spans="1:17" x14ac:dyDescent="0.35">
      <c r="A90" s="6">
        <v>1829</v>
      </c>
      <c r="B90">
        <v>18</v>
      </c>
      <c r="C90" s="5">
        <f t="shared" si="27"/>
        <v>275.03450901999997</v>
      </c>
      <c r="D90" s="5">
        <f t="shared" si="28"/>
        <v>4.9564059407154144E-2</v>
      </c>
      <c r="E90" s="5">
        <f t="shared" si="29"/>
        <v>6.2398917104852701E-2</v>
      </c>
      <c r="F90" s="5">
        <f t="shared" si="30"/>
        <v>2.5032873640438574E-2</v>
      </c>
      <c r="G90" s="5">
        <f t="shared" si="26"/>
        <v>2.0754148498493014E-3</v>
      </c>
      <c r="H90" s="47">
        <f t="shared" si="31"/>
        <v>275.17358028500229</v>
      </c>
      <c r="J90" s="46">
        <v>0</v>
      </c>
      <c r="K90" s="18">
        <f t="shared" si="25"/>
        <v>18</v>
      </c>
      <c r="L90">
        <f t="shared" ref="L90:L153" si="32">(1-F$4)*L89+D$4*G$3*K89</f>
        <v>275.03450901999997</v>
      </c>
      <c r="M90">
        <f t="shared" ref="M90:M153" si="33">(1-F$5)*M89+D$5*G$3*K89</f>
        <v>4.9564059407154144E-2</v>
      </c>
      <c r="N90">
        <f t="shared" ref="N90:N153" si="34">(1-F$6)*N89+D$6*G$3*K89</f>
        <v>6.2398917104852701E-2</v>
      </c>
      <c r="O90">
        <f t="shared" ref="O90:O153" si="35">(1-F$7)*O89+D$7*G$3*K89</f>
        <v>2.5032873640438574E-2</v>
      </c>
      <c r="P90">
        <f t="shared" ref="P90:P153" si="36">(1-F$8)*P89+D$8*G$3*K89</f>
        <v>2.0754148498493014E-3</v>
      </c>
      <c r="Q90" s="47">
        <f t="shared" ref="Q90:Q153" si="37">SUM(L90:P90)</f>
        <v>275.17358028500229</v>
      </c>
    </row>
    <row r="91" spans="1:17" x14ac:dyDescent="0.35">
      <c r="A91" s="6">
        <v>1830</v>
      </c>
      <c r="B91">
        <v>24</v>
      </c>
      <c r="C91" s="5">
        <f t="shared" si="27"/>
        <v>275.03560647999996</v>
      </c>
      <c r="D91" s="5">
        <f t="shared" si="28"/>
        <v>5.1116107197786885E-2</v>
      </c>
      <c r="E91" s="5">
        <f t="shared" si="29"/>
        <v>6.4262800408030618E-2</v>
      </c>
      <c r="F91" s="5">
        <f t="shared" si="30"/>
        <v>2.5713324269082148E-2</v>
      </c>
      <c r="G91" s="5">
        <f t="shared" si="26"/>
        <v>2.1030027380564932E-3</v>
      </c>
      <c r="H91" s="47">
        <f t="shared" si="31"/>
        <v>275.17880171461292</v>
      </c>
      <c r="J91" s="46">
        <v>0</v>
      </c>
      <c r="K91" s="18">
        <f t="shared" si="25"/>
        <v>24</v>
      </c>
      <c r="L91">
        <f t="shared" si="32"/>
        <v>275.03560647999996</v>
      </c>
      <c r="M91">
        <f t="shared" si="33"/>
        <v>5.1116107197786885E-2</v>
      </c>
      <c r="N91">
        <f t="shared" si="34"/>
        <v>6.4262800408030618E-2</v>
      </c>
      <c r="O91">
        <f t="shared" si="35"/>
        <v>2.5713324269082148E-2</v>
      </c>
      <c r="P91">
        <f t="shared" si="36"/>
        <v>2.1030027380564932E-3</v>
      </c>
      <c r="Q91" s="47">
        <f t="shared" si="37"/>
        <v>275.17880171461292</v>
      </c>
    </row>
    <row r="92" spans="1:17" x14ac:dyDescent="0.35">
      <c r="A92" s="6">
        <v>1831</v>
      </c>
      <c r="B92">
        <v>23</v>
      </c>
      <c r="C92" s="5">
        <f t="shared" si="27"/>
        <v>275.03706975999995</v>
      </c>
      <c r="D92" s="5">
        <f t="shared" si="28"/>
        <v>5.3226685258542225E-2</v>
      </c>
      <c r="E92" s="5">
        <f t="shared" si="29"/>
        <v>6.7002145521549109E-2</v>
      </c>
      <c r="F92" s="5">
        <f t="shared" si="30"/>
        <v>2.7058402892549342E-2</v>
      </c>
      <c r="G92" s="5">
        <f t="shared" si="26"/>
        <v>2.4011356380908792E-3</v>
      </c>
      <c r="H92" s="47">
        <f t="shared" si="31"/>
        <v>275.18675812931065</v>
      </c>
      <c r="J92" s="46">
        <v>0</v>
      </c>
      <c r="K92" s="18">
        <f t="shared" si="25"/>
        <v>23</v>
      </c>
      <c r="L92">
        <f t="shared" si="32"/>
        <v>275.03706975999995</v>
      </c>
      <c r="M92">
        <f t="shared" si="33"/>
        <v>5.3226685258542225E-2</v>
      </c>
      <c r="N92">
        <f t="shared" si="34"/>
        <v>6.7002145521549109E-2</v>
      </c>
      <c r="O92">
        <f t="shared" si="35"/>
        <v>2.7058402892549342E-2</v>
      </c>
      <c r="P92">
        <f t="shared" si="36"/>
        <v>2.4011356380908792E-3</v>
      </c>
      <c r="Q92" s="47">
        <f t="shared" si="37"/>
        <v>275.18675812931065</v>
      </c>
    </row>
    <row r="93" spans="1:17" x14ac:dyDescent="0.35">
      <c r="A93" s="6">
        <v>1832</v>
      </c>
      <c r="B93">
        <v>23</v>
      </c>
      <c r="C93" s="5">
        <f t="shared" si="27"/>
        <v>275.03847206999995</v>
      </c>
      <c r="D93" s="5">
        <f t="shared" si="28"/>
        <v>5.5237657055947298E-2</v>
      </c>
      <c r="E93" s="5">
        <f t="shared" si="29"/>
        <v>6.9554641457793595E-2</v>
      </c>
      <c r="F93" s="5">
        <f t="shared" si="30"/>
        <v>2.8209391402989843E-2</v>
      </c>
      <c r="G93" s="5">
        <f t="shared" si="26"/>
        <v>2.5350623826307763E-3</v>
      </c>
      <c r="H93" s="47">
        <f t="shared" si="31"/>
        <v>275.19400882229928</v>
      </c>
      <c r="J93" s="46">
        <v>0</v>
      </c>
      <c r="K93" s="18">
        <f t="shared" si="25"/>
        <v>23</v>
      </c>
      <c r="L93">
        <f t="shared" si="32"/>
        <v>275.03847206999995</v>
      </c>
      <c r="M93">
        <f t="shared" si="33"/>
        <v>5.5237657055947298E-2</v>
      </c>
      <c r="N93">
        <f t="shared" si="34"/>
        <v>6.9554641457793595E-2</v>
      </c>
      <c r="O93">
        <f t="shared" si="35"/>
        <v>2.8209391402989843E-2</v>
      </c>
      <c r="P93">
        <f t="shared" si="36"/>
        <v>2.5350623826307763E-3</v>
      </c>
      <c r="Q93" s="47">
        <f t="shared" si="37"/>
        <v>275.19400882229928</v>
      </c>
    </row>
    <row r="94" spans="1:17" x14ac:dyDescent="0.35">
      <c r="A94" s="6">
        <v>1833</v>
      </c>
      <c r="B94">
        <v>24</v>
      </c>
      <c r="C94" s="5">
        <f t="shared" si="27"/>
        <v>275.03987437999996</v>
      </c>
      <c r="D94" s="5">
        <f t="shared" si="28"/>
        <v>5.7243096609810751E-2</v>
      </c>
      <c r="E94" s="5">
        <f t="shared" si="29"/>
        <v>7.20728762215017E-2</v>
      </c>
      <c r="F94" s="5">
        <f t="shared" si="30"/>
        <v>2.9294627558369719E-2</v>
      </c>
      <c r="G94" s="5">
        <f t="shared" si="26"/>
        <v>2.6162930593497252E-3</v>
      </c>
      <c r="H94" s="47">
        <f t="shared" si="31"/>
        <v>275.20110127344901</v>
      </c>
      <c r="J94" s="46">
        <v>0</v>
      </c>
      <c r="K94" s="18">
        <f t="shared" si="25"/>
        <v>24</v>
      </c>
      <c r="L94">
        <f t="shared" si="32"/>
        <v>275.03987437999996</v>
      </c>
      <c r="M94">
        <f t="shared" si="33"/>
        <v>5.7243096609810751E-2</v>
      </c>
      <c r="N94">
        <f t="shared" si="34"/>
        <v>7.20728762215017E-2</v>
      </c>
      <c r="O94">
        <f t="shared" si="35"/>
        <v>2.9294627558369719E-2</v>
      </c>
      <c r="P94">
        <f t="shared" si="36"/>
        <v>2.6162930593497252E-3</v>
      </c>
      <c r="Q94" s="47">
        <f t="shared" si="37"/>
        <v>275.20110127344901</v>
      </c>
    </row>
    <row r="95" spans="1:17" x14ac:dyDescent="0.35">
      <c r="A95" s="6">
        <v>1834</v>
      </c>
      <c r="B95">
        <v>24</v>
      </c>
      <c r="C95" s="5">
        <f t="shared" si="27"/>
        <v>275.04133765999995</v>
      </c>
      <c r="D95" s="5">
        <f t="shared" si="28"/>
        <v>5.9336819139499987E-2</v>
      </c>
      <c r="E95" s="5">
        <f t="shared" si="29"/>
        <v>7.4707389687232631E-2</v>
      </c>
      <c r="F95" s="5">
        <f t="shared" si="30"/>
        <v>3.0435117584017717E-2</v>
      </c>
      <c r="G95" s="5">
        <f t="shared" si="26"/>
        <v>2.7124619552889731E-3</v>
      </c>
      <c r="H95" s="47">
        <f t="shared" si="31"/>
        <v>275.20852944836599</v>
      </c>
      <c r="J95" s="46">
        <v>0</v>
      </c>
      <c r="K95" s="18">
        <f t="shared" si="25"/>
        <v>24</v>
      </c>
      <c r="L95">
        <f t="shared" si="32"/>
        <v>275.04133765999995</v>
      </c>
      <c r="M95">
        <f t="shared" si="33"/>
        <v>5.9336819139499987E-2</v>
      </c>
      <c r="N95">
        <f t="shared" si="34"/>
        <v>7.4707389687232631E-2</v>
      </c>
      <c r="O95">
        <f t="shared" si="35"/>
        <v>3.0435117584017717E-2</v>
      </c>
      <c r="P95">
        <f t="shared" si="36"/>
        <v>2.7124619552889731E-3</v>
      </c>
      <c r="Q95" s="47">
        <f t="shared" si="37"/>
        <v>275.20852944836599</v>
      </c>
    </row>
    <row r="96" spans="1:17" x14ac:dyDescent="0.35">
      <c r="A96" s="6">
        <v>1835</v>
      </c>
      <c r="B96">
        <v>25</v>
      </c>
      <c r="C96" s="5">
        <f t="shared" si="27"/>
        <v>275.04280093999995</v>
      </c>
      <c r="D96" s="5">
        <f t="shared" si="28"/>
        <v>6.1424781775908897E-2</v>
      </c>
      <c r="E96" s="5">
        <f t="shared" si="29"/>
        <v>7.7306541090631883E-2</v>
      </c>
      <c r="F96" s="5">
        <f t="shared" si="30"/>
        <v>3.1510455000035568E-2</v>
      </c>
      <c r="G96" s="5">
        <f t="shared" si="26"/>
        <v>2.7707913391868408E-3</v>
      </c>
      <c r="H96" s="47">
        <f t="shared" si="31"/>
        <v>275.2158135092057</v>
      </c>
      <c r="J96" s="46">
        <v>0</v>
      </c>
      <c r="K96" s="18">
        <f t="shared" si="25"/>
        <v>25</v>
      </c>
      <c r="L96">
        <f t="shared" si="32"/>
        <v>275.04280093999995</v>
      </c>
      <c r="M96">
        <f t="shared" si="33"/>
        <v>6.1424781775908897E-2</v>
      </c>
      <c r="N96">
        <f t="shared" si="34"/>
        <v>7.7306541090631883E-2</v>
      </c>
      <c r="O96">
        <f t="shared" si="35"/>
        <v>3.1510455000035568E-2</v>
      </c>
      <c r="P96">
        <f t="shared" si="36"/>
        <v>2.7707913391868408E-3</v>
      </c>
      <c r="Q96" s="47">
        <f t="shared" si="37"/>
        <v>275.2158135092057</v>
      </c>
    </row>
    <row r="97" spans="1:17" x14ac:dyDescent="0.35">
      <c r="A97" s="6">
        <v>1836</v>
      </c>
      <c r="B97">
        <v>29</v>
      </c>
      <c r="C97" s="5">
        <f t="shared" si="27"/>
        <v>275.04432518999994</v>
      </c>
      <c r="D97" s="5">
        <f t="shared" si="28"/>
        <v>6.3600800364676108E-2</v>
      </c>
      <c r="E97" s="5">
        <f t="shared" si="29"/>
        <v>8.0020885083079557E-2</v>
      </c>
      <c r="F97" s="5">
        <f t="shared" si="30"/>
        <v>3.26416117701811E-2</v>
      </c>
      <c r="G97" s="5">
        <f t="shared" si="26"/>
        <v>2.8530698988830454E-3</v>
      </c>
      <c r="H97" s="47">
        <f t="shared" si="31"/>
        <v>275.22344155711676</v>
      </c>
      <c r="J97" s="46">
        <v>0</v>
      </c>
      <c r="K97" s="18">
        <f t="shared" si="25"/>
        <v>29</v>
      </c>
      <c r="L97">
        <f t="shared" si="32"/>
        <v>275.04432518999994</v>
      </c>
      <c r="M97">
        <f t="shared" si="33"/>
        <v>6.3600800364676108E-2</v>
      </c>
      <c r="N97">
        <f t="shared" si="34"/>
        <v>8.0020885083079557E-2</v>
      </c>
      <c r="O97">
        <f t="shared" si="35"/>
        <v>3.26416117701811E-2</v>
      </c>
      <c r="P97">
        <f t="shared" si="36"/>
        <v>2.8530698988830454E-3</v>
      </c>
      <c r="Q97" s="47">
        <f t="shared" si="37"/>
        <v>275.22344155711676</v>
      </c>
    </row>
    <row r="98" spans="1:17" x14ac:dyDescent="0.35">
      <c r="A98" s="6">
        <v>1837</v>
      </c>
      <c r="B98">
        <v>29</v>
      </c>
      <c r="C98" s="5">
        <f t="shared" si="27"/>
        <v>275.04609331999995</v>
      </c>
      <c r="D98" s="5">
        <f t="shared" si="28"/>
        <v>6.6146032661243859E-2</v>
      </c>
      <c r="E98" s="5">
        <f t="shared" si="29"/>
        <v>8.3299115478698393E-2</v>
      </c>
      <c r="F98" s="5">
        <f t="shared" si="30"/>
        <v>3.4177149110240945E-2</v>
      </c>
      <c r="G98" s="5">
        <f t="shared" si="26"/>
        <v>3.09057436797579E-3</v>
      </c>
      <c r="H98" s="47">
        <f t="shared" si="31"/>
        <v>275.23280619161818</v>
      </c>
      <c r="J98" s="46">
        <v>0</v>
      </c>
      <c r="K98" s="18">
        <f t="shared" si="25"/>
        <v>29</v>
      </c>
      <c r="L98">
        <f t="shared" si="32"/>
        <v>275.04609331999995</v>
      </c>
      <c r="M98">
        <f t="shared" si="33"/>
        <v>6.6146032661243859E-2</v>
      </c>
      <c r="N98">
        <f t="shared" si="34"/>
        <v>8.3299115478698393E-2</v>
      </c>
      <c r="O98">
        <f t="shared" si="35"/>
        <v>3.4177149110240945E-2</v>
      </c>
      <c r="P98">
        <f t="shared" si="36"/>
        <v>3.09057436797579E-3</v>
      </c>
      <c r="Q98" s="47">
        <f t="shared" si="37"/>
        <v>275.23280619161818</v>
      </c>
    </row>
    <row r="99" spans="1:17" x14ac:dyDescent="0.35">
      <c r="A99" s="6">
        <v>1838</v>
      </c>
      <c r="B99">
        <v>30</v>
      </c>
      <c r="C99" s="5">
        <f t="shared" si="27"/>
        <v>275.04786144999997</v>
      </c>
      <c r="D99" s="5">
        <f t="shared" si="28"/>
        <v>6.8684262947662708E-2</v>
      </c>
      <c r="E99" s="5">
        <f t="shared" si="29"/>
        <v>8.65333434468879E-2</v>
      </c>
      <c r="F99" s="5">
        <f t="shared" si="30"/>
        <v>3.5624966029569723E-2</v>
      </c>
      <c r="G99" s="5">
        <f t="shared" si="26"/>
        <v>3.2346281102993112E-3</v>
      </c>
      <c r="H99" s="47">
        <f t="shared" si="31"/>
        <v>275.24193865053439</v>
      </c>
      <c r="J99" s="46">
        <v>0</v>
      </c>
      <c r="K99" s="18">
        <f t="shared" si="25"/>
        <v>30</v>
      </c>
      <c r="L99">
        <f t="shared" si="32"/>
        <v>275.04786144999997</v>
      </c>
      <c r="M99">
        <f t="shared" si="33"/>
        <v>6.8684262947662708E-2</v>
      </c>
      <c r="N99">
        <f t="shared" si="34"/>
        <v>8.65333434468879E-2</v>
      </c>
      <c r="O99">
        <f t="shared" si="35"/>
        <v>3.5624966029569723E-2</v>
      </c>
      <c r="P99">
        <f t="shared" si="36"/>
        <v>3.2346281102993112E-3</v>
      </c>
      <c r="Q99" s="47">
        <f t="shared" si="37"/>
        <v>275.24193865053439</v>
      </c>
    </row>
    <row r="100" spans="1:17" x14ac:dyDescent="0.35">
      <c r="A100" s="6">
        <v>1839</v>
      </c>
      <c r="B100">
        <v>31</v>
      </c>
      <c r="C100" s="5">
        <f t="shared" si="27"/>
        <v>275.04969054999998</v>
      </c>
      <c r="D100" s="5">
        <f t="shared" si="28"/>
        <v>7.1309310486671912E-2</v>
      </c>
      <c r="E100" s="5">
        <f t="shared" si="29"/>
        <v>8.9874239615330059E-2</v>
      </c>
      <c r="F100" s="5">
        <f t="shared" si="30"/>
        <v>3.7107323720023525E-2</v>
      </c>
      <c r="G100" s="5">
        <f t="shared" si="26"/>
        <v>3.3689011216648697E-3</v>
      </c>
      <c r="H100" s="47">
        <f t="shared" si="31"/>
        <v>275.2513503249437</v>
      </c>
      <c r="J100" s="46">
        <v>0</v>
      </c>
      <c r="K100" s="18">
        <f t="shared" si="25"/>
        <v>31</v>
      </c>
      <c r="L100">
        <f t="shared" si="32"/>
        <v>275.04969054999998</v>
      </c>
      <c r="M100">
        <f t="shared" si="33"/>
        <v>7.1309310486671912E-2</v>
      </c>
      <c r="N100">
        <f t="shared" si="34"/>
        <v>8.9874239615330059E-2</v>
      </c>
      <c r="O100">
        <f t="shared" si="35"/>
        <v>3.7107323720023525E-2</v>
      </c>
      <c r="P100">
        <f t="shared" si="36"/>
        <v>3.3689011216648697E-3</v>
      </c>
      <c r="Q100" s="47">
        <f t="shared" si="37"/>
        <v>275.2513503249437</v>
      </c>
    </row>
    <row r="101" spans="1:17" x14ac:dyDescent="0.35">
      <c r="A101" s="6">
        <v>1840</v>
      </c>
      <c r="B101">
        <v>33</v>
      </c>
      <c r="C101" s="5">
        <f t="shared" si="27"/>
        <v>275.05158061999998</v>
      </c>
      <c r="D101" s="5">
        <f t="shared" si="28"/>
        <v>7.4020936441413832E-2</v>
      </c>
      <c r="E101" s="5">
        <f t="shared" si="29"/>
        <v>9.3320372217744238E-2</v>
      </c>
      <c r="F101" s="5">
        <f t="shared" si="30"/>
        <v>3.8622248975939154E-2</v>
      </c>
      <c r="G101" s="5">
        <f t="shared" si="26"/>
        <v>3.4972418198300241E-3</v>
      </c>
      <c r="H101" s="47">
        <f t="shared" si="31"/>
        <v>275.2610414194549</v>
      </c>
      <c r="J101" s="46">
        <v>0</v>
      </c>
      <c r="K101" s="18">
        <f t="shared" si="25"/>
        <v>33</v>
      </c>
      <c r="L101">
        <f t="shared" si="32"/>
        <v>275.05158061999998</v>
      </c>
      <c r="M101">
        <f t="shared" si="33"/>
        <v>7.4020936441413832E-2</v>
      </c>
      <c r="N101">
        <f t="shared" si="34"/>
        <v>9.3320372217744238E-2</v>
      </c>
      <c r="O101">
        <f t="shared" si="35"/>
        <v>3.8622248975939154E-2</v>
      </c>
      <c r="P101">
        <f t="shared" si="36"/>
        <v>3.4972418198300241E-3</v>
      </c>
      <c r="Q101" s="47">
        <f t="shared" si="37"/>
        <v>275.2610414194549</v>
      </c>
    </row>
    <row r="102" spans="1:17" x14ac:dyDescent="0.35">
      <c r="A102" s="6">
        <v>1841</v>
      </c>
      <c r="B102">
        <v>34</v>
      </c>
      <c r="C102" s="5">
        <f t="shared" si="27"/>
        <v>275.05359262999997</v>
      </c>
      <c r="D102" s="5">
        <f t="shared" si="28"/>
        <v>7.6912702632078125E-2</v>
      </c>
      <c r="E102" s="5">
        <f t="shared" si="29"/>
        <v>9.7020408705898634E-2</v>
      </c>
      <c r="F102" s="5">
        <f t="shared" si="30"/>
        <v>4.0285131314689471E-2</v>
      </c>
      <c r="G102" s="5">
        <f t="shared" si="26"/>
        <v>3.6688843881561152E-3</v>
      </c>
      <c r="H102" s="47">
        <f t="shared" si="31"/>
        <v>275.27147975704077</v>
      </c>
      <c r="J102" s="46">
        <v>0</v>
      </c>
      <c r="K102" s="18">
        <f t="shared" si="25"/>
        <v>34</v>
      </c>
      <c r="L102">
        <f t="shared" si="32"/>
        <v>275.05359262999997</v>
      </c>
      <c r="M102">
        <f t="shared" si="33"/>
        <v>7.6912702632078125E-2</v>
      </c>
      <c r="N102">
        <f t="shared" si="34"/>
        <v>9.7020408705898634E-2</v>
      </c>
      <c r="O102">
        <f t="shared" si="35"/>
        <v>4.0285131314689471E-2</v>
      </c>
      <c r="P102">
        <f t="shared" si="36"/>
        <v>3.6688843881561152E-3</v>
      </c>
      <c r="Q102" s="47">
        <f t="shared" si="37"/>
        <v>275.27147975704077</v>
      </c>
    </row>
    <row r="103" spans="1:17" x14ac:dyDescent="0.35">
      <c r="A103" s="6">
        <v>1842</v>
      </c>
      <c r="B103">
        <v>36</v>
      </c>
      <c r="C103" s="5">
        <f t="shared" si="27"/>
        <v>275.05566560999995</v>
      </c>
      <c r="D103" s="5">
        <f t="shared" si="28"/>
        <v>7.9890313487489678E-2</v>
      </c>
      <c r="E103" s="5">
        <f t="shared" si="29"/>
        <v>0.10082086102545966</v>
      </c>
      <c r="F103" s="5">
        <f t="shared" si="30"/>
        <v>4.1970268413287729E-2</v>
      </c>
      <c r="G103" s="5">
        <f t="shared" si="26"/>
        <v>3.8198908683577098E-3</v>
      </c>
      <c r="H103" s="47">
        <f t="shared" si="31"/>
        <v>275.28216694379461</v>
      </c>
      <c r="J103" s="46">
        <v>0</v>
      </c>
      <c r="K103" s="18">
        <f t="shared" si="25"/>
        <v>36</v>
      </c>
      <c r="L103">
        <f t="shared" si="32"/>
        <v>275.05566560999995</v>
      </c>
      <c r="M103">
        <f t="shared" si="33"/>
        <v>7.9890313487489678E-2</v>
      </c>
      <c r="N103">
        <f t="shared" si="34"/>
        <v>0.10082086102545966</v>
      </c>
      <c r="O103">
        <f t="shared" si="35"/>
        <v>4.1970268413287729E-2</v>
      </c>
      <c r="P103">
        <f t="shared" si="36"/>
        <v>3.8198908683577098E-3</v>
      </c>
      <c r="Q103" s="47">
        <f t="shared" si="37"/>
        <v>275.28216694379461</v>
      </c>
    </row>
    <row r="104" spans="1:17" x14ac:dyDescent="0.35">
      <c r="A104" s="6">
        <v>1843</v>
      </c>
      <c r="B104">
        <v>37</v>
      </c>
      <c r="C104" s="5">
        <f t="shared" si="27"/>
        <v>275.05786052999997</v>
      </c>
      <c r="D104" s="5">
        <f t="shared" si="28"/>
        <v>8.3047332846409069E-2</v>
      </c>
      <c r="E104" s="5">
        <f t="shared" si="29"/>
        <v>0.10487046133329213</v>
      </c>
      <c r="F104" s="5">
        <f t="shared" si="30"/>
        <v>4.3793638927269556E-2</v>
      </c>
      <c r="G104" s="5">
        <f t="shared" si="26"/>
        <v>4.0052809284152665E-3</v>
      </c>
      <c r="H104" s="47">
        <f t="shared" si="31"/>
        <v>275.29357724403542</v>
      </c>
      <c r="J104" s="46">
        <v>0</v>
      </c>
      <c r="K104" s="18">
        <f t="shared" si="25"/>
        <v>37</v>
      </c>
      <c r="L104">
        <f t="shared" si="32"/>
        <v>275.05786052999997</v>
      </c>
      <c r="M104">
        <f t="shared" si="33"/>
        <v>8.3047332846409069E-2</v>
      </c>
      <c r="N104">
        <f t="shared" si="34"/>
        <v>0.10487046133329213</v>
      </c>
      <c r="O104">
        <f t="shared" si="35"/>
        <v>4.3793638927269556E-2</v>
      </c>
      <c r="P104">
        <f t="shared" si="36"/>
        <v>4.0052809284152665E-3</v>
      </c>
      <c r="Q104" s="47">
        <f t="shared" si="37"/>
        <v>275.29357724403542</v>
      </c>
    </row>
    <row r="105" spans="1:17" x14ac:dyDescent="0.35">
      <c r="A105" s="6">
        <v>1844</v>
      </c>
      <c r="B105">
        <v>39</v>
      </c>
      <c r="C105" s="5">
        <f t="shared" si="27"/>
        <v>275.06011641999999</v>
      </c>
      <c r="D105" s="5">
        <f t="shared" si="28"/>
        <v>8.6289467150678922E-2</v>
      </c>
      <c r="E105" s="5">
        <f t="shared" si="29"/>
        <v>0.10901578541164743</v>
      </c>
      <c r="F105" s="5">
        <f t="shared" si="30"/>
        <v>4.5630096016199884E-2</v>
      </c>
      <c r="G105" s="5">
        <f t="shared" si="26"/>
        <v>4.1646256838461402E-3</v>
      </c>
      <c r="H105" s="47">
        <f t="shared" si="31"/>
        <v>275.3052163942624</v>
      </c>
      <c r="J105" s="46">
        <v>0</v>
      </c>
      <c r="K105" s="18">
        <f t="shared" si="25"/>
        <v>39</v>
      </c>
      <c r="L105">
        <f t="shared" si="32"/>
        <v>275.06011641999999</v>
      </c>
      <c r="M105">
        <f t="shared" si="33"/>
        <v>8.6289467150678922E-2</v>
      </c>
      <c r="N105">
        <f t="shared" si="34"/>
        <v>0.10901578541164743</v>
      </c>
      <c r="O105">
        <f t="shared" si="35"/>
        <v>4.5630096016199884E-2</v>
      </c>
      <c r="P105">
        <f t="shared" si="36"/>
        <v>4.1646256838461402E-3</v>
      </c>
      <c r="Q105" s="47">
        <f t="shared" si="37"/>
        <v>275.3052163942624</v>
      </c>
    </row>
    <row r="106" spans="1:17" x14ac:dyDescent="0.35">
      <c r="A106" s="6">
        <v>1845</v>
      </c>
      <c r="B106">
        <v>43</v>
      </c>
      <c r="C106" s="5">
        <f t="shared" si="27"/>
        <v>275.06249424999999</v>
      </c>
      <c r="D106" s="5">
        <f t="shared" si="28"/>
        <v>8.9710282246539694E-2</v>
      </c>
      <c r="E106" s="5">
        <f t="shared" si="29"/>
        <v>0.11340562839712143</v>
      </c>
      <c r="F106" s="5">
        <f t="shared" si="30"/>
        <v>4.7596142085194193E-2</v>
      </c>
      <c r="G106" s="5">
        <f t="shared" si="26"/>
        <v>4.3550731634793768E-3</v>
      </c>
      <c r="H106" s="47">
        <f t="shared" si="31"/>
        <v>275.3175613758923</v>
      </c>
      <c r="J106" s="46">
        <v>0</v>
      </c>
      <c r="K106" s="18">
        <f t="shared" si="25"/>
        <v>43</v>
      </c>
      <c r="L106">
        <f t="shared" si="32"/>
        <v>275.06249424999999</v>
      </c>
      <c r="M106">
        <f t="shared" si="33"/>
        <v>8.9710282246539694E-2</v>
      </c>
      <c r="N106">
        <f t="shared" si="34"/>
        <v>0.11340562839712143</v>
      </c>
      <c r="O106">
        <f t="shared" si="35"/>
        <v>4.7596142085194193E-2</v>
      </c>
      <c r="P106">
        <f t="shared" si="36"/>
        <v>4.3550731634793768E-3</v>
      </c>
      <c r="Q106" s="47">
        <f t="shared" si="37"/>
        <v>275.3175613758923</v>
      </c>
    </row>
    <row r="107" spans="1:17" x14ac:dyDescent="0.35">
      <c r="A107" s="6">
        <v>1846</v>
      </c>
      <c r="B107">
        <v>43</v>
      </c>
      <c r="C107" s="5">
        <f t="shared" si="27"/>
        <v>275.06511596000001</v>
      </c>
      <c r="D107" s="5">
        <f t="shared" si="28"/>
        <v>9.3496886577791261E-2</v>
      </c>
      <c r="E107" s="5">
        <f t="shared" si="29"/>
        <v>0.11833686820634377</v>
      </c>
      <c r="F107" s="5">
        <f t="shared" si="30"/>
        <v>4.9918874123230372E-2</v>
      </c>
      <c r="G107" s="5">
        <f t="shared" si="26"/>
        <v>4.658185398941932E-3</v>
      </c>
      <c r="H107" s="47">
        <f t="shared" si="31"/>
        <v>275.33152677430638</v>
      </c>
      <c r="J107" s="46">
        <v>0</v>
      </c>
      <c r="K107" s="18">
        <f t="shared" si="25"/>
        <v>43</v>
      </c>
      <c r="L107">
        <f t="shared" si="32"/>
        <v>275.06511596000001</v>
      </c>
      <c r="M107">
        <f t="shared" si="33"/>
        <v>9.3496886577791261E-2</v>
      </c>
      <c r="N107">
        <f t="shared" si="34"/>
        <v>0.11833686820634377</v>
      </c>
      <c r="O107">
        <f t="shared" si="35"/>
        <v>4.9918874123230372E-2</v>
      </c>
      <c r="P107">
        <f t="shared" si="36"/>
        <v>4.658185398941932E-3</v>
      </c>
      <c r="Q107" s="47">
        <f t="shared" si="37"/>
        <v>275.33152677430638</v>
      </c>
    </row>
    <row r="108" spans="1:17" x14ac:dyDescent="0.35">
      <c r="A108" s="6">
        <v>1847</v>
      </c>
      <c r="B108">
        <v>46</v>
      </c>
      <c r="C108" s="5">
        <f t="shared" si="27"/>
        <v>275.06773767000004</v>
      </c>
      <c r="D108" s="5">
        <f t="shared" si="28"/>
        <v>9.7273073847310168E-2</v>
      </c>
      <c r="E108" s="5">
        <f t="shared" si="29"/>
        <v>0.12320191787770028</v>
      </c>
      <c r="F108" s="5">
        <f t="shared" si="30"/>
        <v>5.2108915782265987E-2</v>
      </c>
      <c r="G108" s="5">
        <f t="shared" si="26"/>
        <v>4.8420322630840073E-3</v>
      </c>
      <c r="H108" s="47">
        <f t="shared" si="31"/>
        <v>275.34516360977034</v>
      </c>
      <c r="J108" s="46">
        <v>0</v>
      </c>
      <c r="K108" s="18">
        <f t="shared" si="25"/>
        <v>46</v>
      </c>
      <c r="L108">
        <f t="shared" si="32"/>
        <v>275.06773767000004</v>
      </c>
      <c r="M108">
        <f t="shared" si="33"/>
        <v>9.7273073847310168E-2</v>
      </c>
      <c r="N108">
        <f t="shared" si="34"/>
        <v>0.12320191787770028</v>
      </c>
      <c r="O108">
        <f t="shared" si="35"/>
        <v>5.2108915782265987E-2</v>
      </c>
      <c r="P108">
        <f t="shared" si="36"/>
        <v>4.8420322630840073E-3</v>
      </c>
      <c r="Q108" s="47">
        <f t="shared" si="37"/>
        <v>275.34516360977034</v>
      </c>
    </row>
    <row r="109" spans="1:17" x14ac:dyDescent="0.35">
      <c r="A109" s="6">
        <v>1848</v>
      </c>
      <c r="B109">
        <v>47</v>
      </c>
      <c r="C109" s="5">
        <f t="shared" si="27"/>
        <v>275.07054229000005</v>
      </c>
      <c r="D109" s="5">
        <f t="shared" si="28"/>
        <v>0.10132027271274469</v>
      </c>
      <c r="E109" s="5">
        <f t="shared" si="29"/>
        <v>0.12845190585598781</v>
      </c>
      <c r="F109" s="5">
        <f t="shared" si="30"/>
        <v>5.4525597246494042E-2</v>
      </c>
      <c r="G109" s="5">
        <f t="shared" si="26"/>
        <v>5.0942410228781987E-3</v>
      </c>
      <c r="H109" s="47">
        <f t="shared" si="31"/>
        <v>275.35993430683817</v>
      </c>
      <c r="J109" s="46">
        <v>0</v>
      </c>
      <c r="K109" s="18">
        <f t="shared" si="25"/>
        <v>47</v>
      </c>
      <c r="L109">
        <f t="shared" si="32"/>
        <v>275.07054229000005</v>
      </c>
      <c r="M109">
        <f t="shared" si="33"/>
        <v>0.10132027271274469</v>
      </c>
      <c r="N109">
        <f t="shared" si="34"/>
        <v>0.12845190585598781</v>
      </c>
      <c r="O109">
        <f t="shared" si="35"/>
        <v>5.4525597246494042E-2</v>
      </c>
      <c r="P109">
        <f t="shared" si="36"/>
        <v>5.0942410228781987E-3</v>
      </c>
      <c r="Q109" s="47">
        <f t="shared" si="37"/>
        <v>275.35993430683817</v>
      </c>
    </row>
    <row r="110" spans="1:17" x14ac:dyDescent="0.35">
      <c r="A110" s="6">
        <v>1849</v>
      </c>
      <c r="B110">
        <v>50</v>
      </c>
      <c r="C110" s="5">
        <f t="shared" si="27"/>
        <v>275.07340788000005</v>
      </c>
      <c r="D110" s="5">
        <f t="shared" si="28"/>
        <v>0.10545013761309137</v>
      </c>
      <c r="E110" s="5">
        <f t="shared" si="29"/>
        <v>0.13378150526216756</v>
      </c>
      <c r="F110" s="5">
        <f t="shared" si="30"/>
        <v>5.6921471296366551E-2</v>
      </c>
      <c r="G110" s="5">
        <f t="shared" si="26"/>
        <v>5.294113368341475E-3</v>
      </c>
      <c r="H110" s="47">
        <f t="shared" si="31"/>
        <v>275.37485510754004</v>
      </c>
      <c r="J110" s="46">
        <v>0</v>
      </c>
      <c r="K110" s="18">
        <f t="shared" si="25"/>
        <v>50</v>
      </c>
      <c r="L110">
        <f t="shared" si="32"/>
        <v>275.07340788000005</v>
      </c>
      <c r="M110">
        <f t="shared" si="33"/>
        <v>0.10545013761309137</v>
      </c>
      <c r="N110">
        <f t="shared" si="34"/>
        <v>0.13378150526216756</v>
      </c>
      <c r="O110">
        <f t="shared" si="35"/>
        <v>5.6921471296366551E-2</v>
      </c>
      <c r="P110">
        <f t="shared" si="36"/>
        <v>5.294113368341475E-3</v>
      </c>
      <c r="Q110" s="47">
        <f t="shared" si="37"/>
        <v>275.37485510754004</v>
      </c>
    </row>
    <row r="111" spans="1:17" x14ac:dyDescent="0.35">
      <c r="A111" s="6">
        <v>1850</v>
      </c>
      <c r="B111">
        <v>54</v>
      </c>
      <c r="C111" s="5">
        <f t="shared" si="27"/>
        <v>275.07645638000002</v>
      </c>
      <c r="D111" s="5">
        <f t="shared" si="28"/>
        <v>0.1098500411316165</v>
      </c>
      <c r="E111" s="5">
        <f t="shared" si="29"/>
        <v>0.13948980750262177</v>
      </c>
      <c r="F111" s="5">
        <f t="shared" si="30"/>
        <v>5.9532226594050157E-2</v>
      </c>
      <c r="G111" s="5">
        <f t="shared" si="26"/>
        <v>5.5560420738936262E-3</v>
      </c>
      <c r="H111" s="47">
        <f t="shared" si="31"/>
        <v>275.39088449730224</v>
      </c>
      <c r="J111" s="46">
        <v>0</v>
      </c>
      <c r="K111" s="18">
        <f t="shared" si="25"/>
        <v>54</v>
      </c>
      <c r="L111">
        <f t="shared" si="32"/>
        <v>275.07645638000002</v>
      </c>
      <c r="M111">
        <f t="shared" si="33"/>
        <v>0.1098500411316165</v>
      </c>
      <c r="N111">
        <f t="shared" si="34"/>
        <v>0.13948980750262177</v>
      </c>
      <c r="O111">
        <f t="shared" si="35"/>
        <v>5.9532226594050157E-2</v>
      </c>
      <c r="P111">
        <f t="shared" si="36"/>
        <v>5.5560420738936262E-3</v>
      </c>
      <c r="Q111" s="47">
        <f t="shared" si="37"/>
        <v>275.39088449730224</v>
      </c>
    </row>
    <row r="112" spans="1:17" x14ac:dyDescent="0.35">
      <c r="A112" s="6">
        <v>1851</v>
      </c>
      <c r="B112">
        <v>54</v>
      </c>
      <c r="C112" s="5">
        <f t="shared" si="27"/>
        <v>275.07974876000003</v>
      </c>
      <c r="D112" s="5">
        <f t="shared" si="28"/>
        <v>0.11461304038400749</v>
      </c>
      <c r="E112" s="5">
        <f t="shared" si="29"/>
        <v>0.14572180939466603</v>
      </c>
      <c r="F112" s="5">
        <f t="shared" si="30"/>
        <v>6.2462837649412864E-2</v>
      </c>
      <c r="G112" s="5">
        <f t="shared" si="26"/>
        <v>5.9025098644698492E-3</v>
      </c>
      <c r="H112" s="47">
        <f t="shared" si="31"/>
        <v>275.40844895729265</v>
      </c>
      <c r="J112" s="46">
        <v>0</v>
      </c>
      <c r="K112" s="18">
        <f t="shared" si="25"/>
        <v>54</v>
      </c>
      <c r="L112">
        <f t="shared" si="32"/>
        <v>275.07974876000003</v>
      </c>
      <c r="M112">
        <f t="shared" si="33"/>
        <v>0.11461304038400749</v>
      </c>
      <c r="N112">
        <f t="shared" si="34"/>
        <v>0.14572180939466603</v>
      </c>
      <c r="O112">
        <f t="shared" si="35"/>
        <v>6.2462837649412864E-2</v>
      </c>
      <c r="P112">
        <f t="shared" si="36"/>
        <v>5.9025098644698492E-3</v>
      </c>
      <c r="Q112" s="47">
        <f t="shared" si="37"/>
        <v>275.40844895729265</v>
      </c>
    </row>
    <row r="113" spans="1:17" x14ac:dyDescent="0.35">
      <c r="A113" s="6">
        <v>1852</v>
      </c>
      <c r="B113">
        <v>57</v>
      </c>
      <c r="C113" s="5">
        <f t="shared" si="27"/>
        <v>275.08304114000003</v>
      </c>
      <c r="D113" s="5">
        <f t="shared" si="28"/>
        <v>0.11936293648304408</v>
      </c>
      <c r="E113" s="5">
        <f t="shared" si="29"/>
        <v>0.15187016151903054</v>
      </c>
      <c r="F113" s="5">
        <f t="shared" si="30"/>
        <v>6.522603210859855E-2</v>
      </c>
      <c r="G113" s="5">
        <f t="shared" si="26"/>
        <v>6.1126532020572243E-3</v>
      </c>
      <c r="H113" s="47">
        <f t="shared" si="31"/>
        <v>275.42561292331283</v>
      </c>
      <c r="J113" s="46">
        <v>0</v>
      </c>
      <c r="K113" s="18">
        <f t="shared" si="25"/>
        <v>57</v>
      </c>
      <c r="L113">
        <f t="shared" si="32"/>
        <v>275.08304114000003</v>
      </c>
      <c r="M113">
        <f t="shared" si="33"/>
        <v>0.11936293648304408</v>
      </c>
      <c r="N113">
        <f t="shared" si="34"/>
        <v>0.15187016151903054</v>
      </c>
      <c r="O113">
        <f t="shared" si="35"/>
        <v>6.522603210859855E-2</v>
      </c>
      <c r="P113">
        <f t="shared" si="36"/>
        <v>6.1126532020572243E-3</v>
      </c>
      <c r="Q113" s="47">
        <f t="shared" si="37"/>
        <v>275.42561292331283</v>
      </c>
    </row>
    <row r="114" spans="1:17" x14ac:dyDescent="0.35">
      <c r="A114" s="6">
        <v>1853</v>
      </c>
      <c r="B114">
        <v>59</v>
      </c>
      <c r="C114" s="5">
        <f t="shared" si="27"/>
        <v>275.08651643000002</v>
      </c>
      <c r="D114" s="5">
        <f t="shared" si="28"/>
        <v>0.12438116547589292</v>
      </c>
      <c r="E114" s="5">
        <f t="shared" si="29"/>
        <v>0.1583862266744169</v>
      </c>
      <c r="F114" s="5">
        <f t="shared" si="30"/>
        <v>6.818312395541333E-2</v>
      </c>
      <c r="G114" s="5">
        <f t="shared" si="26"/>
        <v>6.3808115792383093E-3</v>
      </c>
      <c r="H114" s="47">
        <f t="shared" si="31"/>
        <v>275.44384775768492</v>
      </c>
      <c r="J114" s="46">
        <v>0</v>
      </c>
      <c r="K114" s="18">
        <f t="shared" si="25"/>
        <v>59</v>
      </c>
      <c r="L114">
        <f t="shared" si="32"/>
        <v>275.08651643000002</v>
      </c>
      <c r="M114">
        <f t="shared" si="33"/>
        <v>0.12438116547589292</v>
      </c>
      <c r="N114">
        <f t="shared" si="34"/>
        <v>0.1583862266744169</v>
      </c>
      <c r="O114">
        <f t="shared" si="35"/>
        <v>6.818312395541333E-2</v>
      </c>
      <c r="P114">
        <f t="shared" si="36"/>
        <v>6.3808115792383093E-3</v>
      </c>
      <c r="Q114" s="47">
        <f t="shared" si="37"/>
        <v>275.44384775768492</v>
      </c>
    </row>
    <row r="115" spans="1:17" x14ac:dyDescent="0.35">
      <c r="A115" s="6">
        <v>1854</v>
      </c>
      <c r="B115">
        <v>69</v>
      </c>
      <c r="C115" s="5">
        <f t="shared" si="27"/>
        <v>275.09011366000004</v>
      </c>
      <c r="D115" s="5">
        <f t="shared" si="28"/>
        <v>0.12957318917074015</v>
      </c>
      <c r="E115" s="5">
        <f t="shared" si="29"/>
        <v>0.16511498919004861</v>
      </c>
      <c r="F115" s="5">
        <f t="shared" si="30"/>
        <v>7.1205786441687208E-2</v>
      </c>
      <c r="G115" s="5">
        <f t="shared" si="26"/>
        <v>6.6372578566574227E-3</v>
      </c>
      <c r="H115" s="47">
        <f t="shared" si="31"/>
        <v>275.46264488265916</v>
      </c>
      <c r="J115" s="46">
        <v>0</v>
      </c>
      <c r="K115" s="18">
        <f t="shared" si="25"/>
        <v>69</v>
      </c>
      <c r="L115">
        <f t="shared" si="32"/>
        <v>275.09011366000004</v>
      </c>
      <c r="M115">
        <f t="shared" si="33"/>
        <v>0.12957318917074015</v>
      </c>
      <c r="N115">
        <f t="shared" si="34"/>
        <v>0.16511498919004861</v>
      </c>
      <c r="O115">
        <f t="shared" si="35"/>
        <v>7.1205786441687208E-2</v>
      </c>
      <c r="P115">
        <f t="shared" si="36"/>
        <v>6.6372578566574227E-3</v>
      </c>
      <c r="Q115" s="47">
        <f t="shared" si="37"/>
        <v>275.46264488265916</v>
      </c>
    </row>
    <row r="116" spans="1:17" x14ac:dyDescent="0.35">
      <c r="A116" s="6">
        <v>1855</v>
      </c>
      <c r="B116">
        <v>71</v>
      </c>
      <c r="C116" s="5">
        <f t="shared" si="27"/>
        <v>275.09432059000005</v>
      </c>
      <c r="D116" s="5">
        <f t="shared" si="28"/>
        <v>0.13568892945316421</v>
      </c>
      <c r="E116" s="5">
        <f t="shared" si="29"/>
        <v>0.17325423411095631</v>
      </c>
      <c r="F116" s="5">
        <f t="shared" si="30"/>
        <v>7.5228273722932448E-2</v>
      </c>
      <c r="G116" s="5">
        <f t="shared" si="26"/>
        <v>7.2618003864812868E-3</v>
      </c>
      <c r="H116" s="47">
        <f t="shared" si="31"/>
        <v>275.48575382767359</v>
      </c>
      <c r="J116" s="46">
        <v>0</v>
      </c>
      <c r="K116" s="18">
        <f t="shared" si="25"/>
        <v>71</v>
      </c>
      <c r="L116">
        <f t="shared" si="32"/>
        <v>275.09432059000005</v>
      </c>
      <c r="M116">
        <f t="shared" si="33"/>
        <v>0.13568892945316421</v>
      </c>
      <c r="N116">
        <f t="shared" si="34"/>
        <v>0.17325423411095631</v>
      </c>
      <c r="O116">
        <f t="shared" si="35"/>
        <v>7.5228273722932448E-2</v>
      </c>
      <c r="P116">
        <f t="shared" si="36"/>
        <v>7.2618003864812868E-3</v>
      </c>
      <c r="Q116" s="47">
        <f t="shared" si="37"/>
        <v>275.48575382767359</v>
      </c>
    </row>
    <row r="117" spans="1:17" x14ac:dyDescent="0.35">
      <c r="A117" s="6">
        <v>1856</v>
      </c>
      <c r="B117">
        <v>76</v>
      </c>
      <c r="C117" s="5">
        <f t="shared" si="27"/>
        <v>275.09864946000005</v>
      </c>
      <c r="D117" s="5">
        <f t="shared" si="28"/>
        <v>0.14197544515121402</v>
      </c>
      <c r="E117" s="5">
        <f t="shared" si="29"/>
        <v>0.18158438907358146</v>
      </c>
      <c r="F117" s="5">
        <f t="shared" si="30"/>
        <v>7.9255468951916402E-2</v>
      </c>
      <c r="G117" s="5">
        <f t="shared" si="26"/>
        <v>7.7344045791139515E-3</v>
      </c>
      <c r="H117" s="47">
        <f t="shared" si="31"/>
        <v>275.50919916775592</v>
      </c>
      <c r="J117" s="46">
        <v>0</v>
      </c>
      <c r="K117" s="18">
        <f t="shared" si="25"/>
        <v>76</v>
      </c>
      <c r="L117">
        <f t="shared" si="32"/>
        <v>275.09864946000005</v>
      </c>
      <c r="M117">
        <f t="shared" si="33"/>
        <v>0.14197544515121402</v>
      </c>
      <c r="N117">
        <f t="shared" si="34"/>
        <v>0.18158438907358146</v>
      </c>
      <c r="O117">
        <f t="shared" si="35"/>
        <v>7.9255468951916402E-2</v>
      </c>
      <c r="P117">
        <f t="shared" si="36"/>
        <v>7.7344045791139515E-3</v>
      </c>
      <c r="Q117" s="47">
        <f t="shared" si="37"/>
        <v>275.50919916775592</v>
      </c>
    </row>
    <row r="118" spans="1:17" x14ac:dyDescent="0.35">
      <c r="A118" s="6">
        <v>1857</v>
      </c>
      <c r="B118">
        <v>77</v>
      </c>
      <c r="C118" s="5">
        <f t="shared" si="27"/>
        <v>275.10328318000006</v>
      </c>
      <c r="D118" s="5">
        <f t="shared" si="28"/>
        <v>0.14871366645661513</v>
      </c>
      <c r="E118" s="5">
        <f t="shared" si="29"/>
        <v>0.19055313156576281</v>
      </c>
      <c r="F118" s="5">
        <f t="shared" si="30"/>
        <v>8.3638853178385847E-2</v>
      </c>
      <c r="G118" s="5">
        <f t="shared" si="26"/>
        <v>8.255553511854398E-3</v>
      </c>
      <c r="H118" s="47">
        <f t="shared" si="31"/>
        <v>275.53444438471269</v>
      </c>
      <c r="J118" s="46">
        <v>0</v>
      </c>
      <c r="K118" s="18">
        <f t="shared" si="25"/>
        <v>77</v>
      </c>
      <c r="L118">
        <f t="shared" si="32"/>
        <v>275.10328318000006</v>
      </c>
      <c r="M118">
        <f t="shared" si="33"/>
        <v>0.14871366645661513</v>
      </c>
      <c r="N118">
        <f t="shared" si="34"/>
        <v>0.19055313156576281</v>
      </c>
      <c r="O118">
        <f t="shared" si="35"/>
        <v>8.3638853178385847E-2</v>
      </c>
      <c r="P118">
        <f t="shared" si="36"/>
        <v>8.255553511854398E-3</v>
      </c>
      <c r="Q118" s="47">
        <f t="shared" si="37"/>
        <v>275.53444438471269</v>
      </c>
    </row>
    <row r="119" spans="1:17" x14ac:dyDescent="0.35">
      <c r="A119" s="6">
        <v>1858</v>
      </c>
      <c r="B119">
        <v>78</v>
      </c>
      <c r="C119" s="5">
        <f t="shared" si="27"/>
        <v>275.10797787000007</v>
      </c>
      <c r="D119" s="5">
        <f t="shared" si="28"/>
        <v>0.15552715071373596</v>
      </c>
      <c r="E119" s="5">
        <f t="shared" si="29"/>
        <v>0.19955157007237312</v>
      </c>
      <c r="F119" s="5">
        <f t="shared" si="30"/>
        <v>8.7889078444720964E-2</v>
      </c>
      <c r="G119" s="5">
        <f t="shared" si="26"/>
        <v>8.618546317837995E-3</v>
      </c>
      <c r="H119" s="47">
        <f t="shared" si="31"/>
        <v>275.55956421554879</v>
      </c>
      <c r="J119" s="46">
        <v>0</v>
      </c>
      <c r="K119" s="18">
        <f t="shared" si="25"/>
        <v>78</v>
      </c>
      <c r="L119">
        <f t="shared" si="32"/>
        <v>275.10797787000007</v>
      </c>
      <c r="M119">
        <f t="shared" si="33"/>
        <v>0.15552715071373596</v>
      </c>
      <c r="N119">
        <f t="shared" si="34"/>
        <v>0.19955157007237312</v>
      </c>
      <c r="O119">
        <f t="shared" si="35"/>
        <v>8.7889078444720964E-2</v>
      </c>
      <c r="P119">
        <f t="shared" si="36"/>
        <v>8.618546317837995E-3</v>
      </c>
      <c r="Q119" s="47">
        <f t="shared" si="37"/>
        <v>275.55956421554879</v>
      </c>
    </row>
    <row r="120" spans="1:17" x14ac:dyDescent="0.35">
      <c r="A120" s="6">
        <v>1859</v>
      </c>
      <c r="B120">
        <v>83</v>
      </c>
      <c r="C120" s="5">
        <f t="shared" si="27"/>
        <v>275.11273353000007</v>
      </c>
      <c r="D120" s="5">
        <f t="shared" si="28"/>
        <v>0.16241569087194602</v>
      </c>
      <c r="E120" s="5">
        <f t="shared" si="29"/>
        <v>0.20857930599521696</v>
      </c>
      <c r="F120" s="5">
        <f t="shared" si="30"/>
        <v>9.2013751703681784E-2</v>
      </c>
      <c r="G120" s="5">
        <f t="shared" si="26"/>
        <v>8.8856125839221669E-3</v>
      </c>
      <c r="H120" s="47">
        <f t="shared" si="31"/>
        <v>275.58462789115487</v>
      </c>
      <c r="J120" s="46">
        <v>0</v>
      </c>
      <c r="K120" s="18">
        <f t="shared" si="25"/>
        <v>83</v>
      </c>
      <c r="L120">
        <f t="shared" si="32"/>
        <v>275.11273353000007</v>
      </c>
      <c r="M120">
        <f t="shared" si="33"/>
        <v>0.16241569087194602</v>
      </c>
      <c r="N120">
        <f t="shared" si="34"/>
        <v>0.20857930599521696</v>
      </c>
      <c r="O120">
        <f t="shared" si="35"/>
        <v>9.2013751703681784E-2</v>
      </c>
      <c r="P120">
        <f t="shared" si="36"/>
        <v>8.8856125839221669E-3</v>
      </c>
      <c r="Q120" s="47">
        <f t="shared" si="37"/>
        <v>275.58462789115487</v>
      </c>
    </row>
    <row r="121" spans="1:17" x14ac:dyDescent="0.35">
      <c r="A121" s="6">
        <v>1860</v>
      </c>
      <c r="B121">
        <v>91</v>
      </c>
      <c r="C121" s="5">
        <f t="shared" si="27"/>
        <v>275.11779404000009</v>
      </c>
      <c r="D121" s="5">
        <f t="shared" si="28"/>
        <v>0.16975428045021726</v>
      </c>
      <c r="E121" s="5">
        <f t="shared" si="29"/>
        <v>0.21823626608632937</v>
      </c>
      <c r="F121" s="5">
        <f t="shared" si="30"/>
        <v>9.6489045346732305E-2</v>
      </c>
      <c r="G121" s="5">
        <f t="shared" si="26"/>
        <v>9.2820964624771886E-3</v>
      </c>
      <c r="H121" s="47">
        <f t="shared" si="31"/>
        <v>275.61155572834582</v>
      </c>
      <c r="J121" s="46">
        <v>0</v>
      </c>
      <c r="K121" s="18">
        <f t="shared" si="25"/>
        <v>91</v>
      </c>
      <c r="L121">
        <f t="shared" si="32"/>
        <v>275.11779404000009</v>
      </c>
      <c r="M121">
        <f t="shared" si="33"/>
        <v>0.16975428045021726</v>
      </c>
      <c r="N121">
        <f t="shared" si="34"/>
        <v>0.21823626608632937</v>
      </c>
      <c r="O121">
        <f t="shared" si="35"/>
        <v>9.6489045346732305E-2</v>
      </c>
      <c r="P121">
        <f t="shared" si="36"/>
        <v>9.2820964624771886E-3</v>
      </c>
      <c r="Q121" s="47">
        <f t="shared" si="37"/>
        <v>275.61155572834582</v>
      </c>
    </row>
    <row r="122" spans="1:17" x14ac:dyDescent="0.35">
      <c r="A122" s="6">
        <v>1861</v>
      </c>
      <c r="B122">
        <v>95</v>
      </c>
      <c r="C122" s="5">
        <f t="shared" si="27"/>
        <v>275.12334231000011</v>
      </c>
      <c r="D122" s="5">
        <f t="shared" si="28"/>
        <v>0.17782308134913891</v>
      </c>
      <c r="E122" s="5">
        <f t="shared" si="29"/>
        <v>0.22896424451138528</v>
      </c>
      <c r="F122" s="5">
        <f t="shared" si="30"/>
        <v>0.10164667953362909</v>
      </c>
      <c r="G122" s="5">
        <f t="shared" si="26"/>
        <v>9.8977760909025898E-3</v>
      </c>
      <c r="H122" s="47">
        <f t="shared" si="31"/>
        <v>275.64167409148513</v>
      </c>
      <c r="J122" s="46">
        <v>0</v>
      </c>
      <c r="K122" s="18">
        <f t="shared" si="25"/>
        <v>95</v>
      </c>
      <c r="L122">
        <f t="shared" si="32"/>
        <v>275.12334231000011</v>
      </c>
      <c r="M122">
        <f t="shared" si="33"/>
        <v>0.17782308134913891</v>
      </c>
      <c r="N122">
        <f t="shared" si="34"/>
        <v>0.22896424451138528</v>
      </c>
      <c r="O122">
        <f t="shared" si="35"/>
        <v>0.10164667953362909</v>
      </c>
      <c r="P122">
        <f t="shared" si="36"/>
        <v>9.8977760909025898E-3</v>
      </c>
      <c r="Q122" s="47">
        <f t="shared" si="37"/>
        <v>275.64167409148513</v>
      </c>
    </row>
    <row r="123" spans="1:17" x14ac:dyDescent="0.35">
      <c r="A123" s="6">
        <v>1862</v>
      </c>
      <c r="B123">
        <v>97</v>
      </c>
      <c r="C123" s="5">
        <f t="shared" si="27"/>
        <v>275.1291344600001</v>
      </c>
      <c r="D123" s="5">
        <f t="shared" si="28"/>
        <v>0.18624488473553488</v>
      </c>
      <c r="E123" s="5">
        <f t="shared" si="29"/>
        <v>0.24014854540266717</v>
      </c>
      <c r="F123" s="5">
        <f t="shared" si="30"/>
        <v>0.10697867429428184</v>
      </c>
      <c r="G123" s="5">
        <f t="shared" si="26"/>
        <v>1.0458804662103078E-2</v>
      </c>
      <c r="H123" s="47">
        <f t="shared" si="31"/>
        <v>275.6729653690947</v>
      </c>
      <c r="J123" s="46">
        <v>0</v>
      </c>
      <c r="K123" s="18">
        <f t="shared" si="25"/>
        <v>97</v>
      </c>
      <c r="L123">
        <f t="shared" si="32"/>
        <v>275.1291344600001</v>
      </c>
      <c r="M123">
        <f t="shared" si="33"/>
        <v>0.18624488473553488</v>
      </c>
      <c r="N123">
        <f t="shared" si="34"/>
        <v>0.24014854540266717</v>
      </c>
      <c r="O123">
        <f t="shared" si="35"/>
        <v>0.10697867429428184</v>
      </c>
      <c r="P123">
        <f t="shared" si="36"/>
        <v>1.0458804662103078E-2</v>
      </c>
      <c r="Q123" s="47">
        <f t="shared" si="37"/>
        <v>275.6729653690947</v>
      </c>
    </row>
    <row r="124" spans="1:17" x14ac:dyDescent="0.35">
      <c r="A124" s="6">
        <v>1863</v>
      </c>
      <c r="B124">
        <v>104</v>
      </c>
      <c r="C124" s="5">
        <f t="shared" si="27"/>
        <v>275.13504855000008</v>
      </c>
      <c r="D124" s="5">
        <f t="shared" si="28"/>
        <v>0.19483111948900761</v>
      </c>
      <c r="E124" s="5">
        <f t="shared" si="29"/>
        <v>0.2514828837189847</v>
      </c>
      <c r="F124" s="5">
        <f t="shared" si="30"/>
        <v>0.11224056895727623</v>
      </c>
      <c r="G124" s="5">
        <f t="shared" si="26"/>
        <v>1.0892885691510945E-2</v>
      </c>
      <c r="H124" s="47">
        <f t="shared" si="31"/>
        <v>275.7044960078569</v>
      </c>
      <c r="J124" s="46">
        <v>0</v>
      </c>
      <c r="K124" s="18">
        <f t="shared" si="25"/>
        <v>104</v>
      </c>
      <c r="L124">
        <f t="shared" si="32"/>
        <v>275.13504855000008</v>
      </c>
      <c r="M124">
        <f t="shared" si="33"/>
        <v>0.19483111948900761</v>
      </c>
      <c r="N124">
        <f t="shared" si="34"/>
        <v>0.2514828837189847</v>
      </c>
      <c r="O124">
        <f t="shared" si="35"/>
        <v>0.11224056895727623</v>
      </c>
      <c r="P124">
        <f t="shared" si="36"/>
        <v>1.0892885691510945E-2</v>
      </c>
      <c r="Q124" s="47">
        <f t="shared" si="37"/>
        <v>275.7044960078569</v>
      </c>
    </row>
    <row r="125" spans="1:17" x14ac:dyDescent="0.35">
      <c r="A125" s="6">
        <v>1864</v>
      </c>
      <c r="B125">
        <v>112</v>
      </c>
      <c r="C125" s="5">
        <f t="shared" si="27"/>
        <v>275.14138943000006</v>
      </c>
      <c r="D125" s="5">
        <f t="shared" si="28"/>
        <v>0.20405033325394981</v>
      </c>
      <c r="E125" s="5">
        <f t="shared" si="29"/>
        <v>0.26371564556561117</v>
      </c>
      <c r="F125" s="5">
        <f t="shared" si="30"/>
        <v>0.11802261812080692</v>
      </c>
      <c r="G125" s="5">
        <f t="shared" si="26"/>
        <v>1.1484469144646438E-2</v>
      </c>
      <c r="H125" s="47">
        <f t="shared" si="31"/>
        <v>275.73866249608511</v>
      </c>
      <c r="J125" s="46">
        <v>0</v>
      </c>
      <c r="K125" s="18">
        <f t="shared" si="25"/>
        <v>112</v>
      </c>
      <c r="L125">
        <f t="shared" si="32"/>
        <v>275.14138943000006</v>
      </c>
      <c r="M125">
        <f t="shared" si="33"/>
        <v>0.20405033325394981</v>
      </c>
      <c r="N125">
        <f t="shared" si="34"/>
        <v>0.26371564556561117</v>
      </c>
      <c r="O125">
        <f t="shared" si="35"/>
        <v>0.11802261812080692</v>
      </c>
      <c r="P125">
        <f t="shared" si="36"/>
        <v>1.1484469144646438E-2</v>
      </c>
      <c r="Q125" s="47">
        <f t="shared" si="37"/>
        <v>275.73866249608511</v>
      </c>
    </row>
    <row r="126" spans="1:17" x14ac:dyDescent="0.35">
      <c r="A126" s="6">
        <v>1865</v>
      </c>
      <c r="B126">
        <v>119</v>
      </c>
      <c r="C126" s="5">
        <f t="shared" si="27"/>
        <v>275.14821807000004</v>
      </c>
      <c r="D126" s="5">
        <f t="shared" si="28"/>
        <v>0.21399458468617522</v>
      </c>
      <c r="E126" s="5">
        <f t="shared" si="29"/>
        <v>0.27698485174858445</v>
      </c>
      <c r="F126" s="5">
        <f t="shared" si="30"/>
        <v>0.12441235699354856</v>
      </c>
      <c r="G126" s="5">
        <f t="shared" si="26"/>
        <v>1.2218482646751787E-2</v>
      </c>
      <c r="H126" s="47">
        <f t="shared" si="31"/>
        <v>275.77582834607512</v>
      </c>
      <c r="J126" s="46">
        <v>0</v>
      </c>
      <c r="K126" s="18">
        <f t="shared" si="25"/>
        <v>119</v>
      </c>
      <c r="L126">
        <f t="shared" si="32"/>
        <v>275.14821807000004</v>
      </c>
      <c r="M126">
        <f t="shared" si="33"/>
        <v>0.21399458468617522</v>
      </c>
      <c r="N126">
        <f t="shared" si="34"/>
        <v>0.27698485174858445</v>
      </c>
      <c r="O126">
        <f t="shared" si="35"/>
        <v>0.12441235699354856</v>
      </c>
      <c r="P126">
        <f t="shared" si="36"/>
        <v>1.2218482646751787E-2</v>
      </c>
      <c r="Q126" s="47">
        <f t="shared" si="37"/>
        <v>275.77582834607512</v>
      </c>
    </row>
    <row r="127" spans="1:17" x14ac:dyDescent="0.35">
      <c r="A127" s="6">
        <v>1866</v>
      </c>
      <c r="B127">
        <v>122</v>
      </c>
      <c r="C127" s="5">
        <f t="shared" si="27"/>
        <v>275.15547350000003</v>
      </c>
      <c r="D127" s="5">
        <f t="shared" si="28"/>
        <v>0.22456807918538291</v>
      </c>
      <c r="E127" s="5">
        <f t="shared" si="29"/>
        <v>0.29112651047367688</v>
      </c>
      <c r="F127" s="5">
        <f t="shared" si="30"/>
        <v>0.13125782017290216</v>
      </c>
      <c r="G127" s="5">
        <f t="shared" si="26"/>
        <v>1.2991984340421724E-2</v>
      </c>
      <c r="H127" s="47">
        <f t="shared" si="31"/>
        <v>275.81541789417241</v>
      </c>
      <c r="J127" s="46">
        <v>0</v>
      </c>
      <c r="K127" s="18">
        <f t="shared" si="25"/>
        <v>122</v>
      </c>
      <c r="L127">
        <f t="shared" si="32"/>
        <v>275.15547350000003</v>
      </c>
      <c r="M127">
        <f t="shared" si="33"/>
        <v>0.22456807918538291</v>
      </c>
      <c r="N127">
        <f t="shared" si="34"/>
        <v>0.29112651047367688</v>
      </c>
      <c r="O127">
        <f t="shared" si="35"/>
        <v>0.13125782017290216</v>
      </c>
      <c r="P127">
        <f t="shared" si="36"/>
        <v>1.2991984340421724E-2</v>
      </c>
      <c r="Q127" s="47">
        <f t="shared" si="37"/>
        <v>275.81541789417241</v>
      </c>
    </row>
    <row r="128" spans="1:17" x14ac:dyDescent="0.35">
      <c r="A128" s="6">
        <v>1867</v>
      </c>
      <c r="B128">
        <v>130</v>
      </c>
      <c r="C128" s="5">
        <f t="shared" si="27"/>
        <v>275.16291184000005</v>
      </c>
      <c r="D128" s="5">
        <f t="shared" si="28"/>
        <v>0.2353938856850816</v>
      </c>
      <c r="E128" s="5">
        <f t="shared" si="29"/>
        <v>0.30552859114552539</v>
      </c>
      <c r="F128" s="5">
        <f t="shared" si="30"/>
        <v>0.13806397356196209</v>
      </c>
      <c r="G128" s="5">
        <f t="shared" si="26"/>
        <v>1.360183683297219E-2</v>
      </c>
      <c r="H128" s="47">
        <f t="shared" si="31"/>
        <v>275.85550012722553</v>
      </c>
      <c r="J128" s="46">
        <v>0</v>
      </c>
      <c r="K128" s="18">
        <f t="shared" si="25"/>
        <v>130</v>
      </c>
      <c r="L128">
        <f t="shared" si="32"/>
        <v>275.16291184000005</v>
      </c>
      <c r="M128">
        <f t="shared" si="33"/>
        <v>0.2353938856850816</v>
      </c>
      <c r="N128">
        <f t="shared" si="34"/>
        <v>0.30552859114552539</v>
      </c>
      <c r="O128">
        <f t="shared" si="35"/>
        <v>0.13806397356196209</v>
      </c>
      <c r="P128">
        <f t="shared" si="36"/>
        <v>1.360183683297219E-2</v>
      </c>
      <c r="Q128" s="47">
        <f t="shared" si="37"/>
        <v>275.85550012722553</v>
      </c>
    </row>
    <row r="129" spans="1:17" x14ac:dyDescent="0.35">
      <c r="A129" s="6">
        <v>1868</v>
      </c>
      <c r="B129">
        <v>135</v>
      </c>
      <c r="C129" s="5">
        <f t="shared" si="27"/>
        <v>275.17083794000007</v>
      </c>
      <c r="D129" s="5">
        <f t="shared" si="28"/>
        <v>0.24694031006741396</v>
      </c>
      <c r="E129" s="5">
        <f t="shared" si="29"/>
        <v>0.32093799822036689</v>
      </c>
      <c r="F129" s="5">
        <f t="shared" si="30"/>
        <v>0.14541931280546352</v>
      </c>
      <c r="G129" s="5">
        <f t="shared" si="26"/>
        <v>1.434693106760622E-2</v>
      </c>
      <c r="H129" s="47">
        <f t="shared" si="31"/>
        <v>275.89848249216095</v>
      </c>
      <c r="J129" s="46">
        <v>0</v>
      </c>
      <c r="K129" s="18">
        <f t="shared" si="25"/>
        <v>135</v>
      </c>
      <c r="L129">
        <f t="shared" si="32"/>
        <v>275.17083794000007</v>
      </c>
      <c r="M129">
        <f t="shared" si="33"/>
        <v>0.24694031006741396</v>
      </c>
      <c r="N129">
        <f t="shared" si="34"/>
        <v>0.32093799822036689</v>
      </c>
      <c r="O129">
        <f t="shared" si="35"/>
        <v>0.14541931280546352</v>
      </c>
      <c r="P129">
        <f t="shared" si="36"/>
        <v>1.434693106760622E-2</v>
      </c>
      <c r="Q129" s="47">
        <f t="shared" si="37"/>
        <v>275.89848249216095</v>
      </c>
    </row>
    <row r="130" spans="1:17" x14ac:dyDescent="0.35">
      <c r="A130" s="6">
        <v>1869</v>
      </c>
      <c r="B130">
        <v>142</v>
      </c>
      <c r="C130" s="5">
        <f t="shared" si="27"/>
        <v>275.17906889000005</v>
      </c>
      <c r="D130" s="5">
        <f t="shared" si="28"/>
        <v>0.25892396989103877</v>
      </c>
      <c r="E130" s="5">
        <f t="shared" si="29"/>
        <v>0.33689097074280899</v>
      </c>
      <c r="F130" s="5">
        <f t="shared" si="30"/>
        <v>0.15294071464210288</v>
      </c>
      <c r="G130" s="5">
        <f t="shared" si="26"/>
        <v>1.5033353565286877E-2</v>
      </c>
      <c r="H130" s="47">
        <f t="shared" si="31"/>
        <v>275.94285789884128</v>
      </c>
      <c r="J130" s="46">
        <v>0</v>
      </c>
      <c r="K130" s="18">
        <f t="shared" si="25"/>
        <v>142</v>
      </c>
      <c r="L130">
        <f t="shared" si="32"/>
        <v>275.17906889000005</v>
      </c>
      <c r="M130">
        <f t="shared" si="33"/>
        <v>0.25892396989103877</v>
      </c>
      <c r="N130">
        <f t="shared" si="34"/>
        <v>0.33689097074280899</v>
      </c>
      <c r="O130">
        <f t="shared" si="35"/>
        <v>0.15294071464210288</v>
      </c>
      <c r="P130">
        <f t="shared" si="36"/>
        <v>1.5033353565286877E-2</v>
      </c>
      <c r="Q130" s="47">
        <f t="shared" si="37"/>
        <v>275.94285789884128</v>
      </c>
    </row>
    <row r="131" spans="1:17" x14ac:dyDescent="0.35">
      <c r="A131" s="6">
        <v>1870</v>
      </c>
      <c r="B131">
        <v>147</v>
      </c>
      <c r="C131" s="5">
        <f t="shared" si="27"/>
        <v>275.18772663000004</v>
      </c>
      <c r="D131" s="5">
        <f t="shared" si="28"/>
        <v>0.27153126230818392</v>
      </c>
      <c r="E131" s="5">
        <f t="shared" si="29"/>
        <v>0.35368037264263247</v>
      </c>
      <c r="F131" s="5">
        <f t="shared" si="30"/>
        <v>0.16085319243801086</v>
      </c>
      <c r="G131" s="5">
        <f t="shared" si="26"/>
        <v>1.5777989855646719E-2</v>
      </c>
      <c r="H131" s="47">
        <f t="shared" si="31"/>
        <v>275.98956944724455</v>
      </c>
      <c r="J131" s="46">
        <v>0</v>
      </c>
      <c r="K131" s="18">
        <f t="shared" si="25"/>
        <v>147</v>
      </c>
      <c r="L131">
        <f t="shared" si="32"/>
        <v>275.18772663000004</v>
      </c>
      <c r="M131">
        <f t="shared" si="33"/>
        <v>0.27153126230818392</v>
      </c>
      <c r="N131">
        <f t="shared" si="34"/>
        <v>0.35368037264263247</v>
      </c>
      <c r="O131">
        <f t="shared" si="35"/>
        <v>0.16085319243801086</v>
      </c>
      <c r="P131">
        <f t="shared" si="36"/>
        <v>1.5777989855646719E-2</v>
      </c>
      <c r="Q131" s="47">
        <f t="shared" si="37"/>
        <v>275.98956944724455</v>
      </c>
    </row>
    <row r="132" spans="1:17" x14ac:dyDescent="0.35">
      <c r="A132" s="6">
        <v>1871</v>
      </c>
      <c r="B132">
        <v>156</v>
      </c>
      <c r="C132" s="5">
        <f t="shared" si="27"/>
        <v>275.19668922000005</v>
      </c>
      <c r="D132" s="5">
        <f t="shared" si="28"/>
        <v>0.28457287168693834</v>
      </c>
      <c r="E132" s="5">
        <f t="shared" si="29"/>
        <v>0.37099481684957791</v>
      </c>
      <c r="F132" s="5">
        <f t="shared" si="30"/>
        <v>0.16889990525312049</v>
      </c>
      <c r="G132" s="5">
        <f t="shared" si="26"/>
        <v>1.6464134596084642E-2</v>
      </c>
      <c r="H132" s="47">
        <f t="shared" si="31"/>
        <v>276.03762094838578</v>
      </c>
      <c r="J132" s="46">
        <v>0</v>
      </c>
      <c r="K132" s="18">
        <f t="shared" si="25"/>
        <v>156</v>
      </c>
      <c r="L132">
        <f t="shared" si="32"/>
        <v>275.19668922000005</v>
      </c>
      <c r="M132">
        <f t="shared" si="33"/>
        <v>0.28457287168693834</v>
      </c>
      <c r="N132">
        <f t="shared" si="34"/>
        <v>0.37099481684957791</v>
      </c>
      <c r="O132">
        <f t="shared" si="35"/>
        <v>0.16889990525312049</v>
      </c>
      <c r="P132">
        <f t="shared" si="36"/>
        <v>1.6464134596084642E-2</v>
      </c>
      <c r="Q132" s="47">
        <f t="shared" si="37"/>
        <v>276.03762094838578</v>
      </c>
    </row>
    <row r="133" spans="1:17" x14ac:dyDescent="0.35">
      <c r="A133" s="6">
        <v>1872</v>
      </c>
      <c r="B133">
        <v>173</v>
      </c>
      <c r="C133" s="5">
        <f t="shared" si="27"/>
        <v>275.20620054000005</v>
      </c>
      <c r="D133" s="5">
        <f t="shared" si="28"/>
        <v>0.2984228032083549</v>
      </c>
      <c r="E133" s="5">
        <f t="shared" si="29"/>
        <v>0.38942757592242611</v>
      </c>
      <c r="F133" s="5">
        <f t="shared" si="30"/>
        <v>0.17754218466280022</v>
      </c>
      <c r="G133" s="5">
        <f t="shared" si="26"/>
        <v>1.730240241816081E-2</v>
      </c>
      <c r="H133" s="47">
        <f t="shared" si="31"/>
        <v>276.08889550621183</v>
      </c>
      <c r="J133" s="46">
        <v>0</v>
      </c>
      <c r="K133" s="18">
        <f t="shared" si="25"/>
        <v>173</v>
      </c>
      <c r="L133">
        <f t="shared" si="32"/>
        <v>275.20620054000005</v>
      </c>
      <c r="M133">
        <f t="shared" si="33"/>
        <v>0.2984228032083549</v>
      </c>
      <c r="N133">
        <f t="shared" si="34"/>
        <v>0.38942757592242611</v>
      </c>
      <c r="O133">
        <f t="shared" si="35"/>
        <v>0.17754218466280022</v>
      </c>
      <c r="P133">
        <f t="shared" si="36"/>
        <v>1.730240241816081E-2</v>
      </c>
      <c r="Q133" s="47">
        <f t="shared" si="37"/>
        <v>276.08889550621183</v>
      </c>
    </row>
    <row r="134" spans="1:17" x14ac:dyDescent="0.35">
      <c r="A134" s="6">
        <v>1873</v>
      </c>
      <c r="B134">
        <v>184</v>
      </c>
      <c r="C134" s="5">
        <f t="shared" si="27"/>
        <v>275.21674835000005</v>
      </c>
      <c r="D134" s="5">
        <f t="shared" si="28"/>
        <v>0.3138292331540507</v>
      </c>
      <c r="E134" s="5">
        <f t="shared" si="29"/>
        <v>0.4101642791502777</v>
      </c>
      <c r="F134" s="5">
        <f t="shared" si="30"/>
        <v>0.18768400781987721</v>
      </c>
      <c r="G134" s="5">
        <f t="shared" si="26"/>
        <v>1.8608137553300541E-2</v>
      </c>
      <c r="H134" s="47">
        <f t="shared" si="31"/>
        <v>276.14703400767752</v>
      </c>
      <c r="J134" s="46">
        <v>0</v>
      </c>
      <c r="K134" s="18">
        <f t="shared" si="25"/>
        <v>184</v>
      </c>
      <c r="L134">
        <f t="shared" si="32"/>
        <v>275.21674835000005</v>
      </c>
      <c r="M134">
        <f t="shared" si="33"/>
        <v>0.3138292331540507</v>
      </c>
      <c r="N134">
        <f t="shared" si="34"/>
        <v>0.4101642791502777</v>
      </c>
      <c r="O134">
        <f t="shared" si="35"/>
        <v>0.18768400781987721</v>
      </c>
      <c r="P134">
        <f t="shared" si="36"/>
        <v>1.8608137553300541E-2</v>
      </c>
      <c r="Q134" s="47">
        <f t="shared" si="37"/>
        <v>276.14703400767752</v>
      </c>
    </row>
    <row r="135" spans="1:17" x14ac:dyDescent="0.35">
      <c r="A135" s="6">
        <v>1874</v>
      </c>
      <c r="B135">
        <v>174</v>
      </c>
      <c r="C135" s="5">
        <f t="shared" si="27"/>
        <v>275.22796683000007</v>
      </c>
      <c r="D135" s="5">
        <f t="shared" si="28"/>
        <v>0.3302250795503221</v>
      </c>
      <c r="E135" s="5">
        <f t="shared" si="29"/>
        <v>0.43227352157568688</v>
      </c>
      <c r="F135" s="5">
        <f t="shared" si="30"/>
        <v>0.19853621050441056</v>
      </c>
      <c r="G135" s="5">
        <f t="shared" si="26"/>
        <v>1.9916005946226806E-2</v>
      </c>
      <c r="H135" s="47">
        <f t="shared" si="31"/>
        <v>276.2089176475767</v>
      </c>
      <c r="J135" s="46">
        <v>0</v>
      </c>
      <c r="K135" s="18">
        <f t="shared" si="25"/>
        <v>174</v>
      </c>
      <c r="L135">
        <f t="shared" si="32"/>
        <v>275.22796683000007</v>
      </c>
      <c r="M135">
        <f t="shared" si="33"/>
        <v>0.3302250795503221</v>
      </c>
      <c r="N135">
        <f t="shared" si="34"/>
        <v>0.43227352157568688</v>
      </c>
      <c r="O135">
        <f t="shared" si="35"/>
        <v>0.19853621050441056</v>
      </c>
      <c r="P135">
        <f t="shared" si="36"/>
        <v>1.9916005946226806E-2</v>
      </c>
      <c r="Q135" s="47">
        <f t="shared" si="37"/>
        <v>276.2089176475767</v>
      </c>
    </row>
    <row r="136" spans="1:17" x14ac:dyDescent="0.35">
      <c r="A136" s="6">
        <v>1875</v>
      </c>
      <c r="B136">
        <v>188</v>
      </c>
      <c r="C136" s="5">
        <f t="shared" si="27"/>
        <v>275.23857561000005</v>
      </c>
      <c r="D136" s="5">
        <f t="shared" si="28"/>
        <v>0.34563782048293051</v>
      </c>
      <c r="E136" s="5">
        <f t="shared" si="29"/>
        <v>0.45258520013219838</v>
      </c>
      <c r="F136" s="5">
        <f t="shared" si="30"/>
        <v>0.20759596096732683</v>
      </c>
      <c r="G136" s="5">
        <f t="shared" si="26"/>
        <v>2.0240268225405676E-2</v>
      </c>
      <c r="H136" s="47">
        <f t="shared" si="31"/>
        <v>276.26463485980793</v>
      </c>
      <c r="J136" s="46">
        <v>0</v>
      </c>
      <c r="K136" s="18">
        <f t="shared" si="25"/>
        <v>188</v>
      </c>
      <c r="L136">
        <f t="shared" si="32"/>
        <v>275.23857561000005</v>
      </c>
      <c r="M136">
        <f t="shared" si="33"/>
        <v>0.34563782048293051</v>
      </c>
      <c r="N136">
        <f t="shared" si="34"/>
        <v>0.45258520013219838</v>
      </c>
      <c r="O136">
        <f t="shared" si="35"/>
        <v>0.20759596096732683</v>
      </c>
      <c r="P136">
        <f t="shared" si="36"/>
        <v>2.0240268225405676E-2</v>
      </c>
      <c r="Q136" s="47">
        <f t="shared" si="37"/>
        <v>276.26463485980793</v>
      </c>
    </row>
    <row r="137" spans="1:17" x14ac:dyDescent="0.35">
      <c r="A137" s="6">
        <v>1876</v>
      </c>
      <c r="B137">
        <v>191</v>
      </c>
      <c r="C137" s="5">
        <f t="shared" si="27"/>
        <v>275.25003797000005</v>
      </c>
      <c r="D137" s="5">
        <f t="shared" si="28"/>
        <v>0.36232136050440084</v>
      </c>
      <c r="E137" s="5">
        <f t="shared" si="29"/>
        <v>0.4747253628291786</v>
      </c>
      <c r="F137" s="5">
        <f t="shared" si="30"/>
        <v>0.21777965636883737</v>
      </c>
      <c r="G137" s="5">
        <f t="shared" si="26"/>
        <v>2.1093543239515955E-2</v>
      </c>
      <c r="H137" s="47">
        <f t="shared" si="31"/>
        <v>276.32595789294197</v>
      </c>
      <c r="J137" s="46">
        <v>0</v>
      </c>
      <c r="K137" s="18">
        <f t="shared" si="25"/>
        <v>191</v>
      </c>
      <c r="L137">
        <f t="shared" si="32"/>
        <v>275.25003797000005</v>
      </c>
      <c r="M137">
        <f t="shared" si="33"/>
        <v>0.36232136050440084</v>
      </c>
      <c r="N137">
        <f t="shared" si="34"/>
        <v>0.4747253628291786</v>
      </c>
      <c r="O137">
        <f t="shared" si="35"/>
        <v>0.21777965636883737</v>
      </c>
      <c r="P137">
        <f t="shared" si="36"/>
        <v>2.1093543239515955E-2</v>
      </c>
      <c r="Q137" s="47">
        <f t="shared" si="37"/>
        <v>276.32595789294197</v>
      </c>
    </row>
    <row r="138" spans="1:17" x14ac:dyDescent="0.35">
      <c r="A138" s="6">
        <v>1877</v>
      </c>
      <c r="B138">
        <v>194</v>
      </c>
      <c r="C138" s="5">
        <f t="shared" si="27"/>
        <v>275.26168324000002</v>
      </c>
      <c r="D138" s="5">
        <f t="shared" si="28"/>
        <v>0.37924040360844335</v>
      </c>
      <c r="E138" s="5">
        <f t="shared" si="29"/>
        <v>0.49701858662633225</v>
      </c>
      <c r="F138" s="5">
        <f t="shared" si="30"/>
        <v>0.22773333926812003</v>
      </c>
      <c r="G138" s="5">
        <f t="shared" si="26"/>
        <v>2.175178069674057E-2</v>
      </c>
      <c r="H138" s="47">
        <f t="shared" si="31"/>
        <v>276.38742735019963</v>
      </c>
      <c r="J138" s="46">
        <v>0</v>
      </c>
      <c r="K138" s="18">
        <f t="shared" si="25"/>
        <v>194</v>
      </c>
      <c r="L138">
        <f t="shared" si="32"/>
        <v>275.26168324000002</v>
      </c>
      <c r="M138">
        <f t="shared" si="33"/>
        <v>0.37924040360844335</v>
      </c>
      <c r="N138">
        <f t="shared" si="34"/>
        <v>0.49701858662633225</v>
      </c>
      <c r="O138">
        <f t="shared" si="35"/>
        <v>0.22773333926812003</v>
      </c>
      <c r="P138">
        <f t="shared" si="36"/>
        <v>2.175178069674057E-2</v>
      </c>
      <c r="Q138" s="47">
        <f t="shared" si="37"/>
        <v>276.38742735019963</v>
      </c>
    </row>
    <row r="139" spans="1:17" x14ac:dyDescent="0.35">
      <c r="A139" s="6">
        <v>1878</v>
      </c>
      <c r="B139">
        <v>196</v>
      </c>
      <c r="C139" s="5">
        <f t="shared" si="27"/>
        <v>275.27351142000003</v>
      </c>
      <c r="D139" s="5">
        <f t="shared" si="28"/>
        <v>0.39639430191903663</v>
      </c>
      <c r="E139" s="5">
        <f t="shared" si="29"/>
        <v>0.51946281704330266</v>
      </c>
      <c r="F139" s="5">
        <f t="shared" si="30"/>
        <v>0.23747014955630119</v>
      </c>
      <c r="G139" s="5">
        <f t="shared" si="26"/>
        <v>2.2291721895918583E-2</v>
      </c>
      <c r="H139" s="47">
        <f t="shared" si="31"/>
        <v>276.44913041041457</v>
      </c>
      <c r="J139" s="46">
        <v>0</v>
      </c>
      <c r="K139" s="18">
        <f t="shared" si="25"/>
        <v>196</v>
      </c>
      <c r="L139">
        <f t="shared" si="32"/>
        <v>275.27351142000003</v>
      </c>
      <c r="M139">
        <f t="shared" si="33"/>
        <v>0.39639430191903663</v>
      </c>
      <c r="N139">
        <f t="shared" si="34"/>
        <v>0.51946281704330266</v>
      </c>
      <c r="O139">
        <f t="shared" si="35"/>
        <v>0.23747014955630119</v>
      </c>
      <c r="P139">
        <f t="shared" si="36"/>
        <v>2.2291721895918583E-2</v>
      </c>
      <c r="Q139" s="47">
        <f t="shared" si="37"/>
        <v>276.44913041041457</v>
      </c>
    </row>
    <row r="140" spans="1:17" x14ac:dyDescent="0.35">
      <c r="A140" s="6">
        <v>1879</v>
      </c>
      <c r="B140">
        <v>210</v>
      </c>
      <c r="C140" s="5">
        <f t="shared" si="27"/>
        <v>275.28546154000003</v>
      </c>
      <c r="D140" s="5">
        <f t="shared" si="28"/>
        <v>0.41368860934248525</v>
      </c>
      <c r="E140" s="5">
        <f t="shared" si="29"/>
        <v>0.54190594717623375</v>
      </c>
      <c r="F140" s="5">
        <f t="shared" si="30"/>
        <v>0.24688522648383704</v>
      </c>
      <c r="G140" s="5">
        <f t="shared" si="26"/>
        <v>2.2713012787662051E-2</v>
      </c>
      <c r="H140" s="47">
        <f t="shared" si="31"/>
        <v>276.51065433579026</v>
      </c>
      <c r="J140" s="46">
        <v>0</v>
      </c>
      <c r="K140" s="18">
        <f t="shared" si="25"/>
        <v>210</v>
      </c>
      <c r="L140">
        <f t="shared" si="32"/>
        <v>275.28546154000003</v>
      </c>
      <c r="M140">
        <f t="shared" si="33"/>
        <v>0.41368860934248525</v>
      </c>
      <c r="N140">
        <f t="shared" si="34"/>
        <v>0.54190594717623375</v>
      </c>
      <c r="O140">
        <f t="shared" si="35"/>
        <v>0.24688522648383704</v>
      </c>
      <c r="P140">
        <f t="shared" si="36"/>
        <v>2.2713012787662051E-2</v>
      </c>
      <c r="Q140" s="47">
        <f t="shared" si="37"/>
        <v>276.51065433579026</v>
      </c>
    </row>
    <row r="141" spans="1:17" x14ac:dyDescent="0.35">
      <c r="A141" s="6">
        <v>1880</v>
      </c>
      <c r="B141">
        <v>236</v>
      </c>
      <c r="C141" s="5">
        <f t="shared" si="27"/>
        <v>275.29826524000003</v>
      </c>
      <c r="D141" s="5">
        <f t="shared" si="28"/>
        <v>0.43224853960912168</v>
      </c>
      <c r="E141" s="5">
        <f t="shared" si="29"/>
        <v>0.56614895179381564</v>
      </c>
      <c r="F141" s="5">
        <f t="shared" si="30"/>
        <v>0.25740394966613828</v>
      </c>
      <c r="G141" s="5">
        <f t="shared" si="26"/>
        <v>2.3625138630162142E-2</v>
      </c>
      <c r="H141" s="47">
        <f t="shared" si="31"/>
        <v>276.57769181969928</v>
      </c>
      <c r="J141" s="46">
        <v>0</v>
      </c>
      <c r="K141" s="18">
        <f t="shared" ref="K141:K204" si="38">B141+J141</f>
        <v>236</v>
      </c>
      <c r="L141">
        <f t="shared" si="32"/>
        <v>275.29826524000003</v>
      </c>
      <c r="M141">
        <f t="shared" si="33"/>
        <v>0.43224853960912168</v>
      </c>
      <c r="N141">
        <f t="shared" si="34"/>
        <v>0.56614895179381564</v>
      </c>
      <c r="O141">
        <f t="shared" si="35"/>
        <v>0.25740394966613828</v>
      </c>
      <c r="P141">
        <f t="shared" si="36"/>
        <v>2.3625138630162142E-2</v>
      </c>
      <c r="Q141" s="47">
        <f t="shared" si="37"/>
        <v>276.57769181969928</v>
      </c>
    </row>
    <row r="142" spans="1:17" x14ac:dyDescent="0.35">
      <c r="A142" s="6">
        <v>1881</v>
      </c>
      <c r="B142">
        <v>243</v>
      </c>
      <c r="C142" s="5">
        <f t="shared" si="27"/>
        <v>275.31265416000002</v>
      </c>
      <c r="D142" s="5">
        <f t="shared" si="28"/>
        <v>0.45319621095266288</v>
      </c>
      <c r="E142" s="5">
        <f t="shared" si="29"/>
        <v>0.59396863187217419</v>
      </c>
      <c r="F142" s="5">
        <f t="shared" si="30"/>
        <v>0.27037027126237378</v>
      </c>
      <c r="G142" s="5">
        <f t="shared" si="26"/>
        <v>2.5397770919154666E-2</v>
      </c>
      <c r="H142" s="47">
        <f t="shared" si="31"/>
        <v>276.65558704500643</v>
      </c>
      <c r="J142" s="46">
        <v>0</v>
      </c>
      <c r="K142" s="18">
        <f t="shared" si="38"/>
        <v>243</v>
      </c>
      <c r="L142">
        <f t="shared" si="32"/>
        <v>275.31265416000002</v>
      </c>
      <c r="M142">
        <f t="shared" si="33"/>
        <v>0.45319621095266288</v>
      </c>
      <c r="N142">
        <f t="shared" si="34"/>
        <v>0.59396863187217419</v>
      </c>
      <c r="O142">
        <f t="shared" si="35"/>
        <v>0.27037027126237378</v>
      </c>
      <c r="P142">
        <f t="shared" si="36"/>
        <v>2.5397770919154666E-2</v>
      </c>
      <c r="Q142" s="47">
        <f t="shared" si="37"/>
        <v>276.65558704500643</v>
      </c>
    </row>
    <row r="143" spans="1:17" x14ac:dyDescent="0.35">
      <c r="A143" s="6">
        <v>1882</v>
      </c>
      <c r="B143">
        <v>256</v>
      </c>
      <c r="C143" s="5">
        <f t="shared" si="27"/>
        <v>275.32746987000002</v>
      </c>
      <c r="D143" s="5">
        <f t="shared" si="28"/>
        <v>0.47474285462601412</v>
      </c>
      <c r="E143" s="5">
        <f t="shared" si="29"/>
        <v>0.62246545907040329</v>
      </c>
      <c r="F143" s="5">
        <f t="shared" si="30"/>
        <v>0.28341661767004972</v>
      </c>
      <c r="G143" s="5">
        <f t="shared" si="26"/>
        <v>2.6801226750825219E-2</v>
      </c>
      <c r="H143" s="47">
        <f t="shared" si="31"/>
        <v>276.7348960281173</v>
      </c>
      <c r="J143" s="46">
        <v>0</v>
      </c>
      <c r="K143" s="18">
        <f t="shared" si="38"/>
        <v>256</v>
      </c>
      <c r="L143">
        <f t="shared" si="32"/>
        <v>275.32746987000002</v>
      </c>
      <c r="M143">
        <f t="shared" si="33"/>
        <v>0.47474285462601412</v>
      </c>
      <c r="N143">
        <f t="shared" si="34"/>
        <v>0.62246545907040329</v>
      </c>
      <c r="O143">
        <f t="shared" si="35"/>
        <v>0.28341661767004972</v>
      </c>
      <c r="P143">
        <f t="shared" si="36"/>
        <v>2.6801226750825219E-2</v>
      </c>
      <c r="Q143" s="47">
        <f t="shared" si="37"/>
        <v>276.7348960281173</v>
      </c>
    </row>
    <row r="144" spans="1:17" x14ac:dyDescent="0.35">
      <c r="A144" s="6">
        <v>1883</v>
      </c>
      <c r="B144">
        <v>272</v>
      </c>
      <c r="C144" s="5">
        <f t="shared" si="27"/>
        <v>275.34307819000003</v>
      </c>
      <c r="D144" s="5">
        <f t="shared" si="28"/>
        <v>0.49744962283838712</v>
      </c>
      <c r="E144" s="5">
        <f t="shared" si="29"/>
        <v>0.65253082430280573</v>
      </c>
      <c r="F144" s="5">
        <f t="shared" si="30"/>
        <v>0.29724191732327487</v>
      </c>
      <c r="G144" s="5">
        <f t="shared" si="26"/>
        <v>2.8262165742285898E-2</v>
      </c>
      <c r="H144" s="47">
        <f t="shared" si="31"/>
        <v>276.81856272020673</v>
      </c>
      <c r="J144" s="46">
        <v>0</v>
      </c>
      <c r="K144" s="18">
        <f t="shared" si="38"/>
        <v>272</v>
      </c>
      <c r="L144">
        <f t="shared" si="32"/>
        <v>275.34307819000003</v>
      </c>
      <c r="M144">
        <f t="shared" si="33"/>
        <v>0.49744962283838712</v>
      </c>
      <c r="N144">
        <f t="shared" si="34"/>
        <v>0.65253082430280573</v>
      </c>
      <c r="O144">
        <f t="shared" si="35"/>
        <v>0.29724191732327487</v>
      </c>
      <c r="P144">
        <f t="shared" si="36"/>
        <v>2.8262165742285898E-2</v>
      </c>
      <c r="Q144" s="47">
        <f t="shared" si="37"/>
        <v>276.81856272020673</v>
      </c>
    </row>
    <row r="145" spans="1:17" x14ac:dyDescent="0.35">
      <c r="A145" s="6">
        <v>1884</v>
      </c>
      <c r="B145">
        <v>275</v>
      </c>
      <c r="C145" s="5">
        <f t="shared" si="27"/>
        <v>275.35966203000004</v>
      </c>
      <c r="D145" s="5">
        <f t="shared" si="28"/>
        <v>0.52159472405248797</v>
      </c>
      <c r="E145" s="5">
        <f t="shared" si="29"/>
        <v>0.68459391368582567</v>
      </c>
      <c r="F145" s="5">
        <f t="shared" si="30"/>
        <v>0.31215342107204702</v>
      </c>
      <c r="G145" s="5">
        <f t="shared" si="26"/>
        <v>2.9898670032576458E-2</v>
      </c>
      <c r="H145" s="47">
        <f t="shared" si="31"/>
        <v>276.90790275884297</v>
      </c>
      <c r="J145" s="46">
        <v>0</v>
      </c>
      <c r="K145" s="18">
        <f t="shared" si="38"/>
        <v>275</v>
      </c>
      <c r="L145">
        <f t="shared" si="32"/>
        <v>275.35966203000004</v>
      </c>
      <c r="M145">
        <f t="shared" si="33"/>
        <v>0.52159472405248797</v>
      </c>
      <c r="N145">
        <f t="shared" si="34"/>
        <v>0.68459391368582567</v>
      </c>
      <c r="O145">
        <f t="shared" si="35"/>
        <v>0.31215342107204702</v>
      </c>
      <c r="P145">
        <f t="shared" si="36"/>
        <v>2.9898670032576458E-2</v>
      </c>
      <c r="Q145" s="47">
        <f t="shared" si="37"/>
        <v>276.90790275884297</v>
      </c>
    </row>
    <row r="146" spans="1:17" x14ac:dyDescent="0.35">
      <c r="A146" s="6">
        <v>1885</v>
      </c>
      <c r="B146">
        <v>277</v>
      </c>
      <c r="C146" s="5">
        <f t="shared" si="27"/>
        <v>275.37642878000003</v>
      </c>
      <c r="D146" s="5">
        <f t="shared" si="28"/>
        <v>0.54595480137122354</v>
      </c>
      <c r="E146" s="5">
        <f t="shared" si="29"/>
        <v>0.71667687253551682</v>
      </c>
      <c r="F146" s="5">
        <f t="shared" si="30"/>
        <v>0.32656482749125559</v>
      </c>
      <c r="G146" s="5">
        <f t="shared" si="26"/>
        <v>3.1031960059388942E-2</v>
      </c>
      <c r="H146" s="47">
        <f t="shared" si="31"/>
        <v>276.99665724145746</v>
      </c>
      <c r="J146" s="46">
        <v>0</v>
      </c>
      <c r="K146" s="18">
        <f t="shared" si="38"/>
        <v>277</v>
      </c>
      <c r="L146">
        <f t="shared" si="32"/>
        <v>275.37642878000003</v>
      </c>
      <c r="M146">
        <f t="shared" si="33"/>
        <v>0.54595480137122354</v>
      </c>
      <c r="N146">
        <f t="shared" si="34"/>
        <v>0.71667687253551682</v>
      </c>
      <c r="O146">
        <f t="shared" si="35"/>
        <v>0.32656482749125559</v>
      </c>
      <c r="P146">
        <f t="shared" si="36"/>
        <v>3.1031960059388942E-2</v>
      </c>
      <c r="Q146" s="47">
        <f t="shared" si="37"/>
        <v>276.99665724145746</v>
      </c>
    </row>
    <row r="147" spans="1:17" x14ac:dyDescent="0.35">
      <c r="A147" s="6">
        <v>1886</v>
      </c>
      <c r="B147">
        <v>281</v>
      </c>
      <c r="C147" s="5">
        <f t="shared" si="27"/>
        <v>275.39331747</v>
      </c>
      <c r="D147" s="5">
        <f t="shared" si="28"/>
        <v>0.57043546338890239</v>
      </c>
      <c r="E147" s="5">
        <f t="shared" si="29"/>
        <v>0.74862935415165988</v>
      </c>
      <c r="F147" s="5">
        <f t="shared" si="30"/>
        <v>0.34038745556910505</v>
      </c>
      <c r="G147" s="5">
        <f t="shared" si="26"/>
        <v>3.1813135206997266E-2</v>
      </c>
      <c r="H147" s="47">
        <f t="shared" si="31"/>
        <v>277.08458287831667</v>
      </c>
      <c r="J147" s="46">
        <v>0</v>
      </c>
      <c r="K147" s="18">
        <f t="shared" si="38"/>
        <v>281</v>
      </c>
      <c r="L147">
        <f t="shared" si="32"/>
        <v>275.39331747</v>
      </c>
      <c r="M147">
        <f t="shared" si="33"/>
        <v>0.57043546338890239</v>
      </c>
      <c r="N147">
        <f t="shared" si="34"/>
        <v>0.74862935415165988</v>
      </c>
      <c r="O147">
        <f t="shared" si="35"/>
        <v>0.34038745556910505</v>
      </c>
      <c r="P147">
        <f t="shared" si="36"/>
        <v>3.1813135206997266E-2</v>
      </c>
      <c r="Q147" s="47">
        <f t="shared" si="37"/>
        <v>277.08458287831667</v>
      </c>
    </row>
    <row r="148" spans="1:17" x14ac:dyDescent="0.35">
      <c r="A148" s="6">
        <v>1887</v>
      </c>
      <c r="B148">
        <v>295</v>
      </c>
      <c r="C148" s="5">
        <f t="shared" si="27"/>
        <v>275.41045004</v>
      </c>
      <c r="D148" s="5">
        <f t="shared" si="28"/>
        <v>0.59522397837341223</v>
      </c>
      <c r="E148" s="5">
        <f t="shared" si="29"/>
        <v>0.78075326988004445</v>
      </c>
      <c r="F148" s="5">
        <f t="shared" si="30"/>
        <v>0.35388944036120362</v>
      </c>
      <c r="G148" s="5">
        <f t="shared" ref="G148:G176" si="39">(1-F$8)*G147+D$8*G$3*B147</f>
        <v>3.2474541884627256E-2</v>
      </c>
      <c r="H148" s="47">
        <f t="shared" si="31"/>
        <v>277.17279127049937</v>
      </c>
      <c r="J148" s="46">
        <v>0</v>
      </c>
      <c r="K148" s="18">
        <f t="shared" si="38"/>
        <v>295</v>
      </c>
      <c r="L148">
        <f t="shared" si="32"/>
        <v>275.41045004</v>
      </c>
      <c r="M148">
        <f t="shared" si="33"/>
        <v>0.59522397837341223</v>
      </c>
      <c r="N148">
        <f t="shared" si="34"/>
        <v>0.78075326988004445</v>
      </c>
      <c r="O148">
        <f t="shared" si="35"/>
        <v>0.35388944036120362</v>
      </c>
      <c r="P148">
        <f t="shared" si="36"/>
        <v>3.2474541884627256E-2</v>
      </c>
      <c r="Q148" s="47">
        <f t="shared" si="37"/>
        <v>277.17279127049937</v>
      </c>
    </row>
    <row r="149" spans="1:17" x14ac:dyDescent="0.35">
      <c r="A149" s="6">
        <v>1888</v>
      </c>
      <c r="B149">
        <v>327</v>
      </c>
      <c r="C149" s="5">
        <f t="shared" ref="C149:C176" si="40">(1-F$4)*C148+D$4*G$3*B148</f>
        <v>275.42843619000001</v>
      </c>
      <c r="D149" s="5">
        <f t="shared" ref="D149:D176" si="41">(1-F$5)*D148+D$5*G$3*B148</f>
        <v>0.62125749941203667</v>
      </c>
      <c r="E149" s="5">
        <f t="shared" ref="E149:E176" si="42">(1-F$6)*E148+D$6*G$3*B148</f>
        <v>0.81454711862642992</v>
      </c>
      <c r="F149" s="5">
        <f t="shared" ref="F149:F176" si="43">(1-F$7)*F148+D$7*G$3*B148</f>
        <v>0.36826159921041035</v>
      </c>
      <c r="G149" s="5">
        <f t="shared" si="39"/>
        <v>3.3532305313148519E-2</v>
      </c>
      <c r="H149" s="47">
        <f t="shared" ref="H149:H176" si="44">SUM(C149:G149)</f>
        <v>277.26603471256203</v>
      </c>
      <c r="J149" s="46">
        <v>0</v>
      </c>
      <c r="K149" s="18">
        <f t="shared" si="38"/>
        <v>327</v>
      </c>
      <c r="L149">
        <f t="shared" si="32"/>
        <v>275.42843619000001</v>
      </c>
      <c r="M149">
        <f t="shared" si="33"/>
        <v>0.62125749941203667</v>
      </c>
      <c r="N149">
        <f t="shared" si="34"/>
        <v>0.81454711862642992</v>
      </c>
      <c r="O149">
        <f t="shared" si="35"/>
        <v>0.36826159921041035</v>
      </c>
      <c r="P149">
        <f t="shared" si="36"/>
        <v>3.3532305313148519E-2</v>
      </c>
      <c r="Q149" s="47">
        <f t="shared" si="37"/>
        <v>277.26603471256203</v>
      </c>
    </row>
    <row r="150" spans="1:17" x14ac:dyDescent="0.35">
      <c r="A150" s="6">
        <v>1889</v>
      </c>
      <c r="B150">
        <v>327</v>
      </c>
      <c r="C150" s="5">
        <f t="shared" si="40"/>
        <v>275.44837338000002</v>
      </c>
      <c r="D150" s="5">
        <f t="shared" si="41"/>
        <v>0.6502210014558959</v>
      </c>
      <c r="E150" s="5">
        <f t="shared" si="42"/>
        <v>0.85268992552133827</v>
      </c>
      <c r="F150" s="5">
        <f t="shared" si="43"/>
        <v>0.38556472180854351</v>
      </c>
      <c r="G150" s="5">
        <f t="shared" si="39"/>
        <v>3.5674671263269411E-2</v>
      </c>
      <c r="H150" s="47">
        <f t="shared" si="44"/>
        <v>277.3725237000491</v>
      </c>
      <c r="J150" s="46">
        <v>0</v>
      </c>
      <c r="K150" s="18">
        <f t="shared" si="38"/>
        <v>327</v>
      </c>
      <c r="L150">
        <f t="shared" si="32"/>
        <v>275.44837338000002</v>
      </c>
      <c r="M150">
        <f t="shared" si="33"/>
        <v>0.6502210014558959</v>
      </c>
      <c r="N150">
        <f t="shared" si="34"/>
        <v>0.85268992552133827</v>
      </c>
      <c r="O150">
        <f t="shared" si="35"/>
        <v>0.38556472180854351</v>
      </c>
      <c r="P150">
        <f t="shared" si="36"/>
        <v>3.5674671263269411E-2</v>
      </c>
      <c r="Q150" s="47">
        <f t="shared" si="37"/>
        <v>277.3725237000491</v>
      </c>
    </row>
    <row r="151" spans="1:17" x14ac:dyDescent="0.35">
      <c r="A151" s="6">
        <v>1890</v>
      </c>
      <c r="B151">
        <v>356</v>
      </c>
      <c r="C151" s="5">
        <f t="shared" si="40"/>
        <v>275.46831057000003</v>
      </c>
      <c r="D151" s="5">
        <f t="shared" si="41"/>
        <v>0.67910482403963968</v>
      </c>
      <c r="E151" s="5">
        <f t="shared" si="42"/>
        <v>0.89032075616998041</v>
      </c>
      <c r="F151" s="5">
        <f t="shared" si="43"/>
        <v>0.40187937141115165</v>
      </c>
      <c r="G151" s="5">
        <f t="shared" si="39"/>
        <v>3.6974081896342118E-2</v>
      </c>
      <c r="H151" s="47">
        <f t="shared" si="44"/>
        <v>277.47658960351714</v>
      </c>
      <c r="J151" s="46">
        <v>0</v>
      </c>
      <c r="K151" s="18">
        <f t="shared" si="38"/>
        <v>356</v>
      </c>
      <c r="L151">
        <f t="shared" si="32"/>
        <v>275.46831057000003</v>
      </c>
      <c r="M151">
        <f t="shared" si="33"/>
        <v>0.67910482403963968</v>
      </c>
      <c r="N151">
        <f t="shared" si="34"/>
        <v>0.89032075616998041</v>
      </c>
      <c r="O151">
        <f t="shared" si="35"/>
        <v>0.40187937141115165</v>
      </c>
      <c r="P151">
        <f t="shared" si="36"/>
        <v>3.6974081896342118E-2</v>
      </c>
      <c r="Q151" s="47">
        <f t="shared" si="37"/>
        <v>277.47658960351714</v>
      </c>
    </row>
    <row r="152" spans="1:17" x14ac:dyDescent="0.35">
      <c r="A152" s="6">
        <v>1891</v>
      </c>
      <c r="B152">
        <v>372</v>
      </c>
      <c r="C152" s="5">
        <f t="shared" si="40"/>
        <v>275.49001589000005</v>
      </c>
      <c r="D152" s="5">
        <f t="shared" si="41"/>
        <v>0.71062938636384509</v>
      </c>
      <c r="E152" s="5">
        <f t="shared" si="42"/>
        <v>0.9317988026328593</v>
      </c>
      <c r="F152" s="5">
        <f t="shared" si="43"/>
        <v>0.42066226637285353</v>
      </c>
      <c r="G152" s="5">
        <f t="shared" si="39"/>
        <v>3.9122314284857324E-2</v>
      </c>
      <c r="H152" s="47">
        <f t="shared" si="44"/>
        <v>277.59222865965444</v>
      </c>
      <c r="J152" s="46">
        <v>0</v>
      </c>
      <c r="K152" s="18">
        <f t="shared" si="38"/>
        <v>372</v>
      </c>
      <c r="L152">
        <f t="shared" si="32"/>
        <v>275.49001589000005</v>
      </c>
      <c r="M152">
        <f t="shared" si="33"/>
        <v>0.71062938636384509</v>
      </c>
      <c r="N152">
        <f t="shared" si="34"/>
        <v>0.9317988026328593</v>
      </c>
      <c r="O152">
        <f t="shared" si="35"/>
        <v>0.42066226637285353</v>
      </c>
      <c r="P152">
        <f t="shared" si="36"/>
        <v>3.9122314284857324E-2</v>
      </c>
      <c r="Q152" s="47">
        <f t="shared" si="37"/>
        <v>277.59222865965444</v>
      </c>
    </row>
    <row r="153" spans="1:17" x14ac:dyDescent="0.35">
      <c r="A153" s="6">
        <v>1892</v>
      </c>
      <c r="B153">
        <v>374</v>
      </c>
      <c r="C153" s="5">
        <f t="shared" si="40"/>
        <v>275.51269673000007</v>
      </c>
      <c r="D153" s="5">
        <f t="shared" si="41"/>
        <v>0.74356802367452945</v>
      </c>
      <c r="E153" s="5">
        <f t="shared" si="42"/>
        <v>0.97512138520981939</v>
      </c>
      <c r="F153" s="5">
        <f t="shared" si="43"/>
        <v>0.44024815359608926</v>
      </c>
      <c r="G153" s="5">
        <f t="shared" si="39"/>
        <v>4.1175683092679494E-2</v>
      </c>
      <c r="H153" s="47">
        <f t="shared" si="44"/>
        <v>277.71280997557318</v>
      </c>
      <c r="J153" s="46">
        <v>0</v>
      </c>
      <c r="K153" s="18">
        <f t="shared" si="38"/>
        <v>374</v>
      </c>
      <c r="L153">
        <f t="shared" si="32"/>
        <v>275.51269673000007</v>
      </c>
      <c r="M153">
        <f t="shared" si="33"/>
        <v>0.74356802367452945</v>
      </c>
      <c r="N153">
        <f t="shared" si="34"/>
        <v>0.97512138520981939</v>
      </c>
      <c r="O153">
        <f t="shared" si="35"/>
        <v>0.44024815359608926</v>
      </c>
      <c r="P153">
        <f t="shared" si="36"/>
        <v>4.1175683092679494E-2</v>
      </c>
      <c r="Q153" s="47">
        <f t="shared" si="37"/>
        <v>277.71280997557318</v>
      </c>
    </row>
    <row r="154" spans="1:17" x14ac:dyDescent="0.35">
      <c r="A154" s="6">
        <v>1893</v>
      </c>
      <c r="B154">
        <v>370</v>
      </c>
      <c r="C154" s="5">
        <f t="shared" si="40"/>
        <v>275.53549951000008</v>
      </c>
      <c r="D154" s="5">
        <f t="shared" si="41"/>
        <v>0.776603645809125</v>
      </c>
      <c r="E154" s="5">
        <f t="shared" si="42"/>
        <v>1.0181626254010891</v>
      </c>
      <c r="F154" s="5">
        <f t="shared" si="43"/>
        <v>0.45894966065744858</v>
      </c>
      <c r="G154" s="5">
        <f t="shared" si="39"/>
        <v>4.2514914230321221E-2</v>
      </c>
      <c r="H154" s="47">
        <f t="shared" si="44"/>
        <v>277.83173035609803</v>
      </c>
      <c r="J154" s="46">
        <v>0</v>
      </c>
      <c r="K154" s="18">
        <f t="shared" si="38"/>
        <v>370</v>
      </c>
      <c r="L154">
        <f t="shared" ref="L154:L217" si="45">(1-F$4)*L153+D$4*G$3*K153</f>
        <v>275.53549951000008</v>
      </c>
      <c r="M154">
        <f t="shared" ref="M154:M217" si="46">(1-F$5)*M153+D$5*G$3*K153</f>
        <v>0.776603645809125</v>
      </c>
      <c r="N154">
        <f t="shared" ref="N154:N217" si="47">(1-F$6)*N153+D$6*G$3*K153</f>
        <v>1.0181626254010891</v>
      </c>
      <c r="O154">
        <f t="shared" ref="O154:O217" si="48">(1-F$7)*O153+D$7*G$3*K153</f>
        <v>0.45894966065744858</v>
      </c>
      <c r="P154">
        <f t="shared" ref="P154:P217" si="49">(1-F$8)*P153+D$8*G$3*K153</f>
        <v>4.2514914230321221E-2</v>
      </c>
      <c r="Q154" s="47">
        <f t="shared" ref="Q154:Q217" si="50">SUM(L154:P154)</f>
        <v>277.83173035609803</v>
      </c>
    </row>
    <row r="155" spans="1:17" x14ac:dyDescent="0.35">
      <c r="A155" s="6">
        <v>1894</v>
      </c>
      <c r="B155">
        <v>383</v>
      </c>
      <c r="C155" s="5">
        <f t="shared" si="40"/>
        <v>275.55805841000006</v>
      </c>
      <c r="D155" s="5">
        <f t="shared" si="41"/>
        <v>0.80917318595948129</v>
      </c>
      <c r="E155" s="5">
        <f t="shared" si="42"/>
        <v>1.0600258195574481</v>
      </c>
      <c r="F155" s="5">
        <f t="shared" si="43"/>
        <v>0.47611380941521658</v>
      </c>
      <c r="G155" s="5">
        <f t="shared" si="39"/>
        <v>4.3139598975742759E-2</v>
      </c>
      <c r="H155" s="47">
        <f t="shared" si="44"/>
        <v>277.94651082390794</v>
      </c>
      <c r="J155" s="46">
        <v>0</v>
      </c>
      <c r="K155" s="18">
        <f t="shared" si="38"/>
        <v>383</v>
      </c>
      <c r="L155">
        <f t="shared" si="45"/>
        <v>275.55805841000006</v>
      </c>
      <c r="M155">
        <f t="shared" si="46"/>
        <v>0.80917318595948129</v>
      </c>
      <c r="N155">
        <f t="shared" si="47"/>
        <v>1.0600258195574481</v>
      </c>
      <c r="O155">
        <f t="shared" si="48"/>
        <v>0.47611380941521658</v>
      </c>
      <c r="P155">
        <f t="shared" si="49"/>
        <v>4.3139598975742759E-2</v>
      </c>
      <c r="Q155" s="47">
        <f t="shared" si="50"/>
        <v>277.94651082390794</v>
      </c>
    </row>
    <row r="156" spans="1:17" x14ac:dyDescent="0.35">
      <c r="A156" s="6">
        <v>1895</v>
      </c>
      <c r="B156">
        <v>406</v>
      </c>
      <c r="C156" s="5">
        <f t="shared" si="40"/>
        <v>275.58140992000006</v>
      </c>
      <c r="D156" s="5">
        <f t="shared" si="41"/>
        <v>0.84287252633107257</v>
      </c>
      <c r="E156" s="5">
        <f t="shared" si="42"/>
        <v>1.1032781401383343</v>
      </c>
      <c r="F156" s="5">
        <f t="shared" si="43"/>
        <v>0.49382167431604601</v>
      </c>
      <c r="G156" s="5">
        <f t="shared" si="39"/>
        <v>4.4128189426495698E-2</v>
      </c>
      <c r="H156" s="47">
        <f t="shared" si="44"/>
        <v>278.065510450212</v>
      </c>
      <c r="J156" s="46">
        <v>0</v>
      </c>
      <c r="K156" s="18">
        <f t="shared" si="38"/>
        <v>406</v>
      </c>
      <c r="L156">
        <f t="shared" si="45"/>
        <v>275.58140992000006</v>
      </c>
      <c r="M156">
        <f t="shared" si="46"/>
        <v>0.84287252633107257</v>
      </c>
      <c r="N156">
        <f t="shared" si="47"/>
        <v>1.1032781401383343</v>
      </c>
      <c r="O156">
        <f t="shared" si="48"/>
        <v>0.49382167431604601</v>
      </c>
      <c r="P156">
        <f t="shared" si="49"/>
        <v>4.4128189426495698E-2</v>
      </c>
      <c r="Q156" s="47">
        <f t="shared" si="50"/>
        <v>278.065510450212</v>
      </c>
    </row>
    <row r="157" spans="1:17" x14ac:dyDescent="0.35">
      <c r="A157" s="6">
        <v>1896</v>
      </c>
      <c r="B157">
        <v>419</v>
      </c>
      <c r="C157" s="5">
        <f t="shared" si="40"/>
        <v>275.60616374000006</v>
      </c>
      <c r="D157" s="5">
        <f t="shared" si="41"/>
        <v>0.87863655880970981</v>
      </c>
      <c r="E157" s="5">
        <f t="shared" si="42"/>
        <v>1.1494017414333155</v>
      </c>
      <c r="F157" s="5">
        <f t="shared" si="43"/>
        <v>0.51321469456604851</v>
      </c>
      <c r="G157" s="5">
        <f t="shared" si="39"/>
        <v>4.5806499844776485E-2</v>
      </c>
      <c r="H157" s="47">
        <f t="shared" si="44"/>
        <v>278.19322323465394</v>
      </c>
      <c r="J157" s="46">
        <v>0</v>
      </c>
      <c r="K157" s="18">
        <f t="shared" si="38"/>
        <v>419</v>
      </c>
      <c r="L157">
        <f t="shared" si="45"/>
        <v>275.60616374000006</v>
      </c>
      <c r="M157">
        <f t="shared" si="46"/>
        <v>0.87863655880970981</v>
      </c>
      <c r="N157">
        <f t="shared" si="47"/>
        <v>1.1494017414333155</v>
      </c>
      <c r="O157">
        <f t="shared" si="48"/>
        <v>0.51321469456604851</v>
      </c>
      <c r="P157">
        <f t="shared" si="49"/>
        <v>4.5806499844776485E-2</v>
      </c>
      <c r="Q157" s="47">
        <f t="shared" si="50"/>
        <v>278.19322323465394</v>
      </c>
    </row>
    <row r="158" spans="1:17" x14ac:dyDescent="0.35">
      <c r="A158" s="6">
        <v>1897</v>
      </c>
      <c r="B158">
        <v>440</v>
      </c>
      <c r="C158" s="5">
        <f t="shared" si="40"/>
        <v>275.63171017000008</v>
      </c>
      <c r="D158" s="5">
        <f t="shared" si="41"/>
        <v>0.91552160336567334</v>
      </c>
      <c r="E158" s="5">
        <f t="shared" si="42"/>
        <v>1.1968572833442284</v>
      </c>
      <c r="F158" s="5">
        <f t="shared" si="43"/>
        <v>0.53302410253800958</v>
      </c>
      <c r="G158" s="5">
        <f t="shared" si="39"/>
        <v>4.7434146569978922E-2</v>
      </c>
      <c r="H158" s="47">
        <f t="shared" si="44"/>
        <v>278.32454730581799</v>
      </c>
      <c r="J158" s="46">
        <v>0</v>
      </c>
      <c r="K158" s="18">
        <f t="shared" si="38"/>
        <v>440</v>
      </c>
      <c r="L158">
        <f t="shared" si="45"/>
        <v>275.63171017000008</v>
      </c>
      <c r="M158">
        <f t="shared" si="46"/>
        <v>0.91552160336567334</v>
      </c>
      <c r="N158">
        <f t="shared" si="47"/>
        <v>1.1968572833442284</v>
      </c>
      <c r="O158">
        <f t="shared" si="48"/>
        <v>0.53302410253800958</v>
      </c>
      <c r="P158">
        <f t="shared" si="49"/>
        <v>4.7434146569978922E-2</v>
      </c>
      <c r="Q158" s="47">
        <f t="shared" si="50"/>
        <v>278.32454730581799</v>
      </c>
    </row>
    <row r="159" spans="1:17" x14ac:dyDescent="0.35">
      <c r="A159" s="6">
        <v>1898</v>
      </c>
      <c r="B159">
        <v>465</v>
      </c>
      <c r="C159" s="5">
        <f t="shared" si="40"/>
        <v>275.65853697000006</v>
      </c>
      <c r="D159" s="5">
        <f t="shared" si="41"/>
        <v>0.9542749760612208</v>
      </c>
      <c r="E159" s="5">
        <f t="shared" si="42"/>
        <v>1.2468275277437844</v>
      </c>
      <c r="F159" s="5">
        <f t="shared" si="43"/>
        <v>0.55416411131043641</v>
      </c>
      <c r="G159" s="5">
        <f t="shared" si="39"/>
        <v>4.9406264211995066E-2</v>
      </c>
      <c r="H159" s="47">
        <f t="shared" si="44"/>
        <v>278.46320984932754</v>
      </c>
      <c r="J159" s="46">
        <v>0</v>
      </c>
      <c r="K159" s="18">
        <f t="shared" si="38"/>
        <v>465</v>
      </c>
      <c r="L159">
        <f t="shared" si="45"/>
        <v>275.65853697000006</v>
      </c>
      <c r="M159">
        <f t="shared" si="46"/>
        <v>0.9542749760612208</v>
      </c>
      <c r="N159">
        <f t="shared" si="47"/>
        <v>1.2468275277437844</v>
      </c>
      <c r="O159">
        <f t="shared" si="48"/>
        <v>0.55416411131043641</v>
      </c>
      <c r="P159">
        <f t="shared" si="49"/>
        <v>4.9406264211995066E-2</v>
      </c>
      <c r="Q159" s="47">
        <f t="shared" si="50"/>
        <v>278.46320984932754</v>
      </c>
    </row>
    <row r="160" spans="1:17" x14ac:dyDescent="0.35">
      <c r="A160" s="6">
        <v>1899</v>
      </c>
      <c r="B160">
        <v>507</v>
      </c>
      <c r="C160" s="5">
        <f t="shared" si="40"/>
        <v>275.68688802000008</v>
      </c>
      <c r="D160" s="5">
        <f t="shared" si="41"/>
        <v>0.99526673706977831</v>
      </c>
      <c r="E160" s="5">
        <f t="shared" si="42"/>
        <v>1.2998790407463778</v>
      </c>
      <c r="F160" s="5">
        <f t="shared" si="43"/>
        <v>0.57702770784281399</v>
      </c>
      <c r="G160" s="5">
        <f t="shared" si="39"/>
        <v>5.1774914026438038E-2</v>
      </c>
      <c r="H160" s="47">
        <f t="shared" si="44"/>
        <v>278.61083641968548</v>
      </c>
      <c r="J160" s="46">
        <v>0</v>
      </c>
      <c r="K160" s="18">
        <f t="shared" si="38"/>
        <v>507</v>
      </c>
      <c r="L160">
        <f t="shared" si="45"/>
        <v>275.68688802000008</v>
      </c>
      <c r="M160">
        <f t="shared" si="46"/>
        <v>0.99526673706977831</v>
      </c>
      <c r="N160">
        <f t="shared" si="47"/>
        <v>1.2998790407463778</v>
      </c>
      <c r="O160">
        <f t="shared" si="48"/>
        <v>0.57702770784281399</v>
      </c>
      <c r="P160">
        <f t="shared" si="49"/>
        <v>5.1774914026438038E-2</v>
      </c>
      <c r="Q160" s="47">
        <f t="shared" si="50"/>
        <v>278.61083641968548</v>
      </c>
    </row>
    <row r="161" spans="1:17" x14ac:dyDescent="0.35">
      <c r="A161" s="6">
        <v>1900</v>
      </c>
      <c r="B161">
        <v>534</v>
      </c>
      <c r="C161" s="5">
        <f t="shared" si="40"/>
        <v>275.71779981000009</v>
      </c>
      <c r="D161" s="5">
        <f t="shared" si="41"/>
        <v>1.0400853285181701</v>
      </c>
      <c r="E161" s="5">
        <f t="shared" si="42"/>
        <v>1.358521823667068</v>
      </c>
      <c r="F161" s="5">
        <f t="shared" si="43"/>
        <v>0.60350967898512631</v>
      </c>
      <c r="G161" s="5">
        <f t="shared" si="39"/>
        <v>5.5181372761020343E-2</v>
      </c>
      <c r="H161" s="47">
        <f t="shared" si="44"/>
        <v>278.77509801393143</v>
      </c>
      <c r="J161" s="46">
        <v>0</v>
      </c>
      <c r="K161" s="18">
        <f t="shared" si="38"/>
        <v>534</v>
      </c>
      <c r="L161">
        <f t="shared" si="45"/>
        <v>275.71779981000009</v>
      </c>
      <c r="M161">
        <f t="shared" si="46"/>
        <v>1.0400853285181701</v>
      </c>
      <c r="N161">
        <f t="shared" si="47"/>
        <v>1.358521823667068</v>
      </c>
      <c r="O161">
        <f t="shared" si="48"/>
        <v>0.60350967898512631</v>
      </c>
      <c r="P161">
        <f t="shared" si="49"/>
        <v>5.5181372761020343E-2</v>
      </c>
      <c r="Q161" s="47">
        <f t="shared" si="50"/>
        <v>278.77509801393143</v>
      </c>
    </row>
    <row r="162" spans="1:17" x14ac:dyDescent="0.35">
      <c r="A162" s="6">
        <v>1901</v>
      </c>
      <c r="B162">
        <v>552</v>
      </c>
      <c r="C162" s="5">
        <f t="shared" si="40"/>
        <v>275.75035779000007</v>
      </c>
      <c r="D162" s="5">
        <f t="shared" si="41"/>
        <v>1.0873132226814362</v>
      </c>
      <c r="E162" s="5">
        <f t="shared" si="42"/>
        <v>1.420429627037356</v>
      </c>
      <c r="F162" s="5">
        <f t="shared" si="43"/>
        <v>0.63164456837155247</v>
      </c>
      <c r="G162" s="5">
        <f t="shared" si="39"/>
        <v>5.8513794424590412E-2</v>
      </c>
      <c r="H162" s="47">
        <f t="shared" si="44"/>
        <v>278.94825900251499</v>
      </c>
      <c r="J162" s="46">
        <v>0</v>
      </c>
      <c r="K162" s="18">
        <f t="shared" si="38"/>
        <v>552</v>
      </c>
      <c r="L162">
        <f t="shared" si="45"/>
        <v>275.75035779000007</v>
      </c>
      <c r="M162">
        <f t="shared" si="46"/>
        <v>1.0873132226814362</v>
      </c>
      <c r="N162">
        <f t="shared" si="47"/>
        <v>1.420429627037356</v>
      </c>
      <c r="O162">
        <f t="shared" si="48"/>
        <v>0.63164456837155247</v>
      </c>
      <c r="P162">
        <f t="shared" si="49"/>
        <v>5.8513794424590412E-2</v>
      </c>
      <c r="Q162" s="47">
        <f t="shared" si="50"/>
        <v>278.94825900251499</v>
      </c>
    </row>
    <row r="163" spans="1:17" x14ac:dyDescent="0.35">
      <c r="A163" s="6">
        <v>1902</v>
      </c>
      <c r="B163">
        <v>566</v>
      </c>
      <c r="C163" s="5">
        <f t="shared" si="40"/>
        <v>275.78401323000008</v>
      </c>
      <c r="D163" s="5">
        <f t="shared" si="41"/>
        <v>1.136099591495771</v>
      </c>
      <c r="E163" s="5">
        <f t="shared" si="42"/>
        <v>1.4842079057418438</v>
      </c>
      <c r="F163" s="5">
        <f t="shared" si="43"/>
        <v>0.66028269997934119</v>
      </c>
      <c r="G163" s="5">
        <f t="shared" si="39"/>
        <v>6.1379210334636239E-2</v>
      </c>
      <c r="H163" s="47">
        <f t="shared" si="44"/>
        <v>279.12598263755172</v>
      </c>
      <c r="J163" s="46">
        <v>0</v>
      </c>
      <c r="K163" s="18">
        <f t="shared" si="38"/>
        <v>566</v>
      </c>
      <c r="L163">
        <f t="shared" si="45"/>
        <v>275.78401323000008</v>
      </c>
      <c r="M163">
        <f t="shared" si="46"/>
        <v>1.136099591495771</v>
      </c>
      <c r="N163">
        <f t="shared" si="47"/>
        <v>1.4842079057418438</v>
      </c>
      <c r="O163">
        <f t="shared" si="48"/>
        <v>0.66028269997934119</v>
      </c>
      <c r="P163">
        <f t="shared" si="49"/>
        <v>6.1379210334636239E-2</v>
      </c>
      <c r="Q163" s="47">
        <f t="shared" si="50"/>
        <v>279.12598263755172</v>
      </c>
    </row>
    <row r="164" spans="1:17" x14ac:dyDescent="0.35">
      <c r="A164" s="6">
        <v>1903</v>
      </c>
      <c r="B164">
        <v>617</v>
      </c>
      <c r="C164" s="5">
        <f t="shared" si="40"/>
        <v>275.81852225000006</v>
      </c>
      <c r="D164" s="5">
        <f t="shared" si="41"/>
        <v>1.186064947550812</v>
      </c>
      <c r="E164" s="5">
        <f t="shared" si="42"/>
        <v>1.5492312331085714</v>
      </c>
      <c r="F164" s="5">
        <f t="shared" si="43"/>
        <v>0.68892632516250663</v>
      </c>
      <c r="G164" s="5">
        <f t="shared" si="39"/>
        <v>6.3773772936907405E-2</v>
      </c>
      <c r="H164" s="47">
        <f t="shared" si="44"/>
        <v>279.30651852875883</v>
      </c>
      <c r="J164" s="46">
        <v>0</v>
      </c>
      <c r="K164" s="18">
        <f t="shared" si="38"/>
        <v>617</v>
      </c>
      <c r="L164">
        <f t="shared" si="45"/>
        <v>275.81852225000006</v>
      </c>
      <c r="M164">
        <f t="shared" si="46"/>
        <v>1.186064947550812</v>
      </c>
      <c r="N164">
        <f t="shared" si="47"/>
        <v>1.5492312331085714</v>
      </c>
      <c r="O164">
        <f t="shared" si="48"/>
        <v>0.68892632516250663</v>
      </c>
      <c r="P164">
        <f t="shared" si="49"/>
        <v>6.3773772936907405E-2</v>
      </c>
      <c r="Q164" s="47">
        <f t="shared" si="50"/>
        <v>279.30651852875883</v>
      </c>
    </row>
    <row r="165" spans="1:17" x14ac:dyDescent="0.35">
      <c r="A165" s="6">
        <v>1904</v>
      </c>
      <c r="B165">
        <v>624</v>
      </c>
      <c r="C165" s="5">
        <f t="shared" si="40"/>
        <v>275.85614074000006</v>
      </c>
      <c r="D165" s="5">
        <f t="shared" si="41"/>
        <v>1.2406766474174089</v>
      </c>
      <c r="E165" s="5">
        <f t="shared" si="42"/>
        <v>1.6210358573275698</v>
      </c>
      <c r="F165" s="5">
        <f t="shared" si="43"/>
        <v>0.72191338009035844</v>
      </c>
      <c r="G165" s="5">
        <f t="shared" si="39"/>
        <v>6.7618048571786132E-2</v>
      </c>
      <c r="H165" s="47">
        <f t="shared" si="44"/>
        <v>279.50738467340716</v>
      </c>
      <c r="J165" s="46">
        <v>0</v>
      </c>
      <c r="K165" s="18">
        <f t="shared" si="38"/>
        <v>624</v>
      </c>
      <c r="L165">
        <f t="shared" si="45"/>
        <v>275.85614074000006</v>
      </c>
      <c r="M165">
        <f t="shared" si="46"/>
        <v>1.2406766474174089</v>
      </c>
      <c r="N165">
        <f t="shared" si="47"/>
        <v>1.6210358573275698</v>
      </c>
      <c r="O165">
        <f t="shared" si="48"/>
        <v>0.72191338009035844</v>
      </c>
      <c r="P165">
        <f t="shared" si="49"/>
        <v>6.7618048571786132E-2</v>
      </c>
      <c r="Q165" s="47">
        <f t="shared" si="50"/>
        <v>279.50738467340716</v>
      </c>
    </row>
    <row r="166" spans="1:17" x14ac:dyDescent="0.35">
      <c r="A166" s="6">
        <v>1905</v>
      </c>
      <c r="B166">
        <v>663</v>
      </c>
      <c r="C166" s="5">
        <f t="shared" si="40"/>
        <v>275.89418602000006</v>
      </c>
      <c r="D166" s="5">
        <f t="shared" si="41"/>
        <v>1.2957947088648127</v>
      </c>
      <c r="E166" s="5">
        <f t="shared" si="42"/>
        <v>1.6929272356558933</v>
      </c>
      <c r="F166" s="5">
        <f t="shared" si="43"/>
        <v>0.75383673827669562</v>
      </c>
      <c r="G166" s="5">
        <f t="shared" si="39"/>
        <v>7.0278019608726344E-2</v>
      </c>
      <c r="H166" s="47">
        <f t="shared" si="44"/>
        <v>279.70702272240618</v>
      </c>
      <c r="J166" s="46">
        <v>0</v>
      </c>
      <c r="K166" s="18">
        <f t="shared" si="38"/>
        <v>663</v>
      </c>
      <c r="L166">
        <f t="shared" si="45"/>
        <v>275.89418602000006</v>
      </c>
      <c r="M166">
        <f t="shared" si="46"/>
        <v>1.2957947088648127</v>
      </c>
      <c r="N166">
        <f t="shared" si="47"/>
        <v>1.6929272356558933</v>
      </c>
      <c r="O166">
        <f t="shared" si="48"/>
        <v>0.75383673827669562</v>
      </c>
      <c r="P166">
        <f t="shared" si="49"/>
        <v>7.0278019608726344E-2</v>
      </c>
      <c r="Q166" s="47">
        <f t="shared" si="50"/>
        <v>279.70702272240618</v>
      </c>
    </row>
    <row r="167" spans="1:17" x14ac:dyDescent="0.35">
      <c r="A167" s="6">
        <v>1906</v>
      </c>
      <c r="B167">
        <v>707</v>
      </c>
      <c r="C167" s="5">
        <f t="shared" si="40"/>
        <v>275.93460913000007</v>
      </c>
      <c r="D167" s="5">
        <f t="shared" si="41"/>
        <v>1.354419338877175</v>
      </c>
      <c r="E167" s="5">
        <f t="shared" si="42"/>
        <v>1.7697067636264543</v>
      </c>
      <c r="F167" s="5">
        <f t="shared" si="43"/>
        <v>0.78850916537225257</v>
      </c>
      <c r="G167" s="5">
        <f t="shared" si="39"/>
        <v>7.372047359657817E-2</v>
      </c>
      <c r="H167" s="47">
        <f t="shared" si="44"/>
        <v>279.92096487147251</v>
      </c>
      <c r="J167" s="46">
        <v>0</v>
      </c>
      <c r="K167" s="18">
        <f t="shared" si="38"/>
        <v>707</v>
      </c>
      <c r="L167">
        <f t="shared" si="45"/>
        <v>275.93460913000007</v>
      </c>
      <c r="M167">
        <f t="shared" si="46"/>
        <v>1.354419338877175</v>
      </c>
      <c r="N167">
        <f t="shared" si="47"/>
        <v>1.7697067636264543</v>
      </c>
      <c r="O167">
        <f t="shared" si="48"/>
        <v>0.78850916537225257</v>
      </c>
      <c r="P167">
        <f t="shared" si="49"/>
        <v>7.372047359657817E-2</v>
      </c>
      <c r="Q167" s="47">
        <f t="shared" si="50"/>
        <v>279.92096487147251</v>
      </c>
    </row>
    <row r="168" spans="1:17" x14ac:dyDescent="0.35">
      <c r="A168" s="6">
        <v>1907</v>
      </c>
      <c r="B168">
        <v>784</v>
      </c>
      <c r="C168" s="5">
        <f t="shared" si="40"/>
        <v>275.9777149200001</v>
      </c>
      <c r="D168" s="5">
        <f t="shared" si="41"/>
        <v>1.417009890779529</v>
      </c>
      <c r="E168" s="5">
        <f t="shared" si="42"/>
        <v>1.8520592294841474</v>
      </c>
      <c r="F168" s="5">
        <f t="shared" si="43"/>
        <v>0.82635986571291931</v>
      </c>
      <c r="G168" s="5">
        <f t="shared" si="39"/>
        <v>7.7872027484860329E-2</v>
      </c>
      <c r="H168" s="47">
        <f t="shared" si="44"/>
        <v>280.15101593346157</v>
      </c>
      <c r="J168" s="46">
        <v>0</v>
      </c>
      <c r="K168" s="18">
        <f t="shared" si="38"/>
        <v>784</v>
      </c>
      <c r="L168">
        <f t="shared" si="45"/>
        <v>275.9777149200001</v>
      </c>
      <c r="M168">
        <f t="shared" si="46"/>
        <v>1.417009890779529</v>
      </c>
      <c r="N168">
        <f t="shared" si="47"/>
        <v>1.8520592294841474</v>
      </c>
      <c r="O168">
        <f t="shared" si="48"/>
        <v>0.82635986571291931</v>
      </c>
      <c r="P168">
        <f t="shared" si="49"/>
        <v>7.7872027484860329E-2</v>
      </c>
      <c r="Q168" s="47">
        <f t="shared" si="50"/>
        <v>280.15101593346157</v>
      </c>
    </row>
    <row r="169" spans="1:17" x14ac:dyDescent="0.35">
      <c r="A169" s="6">
        <v>1908</v>
      </c>
      <c r="B169">
        <v>750</v>
      </c>
      <c r="C169" s="5">
        <f t="shared" si="40"/>
        <v>276.02551540000007</v>
      </c>
      <c r="D169" s="5">
        <f t="shared" si="41"/>
        <v>1.4866508542021764</v>
      </c>
      <c r="E169" s="5">
        <f t="shared" si="42"/>
        <v>1.9448624698242838</v>
      </c>
      <c r="F169" s="5">
        <f t="shared" si="43"/>
        <v>0.87107652454023254</v>
      </c>
      <c r="G169" s="5">
        <f t="shared" si="39"/>
        <v>8.4001372203552666E-2</v>
      </c>
      <c r="H169" s="47">
        <f t="shared" si="44"/>
        <v>280.41210662077032</v>
      </c>
      <c r="J169" s="46">
        <v>0</v>
      </c>
      <c r="K169" s="18">
        <f t="shared" si="38"/>
        <v>750</v>
      </c>
      <c r="L169">
        <f t="shared" si="45"/>
        <v>276.02551540000007</v>
      </c>
      <c r="M169">
        <f t="shared" si="46"/>
        <v>1.4866508542021764</v>
      </c>
      <c r="N169">
        <f t="shared" si="47"/>
        <v>1.9448624698242838</v>
      </c>
      <c r="O169">
        <f t="shared" si="48"/>
        <v>0.87107652454023254</v>
      </c>
      <c r="P169">
        <f t="shared" si="49"/>
        <v>8.4001372203552666E-2</v>
      </c>
      <c r="Q169" s="47">
        <f t="shared" si="50"/>
        <v>280.41210662077032</v>
      </c>
    </row>
    <row r="170" spans="1:17" x14ac:dyDescent="0.35">
      <c r="A170" s="6">
        <v>1909</v>
      </c>
      <c r="B170">
        <v>785</v>
      </c>
      <c r="C170" s="5">
        <f t="shared" si="40"/>
        <v>276.07124290000007</v>
      </c>
      <c r="D170" s="5">
        <f t="shared" si="41"/>
        <v>1.5529110332522214</v>
      </c>
      <c r="E170" s="5">
        <f t="shared" si="42"/>
        <v>2.0313173279151373</v>
      </c>
      <c r="F170" s="5">
        <f t="shared" si="43"/>
        <v>0.90925216123142716</v>
      </c>
      <c r="G170" s="5">
        <f t="shared" si="39"/>
        <v>8.6124407699387256E-2</v>
      </c>
      <c r="H170" s="47">
        <f t="shared" si="44"/>
        <v>280.65084783009826</v>
      </c>
      <c r="J170" s="46">
        <v>0</v>
      </c>
      <c r="K170" s="18">
        <f t="shared" si="38"/>
        <v>785</v>
      </c>
      <c r="L170">
        <f t="shared" si="45"/>
        <v>276.07124290000007</v>
      </c>
      <c r="M170">
        <f t="shared" si="46"/>
        <v>1.5529110332522214</v>
      </c>
      <c r="N170">
        <f t="shared" si="47"/>
        <v>2.0313173279151373</v>
      </c>
      <c r="O170">
        <f t="shared" si="48"/>
        <v>0.90925216123142716</v>
      </c>
      <c r="P170">
        <f t="shared" si="49"/>
        <v>8.6124407699387256E-2</v>
      </c>
      <c r="Q170" s="47">
        <f t="shared" si="50"/>
        <v>280.65084783009826</v>
      </c>
    </row>
    <row r="171" spans="1:17" x14ac:dyDescent="0.35">
      <c r="A171" s="6">
        <v>1910</v>
      </c>
      <c r="B171">
        <v>819</v>
      </c>
      <c r="C171" s="5">
        <f t="shared" si="40"/>
        <v>276.1191043500001</v>
      </c>
      <c r="D171" s="5">
        <f t="shared" si="41"/>
        <v>1.622271928568557</v>
      </c>
      <c r="E171" s="5">
        <f t="shared" si="42"/>
        <v>2.1218645356532204</v>
      </c>
      <c r="F171" s="5">
        <f t="shared" si="43"/>
        <v>0.94935069381711534</v>
      </c>
      <c r="G171" s="5">
        <f t="shared" si="39"/>
        <v>8.9053593819269167E-2</v>
      </c>
      <c r="H171" s="47">
        <f t="shared" si="44"/>
        <v>280.90164510185826</v>
      </c>
      <c r="J171" s="46">
        <v>0</v>
      </c>
      <c r="K171" s="18">
        <f t="shared" si="38"/>
        <v>819</v>
      </c>
      <c r="L171">
        <f t="shared" si="45"/>
        <v>276.1191043500001</v>
      </c>
      <c r="M171">
        <f t="shared" si="46"/>
        <v>1.622271928568557</v>
      </c>
      <c r="N171">
        <f t="shared" si="47"/>
        <v>2.1218645356532204</v>
      </c>
      <c r="O171">
        <f t="shared" si="48"/>
        <v>0.94935069381711534</v>
      </c>
      <c r="P171">
        <f t="shared" si="49"/>
        <v>8.9053593819269167E-2</v>
      </c>
      <c r="Q171" s="47">
        <f t="shared" si="50"/>
        <v>280.90164510185826</v>
      </c>
    </row>
    <row r="172" spans="1:17" x14ac:dyDescent="0.35">
      <c r="A172" s="6">
        <v>1911</v>
      </c>
      <c r="B172">
        <v>836</v>
      </c>
      <c r="C172" s="5">
        <f t="shared" si="40"/>
        <v>276.16903878000011</v>
      </c>
      <c r="D172" s="5">
        <f t="shared" si="41"/>
        <v>1.6946312099880245</v>
      </c>
      <c r="E172" s="5">
        <f t="shared" si="42"/>
        <v>2.2162990830010934</v>
      </c>
      <c r="F172" s="5">
        <f t="shared" si="43"/>
        <v>0.99114502330015031</v>
      </c>
      <c r="G172" s="5">
        <f t="shared" si="39"/>
        <v>9.2424835008982228E-2</v>
      </c>
      <c r="H172" s="47">
        <f t="shared" si="44"/>
        <v>281.16353893129832</v>
      </c>
      <c r="J172" s="46">
        <v>0</v>
      </c>
      <c r="K172" s="18">
        <f t="shared" si="38"/>
        <v>836</v>
      </c>
      <c r="L172">
        <f t="shared" si="45"/>
        <v>276.16903878000011</v>
      </c>
      <c r="M172">
        <f t="shared" si="46"/>
        <v>1.6946312099880245</v>
      </c>
      <c r="N172">
        <f t="shared" si="47"/>
        <v>2.2162990830010934</v>
      </c>
      <c r="O172">
        <f t="shared" si="48"/>
        <v>0.99114502330015031</v>
      </c>
      <c r="P172">
        <f t="shared" si="49"/>
        <v>9.2424835008982228E-2</v>
      </c>
      <c r="Q172" s="47">
        <f t="shared" si="50"/>
        <v>281.16353893129832</v>
      </c>
    </row>
    <row r="173" spans="1:17" x14ac:dyDescent="0.35">
      <c r="A173" s="6">
        <v>1912</v>
      </c>
      <c r="B173">
        <v>879</v>
      </c>
      <c r="C173" s="5">
        <f t="shared" si="40"/>
        <v>276.22000970000011</v>
      </c>
      <c r="D173" s="5">
        <f t="shared" si="41"/>
        <v>1.7683860288608044</v>
      </c>
      <c r="E173" s="5">
        <f t="shared" si="42"/>
        <v>2.3120174316923046</v>
      </c>
      <c r="F173" s="5">
        <f t="shared" si="43"/>
        <v>1.0325450241351259</v>
      </c>
      <c r="G173" s="5">
        <f t="shared" si="39"/>
        <v>9.5266896151829289E-2</v>
      </c>
      <c r="H173" s="47">
        <f t="shared" si="44"/>
        <v>281.42822508084015</v>
      </c>
      <c r="J173" s="46">
        <v>0</v>
      </c>
      <c r="K173" s="18">
        <f t="shared" si="38"/>
        <v>879</v>
      </c>
      <c r="L173">
        <f t="shared" si="45"/>
        <v>276.22000970000011</v>
      </c>
      <c r="M173">
        <f t="shared" si="46"/>
        <v>1.7683860288608044</v>
      </c>
      <c r="N173">
        <f t="shared" si="47"/>
        <v>2.3120174316923046</v>
      </c>
      <c r="O173">
        <f t="shared" si="48"/>
        <v>1.0325450241351259</v>
      </c>
      <c r="P173">
        <f t="shared" si="49"/>
        <v>9.5266896151829289E-2</v>
      </c>
      <c r="Q173" s="47">
        <f t="shared" si="50"/>
        <v>281.42822508084015</v>
      </c>
    </row>
    <row r="174" spans="1:17" x14ac:dyDescent="0.35">
      <c r="A174" s="6">
        <v>1913</v>
      </c>
      <c r="B174">
        <v>943</v>
      </c>
      <c r="C174" s="5">
        <f t="shared" si="40"/>
        <v>276.27360233000013</v>
      </c>
      <c r="D174" s="5">
        <f t="shared" si="41"/>
        <v>1.8459713460216367</v>
      </c>
      <c r="E174" s="5">
        <f t="shared" si="42"/>
        <v>2.4129044297545317</v>
      </c>
      <c r="F174" s="5">
        <f t="shared" si="43"/>
        <v>1.076621723077994</v>
      </c>
      <c r="G174" s="5">
        <f t="shared" si="39"/>
        <v>9.9007393371743968E-2</v>
      </c>
      <c r="H174" s="47">
        <f t="shared" si="44"/>
        <v>281.70810722222603</v>
      </c>
      <c r="J174" s="46">
        <v>0</v>
      </c>
      <c r="K174" s="18">
        <f t="shared" si="38"/>
        <v>943</v>
      </c>
      <c r="L174">
        <f t="shared" si="45"/>
        <v>276.27360233000013</v>
      </c>
      <c r="M174">
        <f t="shared" si="46"/>
        <v>1.8459713460216367</v>
      </c>
      <c r="N174">
        <f t="shared" si="47"/>
        <v>2.4129044297545317</v>
      </c>
      <c r="O174">
        <f t="shared" si="48"/>
        <v>1.076621723077994</v>
      </c>
      <c r="P174">
        <f t="shared" si="49"/>
        <v>9.9007393371743968E-2</v>
      </c>
      <c r="Q174" s="47">
        <f t="shared" si="50"/>
        <v>281.70810722222603</v>
      </c>
    </row>
    <row r="175" spans="1:17" x14ac:dyDescent="0.35">
      <c r="A175" s="6">
        <v>1914</v>
      </c>
      <c r="B175">
        <v>850</v>
      </c>
      <c r="C175" s="5">
        <f t="shared" si="40"/>
        <v>276.33109704000015</v>
      </c>
      <c r="D175" s="5">
        <f t="shared" si="41"/>
        <v>1.9293464236552009</v>
      </c>
      <c r="E175" s="5">
        <f t="shared" si="42"/>
        <v>2.5220423803925502</v>
      </c>
      <c r="F175" s="5">
        <f t="shared" si="43"/>
        <v>1.1256844587810009</v>
      </c>
      <c r="G175" s="5">
        <f t="shared" si="39"/>
        <v>0.10427771961819207</v>
      </c>
      <c r="H175" s="47">
        <f t="shared" si="44"/>
        <v>282.01244802244713</v>
      </c>
      <c r="J175" s="46">
        <v>0</v>
      </c>
      <c r="K175" s="18">
        <f t="shared" si="38"/>
        <v>850</v>
      </c>
      <c r="L175">
        <f t="shared" si="45"/>
        <v>276.33109704000015</v>
      </c>
      <c r="M175">
        <f t="shared" si="46"/>
        <v>1.9293464236552009</v>
      </c>
      <c r="N175">
        <f t="shared" si="47"/>
        <v>2.5220423803925502</v>
      </c>
      <c r="O175">
        <f t="shared" si="48"/>
        <v>1.1256844587810009</v>
      </c>
      <c r="P175">
        <f t="shared" si="49"/>
        <v>0.10427771961819207</v>
      </c>
      <c r="Q175" s="47">
        <f t="shared" si="50"/>
        <v>282.01244802244713</v>
      </c>
    </row>
    <row r="176" spans="1:17" x14ac:dyDescent="0.35">
      <c r="A176" s="6">
        <v>1915</v>
      </c>
      <c r="B176">
        <v>838</v>
      </c>
      <c r="C176" s="5">
        <f t="shared" si="40"/>
        <v>276.38292154000015</v>
      </c>
      <c r="D176" s="5">
        <f t="shared" si="41"/>
        <v>2.003768733957326</v>
      </c>
      <c r="E176" s="5">
        <f t="shared" si="42"/>
        <v>2.6157579742391333</v>
      </c>
      <c r="F176" s="5">
        <f t="shared" si="43"/>
        <v>1.1610401446394156</v>
      </c>
      <c r="G176" s="5">
        <f t="shared" si="39"/>
        <v>0.10311263407335106</v>
      </c>
      <c r="H176" s="47">
        <f t="shared" si="44"/>
        <v>282.26660102690937</v>
      </c>
      <c r="J176" s="46">
        <v>0</v>
      </c>
      <c r="K176" s="18">
        <f t="shared" si="38"/>
        <v>838</v>
      </c>
      <c r="L176">
        <f t="shared" si="45"/>
        <v>276.38292154000015</v>
      </c>
      <c r="M176">
        <f t="shared" si="46"/>
        <v>2.003768733957326</v>
      </c>
      <c r="N176">
        <f t="shared" si="47"/>
        <v>2.6157579742391333</v>
      </c>
      <c r="O176">
        <f t="shared" si="48"/>
        <v>1.1610401446394156</v>
      </c>
      <c r="P176">
        <f t="shared" si="49"/>
        <v>0.10311263407335106</v>
      </c>
      <c r="Q176" s="47">
        <f t="shared" si="50"/>
        <v>282.26660102690937</v>
      </c>
    </row>
    <row r="177" spans="1:17" x14ac:dyDescent="0.35">
      <c r="A177" s="6">
        <v>1916</v>
      </c>
      <c r="B177">
        <v>901</v>
      </c>
      <c r="C177" s="5">
        <f>(1-F$4)*C176+D$4*G$3*B176</f>
        <v>276.43401440000014</v>
      </c>
      <c r="D177" s="5">
        <f>(1-F$5)*D176+D$5*G$3*B176</f>
        <v>2.076860706258624</v>
      </c>
      <c r="E177" s="5">
        <f>(1-F$6)*E176+D$6*G$3*B176</f>
        <v>2.7064146996657512</v>
      </c>
      <c r="F177" s="5">
        <f>(1-F$7)*F176+D$7*G$3*B176</f>
        <v>1.1929690713178847</v>
      </c>
      <c r="G177" s="5">
        <f>(1-F$8)*G176+D$8*G$3*B176</f>
        <v>0.10184317396921699</v>
      </c>
      <c r="H177" s="47">
        <f>SUM(C177:G177)</f>
        <v>282.51210205121157</v>
      </c>
      <c r="J177" s="46">
        <v>0</v>
      </c>
      <c r="K177" s="18">
        <f t="shared" si="38"/>
        <v>901</v>
      </c>
      <c r="L177">
        <f t="shared" si="45"/>
        <v>276.43401440000014</v>
      </c>
      <c r="M177">
        <f t="shared" si="46"/>
        <v>2.076860706258624</v>
      </c>
      <c r="N177">
        <f t="shared" si="47"/>
        <v>2.7064146996657512</v>
      </c>
      <c r="O177">
        <f t="shared" si="48"/>
        <v>1.1929690713178847</v>
      </c>
      <c r="P177">
        <f t="shared" si="49"/>
        <v>0.10184317396921699</v>
      </c>
      <c r="Q177" s="47">
        <f t="shared" si="50"/>
        <v>282.51210205121157</v>
      </c>
    </row>
    <row r="178" spans="1:17" x14ac:dyDescent="0.35">
      <c r="A178" s="6">
        <v>1917</v>
      </c>
      <c r="B178">
        <v>955</v>
      </c>
      <c r="C178" s="5">
        <f>(1-F$4)*C177+D$4*G$3*B177</f>
        <v>276.48894837000012</v>
      </c>
      <c r="D178" s="5">
        <f>(1-F$5)*D177+D$5*G$3*B177</f>
        <v>2.1556610003587111</v>
      </c>
      <c r="E178" s="5">
        <f>(1-F$6)*E177+D$6*G$3*B177</f>
        <v>2.8053096146882921</v>
      </c>
      <c r="F178" s="5">
        <f>(1-F$7)*F177+D$7*G$3*B177</f>
        <v>1.2304607487951245</v>
      </c>
      <c r="G178" s="5">
        <f t="shared" ref="G178:G241" si="51">(1-F$8)*G177+D$8*G$3*B177</f>
        <v>0.10402790749477768</v>
      </c>
      <c r="H178" s="47">
        <f>SUM(C178:G178)</f>
        <v>282.78440764133694</v>
      </c>
      <c r="J178" s="46">
        <v>0</v>
      </c>
      <c r="K178" s="18">
        <f t="shared" si="38"/>
        <v>955</v>
      </c>
      <c r="L178">
        <f t="shared" si="45"/>
        <v>276.48894837000012</v>
      </c>
      <c r="M178">
        <f t="shared" si="46"/>
        <v>2.1556610003587111</v>
      </c>
      <c r="N178">
        <f t="shared" si="47"/>
        <v>2.8053096146882921</v>
      </c>
      <c r="O178">
        <f t="shared" si="48"/>
        <v>1.2304607487951245</v>
      </c>
      <c r="P178">
        <f t="shared" si="49"/>
        <v>0.10402790749477768</v>
      </c>
      <c r="Q178" s="47">
        <f t="shared" si="50"/>
        <v>282.78440764133694</v>
      </c>
    </row>
    <row r="179" spans="1:17" x14ac:dyDescent="0.35">
      <c r="A179" s="6">
        <v>1918</v>
      </c>
      <c r="B179">
        <v>936</v>
      </c>
      <c r="C179" s="5">
        <f t="shared" ref="C179:C242" si="52">(1-F$4)*C178+D$4*G$3*B178</f>
        <v>276.5471747200001</v>
      </c>
      <c r="D179" s="5">
        <f t="shared" ref="D179:D242" si="53">(1-F$5)*D178+D$5*G$3*B178</f>
        <v>2.2393097124936436</v>
      </c>
      <c r="E179" s="5">
        <f t="shared" ref="E179:E242" si="54">(1-F$6)*E178+D$6*G$3*B178</f>
        <v>2.9109814212521052</v>
      </c>
      <c r="F179" s="5">
        <f t="shared" ref="F179:F242" si="55">(1-F$7)*F178+D$7*G$3*B178</f>
        <v>1.2721421446064825</v>
      </c>
      <c r="G179" s="5">
        <f t="shared" si="51"/>
        <v>0.10788561536133232</v>
      </c>
      <c r="H179" s="47">
        <f t="shared" ref="H179:H242" si="56">SUM(C179:G179)</f>
        <v>283.07749361371373</v>
      </c>
      <c r="J179" s="46">
        <v>0</v>
      </c>
      <c r="K179" s="18">
        <f t="shared" si="38"/>
        <v>936</v>
      </c>
      <c r="L179">
        <f t="shared" si="45"/>
        <v>276.5471747200001</v>
      </c>
      <c r="M179">
        <f t="shared" si="46"/>
        <v>2.2393097124936436</v>
      </c>
      <c r="N179">
        <f t="shared" si="47"/>
        <v>2.9109814212521052</v>
      </c>
      <c r="O179">
        <f t="shared" si="48"/>
        <v>1.2721421446064825</v>
      </c>
      <c r="P179">
        <f t="shared" si="49"/>
        <v>0.10788561536133232</v>
      </c>
      <c r="Q179" s="47">
        <f t="shared" si="50"/>
        <v>283.07749361371373</v>
      </c>
    </row>
    <row r="180" spans="1:17" x14ac:dyDescent="0.35">
      <c r="A180" s="6">
        <v>1919</v>
      </c>
      <c r="B180">
        <v>806</v>
      </c>
      <c r="C180" s="5">
        <f t="shared" si="52"/>
        <v>276.60424264000011</v>
      </c>
      <c r="D180" s="5">
        <f t="shared" si="53"/>
        <v>2.3209461045204423</v>
      </c>
      <c r="E180" s="5">
        <f t="shared" si="54"/>
        <v>3.0123833157450419</v>
      </c>
      <c r="F180" s="5">
        <f t="shared" si="55"/>
        <v>1.3092146633153972</v>
      </c>
      <c r="G180" s="5">
        <f t="shared" si="51"/>
        <v>0.10933433345861231</v>
      </c>
      <c r="H180" s="47">
        <f t="shared" si="56"/>
        <v>283.35612105703962</v>
      </c>
      <c r="J180" s="46">
        <v>0</v>
      </c>
      <c r="K180" s="18">
        <f t="shared" si="38"/>
        <v>806</v>
      </c>
      <c r="L180">
        <f t="shared" si="45"/>
        <v>276.60424264000011</v>
      </c>
      <c r="M180">
        <f t="shared" si="46"/>
        <v>2.3209461045204423</v>
      </c>
      <c r="N180">
        <f t="shared" si="47"/>
        <v>3.0123833157450419</v>
      </c>
      <c r="O180">
        <f t="shared" si="48"/>
        <v>1.3092146633153972</v>
      </c>
      <c r="P180">
        <f t="shared" si="49"/>
        <v>0.10933433345861231</v>
      </c>
      <c r="Q180" s="47">
        <f t="shared" si="50"/>
        <v>283.35612105703962</v>
      </c>
    </row>
    <row r="181" spans="1:17" x14ac:dyDescent="0.35">
      <c r="A181" s="6">
        <v>1920</v>
      </c>
      <c r="B181">
        <v>932</v>
      </c>
      <c r="C181" s="5">
        <f t="shared" si="52"/>
        <v>276.6533844600001</v>
      </c>
      <c r="D181" s="5">
        <f t="shared" si="53"/>
        <v>2.3901639123918916</v>
      </c>
      <c r="E181" s="5">
        <f t="shared" si="54"/>
        <v>3.0929137315567523</v>
      </c>
      <c r="F181" s="5">
        <f t="shared" si="55"/>
        <v>1.3289268455810903</v>
      </c>
      <c r="G181" s="5">
        <f t="shared" si="51"/>
        <v>0.10411602540189317</v>
      </c>
      <c r="H181" s="47">
        <f t="shared" si="56"/>
        <v>283.56950497493165</v>
      </c>
      <c r="J181" s="46">
        <v>0</v>
      </c>
      <c r="K181" s="18">
        <f t="shared" si="38"/>
        <v>932</v>
      </c>
      <c r="L181">
        <f t="shared" si="45"/>
        <v>276.6533844600001</v>
      </c>
      <c r="M181">
        <f t="shared" si="46"/>
        <v>2.3901639123918916</v>
      </c>
      <c r="N181">
        <f t="shared" si="47"/>
        <v>3.0929137315567523</v>
      </c>
      <c r="O181">
        <f t="shared" si="48"/>
        <v>1.3289268455810903</v>
      </c>
      <c r="P181">
        <f t="shared" si="49"/>
        <v>0.10411602540189317</v>
      </c>
      <c r="Q181" s="47">
        <f t="shared" si="50"/>
        <v>283.56950497493165</v>
      </c>
    </row>
    <row r="182" spans="1:17" x14ac:dyDescent="0.35">
      <c r="A182" s="6">
        <v>1921</v>
      </c>
      <c r="B182">
        <v>803</v>
      </c>
      <c r="C182" s="5">
        <f t="shared" si="52"/>
        <v>276.71020850000008</v>
      </c>
      <c r="D182" s="5">
        <f t="shared" si="53"/>
        <v>2.4710101000043121</v>
      </c>
      <c r="E182" s="5">
        <f t="shared" si="54"/>
        <v>3.1912732985288224</v>
      </c>
      <c r="F182" s="5">
        <f t="shared" si="55"/>
        <v>1.3622864328461846</v>
      </c>
      <c r="G182" s="5">
        <f t="shared" si="51"/>
        <v>0.10686036157366757</v>
      </c>
      <c r="H182" s="47">
        <f t="shared" si="56"/>
        <v>283.8416386929531</v>
      </c>
      <c r="J182" s="46">
        <v>0</v>
      </c>
      <c r="K182" s="18">
        <f t="shared" si="38"/>
        <v>803</v>
      </c>
      <c r="L182">
        <f t="shared" si="45"/>
        <v>276.71020850000008</v>
      </c>
      <c r="M182">
        <f t="shared" si="46"/>
        <v>2.4710101000043121</v>
      </c>
      <c r="N182">
        <f t="shared" si="47"/>
        <v>3.1912732985288224</v>
      </c>
      <c r="O182">
        <f t="shared" si="48"/>
        <v>1.3622864328461846</v>
      </c>
      <c r="P182">
        <f t="shared" si="49"/>
        <v>0.10686036157366757</v>
      </c>
      <c r="Q182" s="47">
        <f t="shared" si="50"/>
        <v>283.8416386929531</v>
      </c>
    </row>
    <row r="183" spans="1:17" x14ac:dyDescent="0.35">
      <c r="A183" s="6">
        <v>1922</v>
      </c>
      <c r="B183">
        <v>845</v>
      </c>
      <c r="C183" s="5">
        <f t="shared" si="52"/>
        <v>276.75916741000009</v>
      </c>
      <c r="D183" s="5">
        <f t="shared" si="53"/>
        <v>2.5395336773373542</v>
      </c>
      <c r="E183" s="5">
        <f t="shared" si="54"/>
        <v>3.2689523028134184</v>
      </c>
      <c r="F183" s="5">
        <f t="shared" si="55"/>
        <v>1.378615041768525</v>
      </c>
      <c r="G183" s="5">
        <f t="shared" si="51"/>
        <v>0.10247478560240714</v>
      </c>
      <c r="H183" s="47">
        <f t="shared" si="56"/>
        <v>284.0487432175218</v>
      </c>
      <c r="J183" s="46">
        <v>0</v>
      </c>
      <c r="K183" s="18">
        <f t="shared" si="38"/>
        <v>845</v>
      </c>
      <c r="L183">
        <f t="shared" si="45"/>
        <v>276.75916741000009</v>
      </c>
      <c r="M183">
        <f t="shared" si="46"/>
        <v>2.5395336773373542</v>
      </c>
      <c r="N183">
        <f t="shared" si="47"/>
        <v>3.2689523028134184</v>
      </c>
      <c r="O183">
        <f t="shared" si="48"/>
        <v>1.378615041768525</v>
      </c>
      <c r="P183">
        <f t="shared" si="49"/>
        <v>0.10247478560240714</v>
      </c>
      <c r="Q183" s="47">
        <f t="shared" si="50"/>
        <v>284.0487432175218</v>
      </c>
    </row>
    <row r="184" spans="1:17" x14ac:dyDescent="0.35">
      <c r="A184" s="6">
        <v>1923</v>
      </c>
      <c r="B184">
        <v>970</v>
      </c>
      <c r="C184" s="5">
        <f t="shared" si="52"/>
        <v>276.81068706000008</v>
      </c>
      <c r="D184" s="5">
        <f t="shared" si="53"/>
        <v>2.6118083442603357</v>
      </c>
      <c r="E184" s="5">
        <f t="shared" si="54"/>
        <v>3.3518920116600728</v>
      </c>
      <c r="F184" s="5">
        <f t="shared" si="55"/>
        <v>1.398935348597909</v>
      </c>
      <c r="G184" s="5">
        <f t="shared" si="51"/>
        <v>0.10178459931533868</v>
      </c>
      <c r="H184" s="47">
        <f t="shared" si="56"/>
        <v>284.27510736383374</v>
      </c>
      <c r="J184" s="46">
        <v>0</v>
      </c>
      <c r="K184" s="18">
        <f t="shared" si="38"/>
        <v>970</v>
      </c>
      <c r="L184">
        <f t="shared" si="45"/>
        <v>276.81068706000008</v>
      </c>
      <c r="M184">
        <f t="shared" si="46"/>
        <v>2.6118083442603357</v>
      </c>
      <c r="N184">
        <f t="shared" si="47"/>
        <v>3.3518920116600728</v>
      </c>
      <c r="O184">
        <f t="shared" si="48"/>
        <v>1.398935348597909</v>
      </c>
      <c r="P184">
        <f t="shared" si="49"/>
        <v>0.10178459931533868</v>
      </c>
      <c r="Q184" s="47">
        <f t="shared" si="50"/>
        <v>284.27510736383374</v>
      </c>
    </row>
    <row r="185" spans="1:17" x14ac:dyDescent="0.35">
      <c r="A185" s="6">
        <v>1924</v>
      </c>
      <c r="B185">
        <v>963</v>
      </c>
      <c r="C185" s="5">
        <f t="shared" si="52"/>
        <v>276.86982796000007</v>
      </c>
      <c r="D185" s="5">
        <f t="shared" si="53"/>
        <v>2.6956091814136394</v>
      </c>
      <c r="E185" s="5">
        <f t="shared" si="54"/>
        <v>3.4524784526520906</v>
      </c>
      <c r="F185" s="5">
        <f t="shared" si="55"/>
        <v>1.4327510701822259</v>
      </c>
      <c r="G185" s="5">
        <f t="shared" si="51"/>
        <v>0.10722848017131842</v>
      </c>
      <c r="H185" s="47">
        <f t="shared" si="56"/>
        <v>284.55789514441938</v>
      </c>
      <c r="J185" s="46">
        <v>0</v>
      </c>
      <c r="K185" s="18">
        <f t="shared" si="38"/>
        <v>963</v>
      </c>
      <c r="L185">
        <f t="shared" si="45"/>
        <v>276.86982796000007</v>
      </c>
      <c r="M185">
        <f t="shared" si="46"/>
        <v>2.6956091814136394</v>
      </c>
      <c r="N185">
        <f t="shared" si="47"/>
        <v>3.4524784526520906</v>
      </c>
      <c r="O185">
        <f t="shared" si="48"/>
        <v>1.4327510701822259</v>
      </c>
      <c r="P185">
        <f t="shared" si="49"/>
        <v>0.10722848017131842</v>
      </c>
      <c r="Q185" s="47">
        <f t="shared" si="50"/>
        <v>284.55789514441938</v>
      </c>
    </row>
    <row r="186" spans="1:17" x14ac:dyDescent="0.35">
      <c r="A186" s="6">
        <v>1925</v>
      </c>
      <c r="B186">
        <v>975</v>
      </c>
      <c r="C186" s="5">
        <f t="shared" si="52"/>
        <v>276.92854207000005</v>
      </c>
      <c r="D186" s="5">
        <f t="shared" si="53"/>
        <v>2.7785228799583352</v>
      </c>
      <c r="E186" s="5">
        <f t="shared" si="54"/>
        <v>3.5506642004820086</v>
      </c>
      <c r="F186" s="5">
        <f t="shared" si="55"/>
        <v>1.463814255904152</v>
      </c>
      <c r="G186" s="5">
        <f t="shared" si="51"/>
        <v>0.1102020608182928</v>
      </c>
      <c r="H186" s="47">
        <f t="shared" si="56"/>
        <v>284.83174546716282</v>
      </c>
      <c r="J186" s="46">
        <v>0</v>
      </c>
      <c r="K186" s="18">
        <f t="shared" si="38"/>
        <v>975</v>
      </c>
      <c r="L186">
        <f t="shared" si="45"/>
        <v>276.92854207000005</v>
      </c>
      <c r="M186">
        <f t="shared" si="46"/>
        <v>2.7785228799583352</v>
      </c>
      <c r="N186">
        <f t="shared" si="47"/>
        <v>3.5506642004820086</v>
      </c>
      <c r="O186">
        <f t="shared" si="48"/>
        <v>1.463814255904152</v>
      </c>
      <c r="P186">
        <f t="shared" si="49"/>
        <v>0.1102020608182928</v>
      </c>
      <c r="Q186" s="47">
        <f t="shared" si="50"/>
        <v>284.83174546716282</v>
      </c>
    </row>
    <row r="187" spans="1:17" x14ac:dyDescent="0.35">
      <c r="A187" s="6">
        <v>1926</v>
      </c>
      <c r="B187">
        <v>983</v>
      </c>
      <c r="C187" s="5">
        <f t="shared" si="52"/>
        <v>276.98798782000006</v>
      </c>
      <c r="D187" s="5">
        <f t="shared" si="53"/>
        <v>2.8623340804392603</v>
      </c>
      <c r="E187" s="5">
        <f t="shared" si="54"/>
        <v>3.6493329987320338</v>
      </c>
      <c r="F187" s="5">
        <f t="shared" si="55"/>
        <v>1.4945098994839323</v>
      </c>
      <c r="G187" s="5">
        <f t="shared" si="51"/>
        <v>0.11256842864981088</v>
      </c>
      <c r="H187" s="47">
        <f t="shared" si="56"/>
        <v>285.10673322730509</v>
      </c>
      <c r="J187" s="46">
        <v>0</v>
      </c>
      <c r="K187" s="18">
        <f t="shared" si="38"/>
        <v>983</v>
      </c>
      <c r="L187">
        <f t="shared" si="45"/>
        <v>276.98798782000006</v>
      </c>
      <c r="M187">
        <f t="shared" si="46"/>
        <v>2.8623340804392603</v>
      </c>
      <c r="N187">
        <f t="shared" si="47"/>
        <v>3.6493329987320338</v>
      </c>
      <c r="O187">
        <f t="shared" si="48"/>
        <v>1.4945098994839323</v>
      </c>
      <c r="P187">
        <f t="shared" si="49"/>
        <v>0.11256842864981088</v>
      </c>
      <c r="Q187" s="47">
        <f t="shared" si="50"/>
        <v>285.10673322730509</v>
      </c>
    </row>
    <row r="188" spans="1:17" x14ac:dyDescent="0.35">
      <c r="A188" s="6">
        <v>1927</v>
      </c>
      <c r="B188">
        <v>1062</v>
      </c>
      <c r="C188" s="5">
        <f t="shared" si="52"/>
        <v>277.04792133000007</v>
      </c>
      <c r="D188" s="5">
        <f t="shared" si="53"/>
        <v>2.9466651138017537</v>
      </c>
      <c r="E188" s="5">
        <f t="shared" si="54"/>
        <v>3.7478780436019168</v>
      </c>
      <c r="F188" s="5">
        <f t="shared" si="55"/>
        <v>1.5243899974486483</v>
      </c>
      <c r="G188" s="5">
        <f t="shared" si="51"/>
        <v>0.1143789032917843</v>
      </c>
      <c r="H188" s="47">
        <f t="shared" si="56"/>
        <v>285.38123338814415</v>
      </c>
      <c r="J188" s="46">
        <v>0</v>
      </c>
      <c r="K188" s="18">
        <f t="shared" si="38"/>
        <v>1062</v>
      </c>
      <c r="L188">
        <f t="shared" si="45"/>
        <v>277.04792133000007</v>
      </c>
      <c r="M188">
        <f t="shared" si="46"/>
        <v>2.9466651138017537</v>
      </c>
      <c r="N188">
        <f t="shared" si="47"/>
        <v>3.7478780436019168</v>
      </c>
      <c r="O188">
        <f t="shared" si="48"/>
        <v>1.5243899974486483</v>
      </c>
      <c r="P188">
        <f t="shared" si="49"/>
        <v>0.1143789032917843</v>
      </c>
      <c r="Q188" s="47">
        <f t="shared" si="50"/>
        <v>285.38123338814415</v>
      </c>
    </row>
    <row r="189" spans="1:17" x14ac:dyDescent="0.35">
      <c r="A189" s="6">
        <v>1928</v>
      </c>
      <c r="B189">
        <v>1065</v>
      </c>
      <c r="C189" s="5">
        <f t="shared" si="52"/>
        <v>277.11267147000007</v>
      </c>
      <c r="D189" s="5">
        <f t="shared" si="53"/>
        <v>3.0381743499700153</v>
      </c>
      <c r="E189" s="5">
        <f t="shared" si="54"/>
        <v>3.8569566761857459</v>
      </c>
      <c r="F189" s="5">
        <f t="shared" si="55"/>
        <v>1.5618258893553318</v>
      </c>
      <c r="G189" s="5">
        <f t="shared" si="51"/>
        <v>0.11918211167077343</v>
      </c>
      <c r="H189" s="47">
        <f t="shared" si="56"/>
        <v>285.68881049718192</v>
      </c>
      <c r="J189" s="46">
        <v>0</v>
      </c>
      <c r="K189" s="18">
        <f t="shared" si="38"/>
        <v>1065</v>
      </c>
      <c r="L189">
        <f t="shared" si="45"/>
        <v>277.11267147000007</v>
      </c>
      <c r="M189">
        <f t="shared" si="46"/>
        <v>3.0381743499700153</v>
      </c>
      <c r="N189">
        <f t="shared" si="47"/>
        <v>3.8569566761857459</v>
      </c>
      <c r="O189">
        <f t="shared" si="48"/>
        <v>1.5618258893553318</v>
      </c>
      <c r="P189">
        <f t="shared" si="49"/>
        <v>0.11918211167077343</v>
      </c>
      <c r="Q189" s="47">
        <f t="shared" si="50"/>
        <v>285.68881049718192</v>
      </c>
    </row>
    <row r="190" spans="1:17" x14ac:dyDescent="0.35">
      <c r="A190" s="6">
        <v>1929</v>
      </c>
      <c r="B190">
        <v>1145</v>
      </c>
      <c r="C190" s="5">
        <f t="shared" si="52"/>
        <v>277.17760452000005</v>
      </c>
      <c r="D190" s="5">
        <f t="shared" si="53"/>
        <v>3.1297132414935018</v>
      </c>
      <c r="E190" s="5">
        <f t="shared" si="54"/>
        <v>3.9650214281815961</v>
      </c>
      <c r="F190" s="5">
        <f t="shared" si="55"/>
        <v>1.5974749364503977</v>
      </c>
      <c r="G190" s="5">
        <f t="shared" si="51"/>
        <v>0.12223610481761896</v>
      </c>
      <c r="H190" s="47">
        <f t="shared" si="56"/>
        <v>285.99205023094316</v>
      </c>
      <c r="J190" s="46">
        <v>0</v>
      </c>
      <c r="K190" s="18">
        <f t="shared" si="38"/>
        <v>1145</v>
      </c>
      <c r="L190">
        <f t="shared" si="45"/>
        <v>277.17760452000005</v>
      </c>
      <c r="M190">
        <f t="shared" si="46"/>
        <v>3.1297132414935018</v>
      </c>
      <c r="N190">
        <f t="shared" si="47"/>
        <v>3.9650214281815961</v>
      </c>
      <c r="O190">
        <f t="shared" si="48"/>
        <v>1.5974749364503977</v>
      </c>
      <c r="P190">
        <f t="shared" si="49"/>
        <v>0.12223610481761896</v>
      </c>
      <c r="Q190" s="47">
        <f t="shared" si="50"/>
        <v>285.99205023094316</v>
      </c>
    </row>
    <row r="191" spans="1:17" x14ac:dyDescent="0.35">
      <c r="A191" s="6">
        <v>1930</v>
      </c>
      <c r="B191">
        <v>1053</v>
      </c>
      <c r="C191" s="5">
        <f t="shared" si="52"/>
        <v>277.24741517000007</v>
      </c>
      <c r="D191" s="5">
        <f t="shared" si="53"/>
        <v>3.2285043067894446</v>
      </c>
      <c r="E191" s="5">
        <f t="shared" si="54"/>
        <v>4.0836420685191674</v>
      </c>
      <c r="F191" s="5">
        <f t="shared" si="55"/>
        <v>1.6404674655603531</v>
      </c>
      <c r="G191" s="5">
        <f t="shared" si="51"/>
        <v>0.12784044529573305</v>
      </c>
      <c r="H191" s="47">
        <f t="shared" si="56"/>
        <v>286.32786945616476</v>
      </c>
      <c r="J191" s="46">
        <v>0</v>
      </c>
      <c r="K191" s="18">
        <f t="shared" si="38"/>
        <v>1053</v>
      </c>
      <c r="L191">
        <f t="shared" si="45"/>
        <v>277.24741517000007</v>
      </c>
      <c r="M191">
        <f t="shared" si="46"/>
        <v>3.2285043067894446</v>
      </c>
      <c r="N191">
        <f t="shared" si="47"/>
        <v>4.0836420685191674</v>
      </c>
      <c r="O191">
        <f t="shared" si="48"/>
        <v>1.6404674655603531</v>
      </c>
      <c r="P191">
        <f t="shared" si="49"/>
        <v>0.12784044529573305</v>
      </c>
      <c r="Q191" s="47">
        <f t="shared" si="50"/>
        <v>286.32786945616476</v>
      </c>
    </row>
    <row r="192" spans="1:17" x14ac:dyDescent="0.35">
      <c r="A192" s="6">
        <v>1931</v>
      </c>
      <c r="B192">
        <v>940</v>
      </c>
      <c r="C192" s="5">
        <f t="shared" si="52"/>
        <v>277.31161658000008</v>
      </c>
      <c r="D192" s="5">
        <f t="shared" si="53"/>
        <v>3.3183939949109598</v>
      </c>
      <c r="E192" s="5">
        <f t="shared" si="54"/>
        <v>4.1868631495637754</v>
      </c>
      <c r="F192" s="5">
        <f t="shared" si="55"/>
        <v>1.670216966644529</v>
      </c>
      <c r="G192" s="5">
        <f t="shared" si="51"/>
        <v>0.12692484962317779</v>
      </c>
      <c r="H192" s="47">
        <f t="shared" si="56"/>
        <v>286.61401554074246</v>
      </c>
      <c r="J192" s="46">
        <v>0</v>
      </c>
      <c r="K192" s="18">
        <f t="shared" si="38"/>
        <v>940</v>
      </c>
      <c r="L192">
        <f t="shared" si="45"/>
        <v>277.31161658000008</v>
      </c>
      <c r="M192">
        <f t="shared" si="46"/>
        <v>3.3183939949109598</v>
      </c>
      <c r="N192">
        <f t="shared" si="47"/>
        <v>4.1868631495637754</v>
      </c>
      <c r="O192">
        <f t="shared" si="48"/>
        <v>1.670216966644529</v>
      </c>
      <c r="P192">
        <f t="shared" si="49"/>
        <v>0.12692484962317779</v>
      </c>
      <c r="Q192" s="47">
        <f t="shared" si="50"/>
        <v>286.61401554074246</v>
      </c>
    </row>
    <row r="193" spans="1:17" x14ac:dyDescent="0.35">
      <c r="A193" s="6">
        <v>1932</v>
      </c>
      <c r="B193">
        <v>847</v>
      </c>
      <c r="C193" s="5">
        <f t="shared" si="52"/>
        <v>277.36892838000006</v>
      </c>
      <c r="D193" s="5">
        <f t="shared" si="53"/>
        <v>3.3974369938128004</v>
      </c>
      <c r="E193" s="5">
        <f t="shared" si="54"/>
        <v>4.2717396936848262</v>
      </c>
      <c r="F193" s="5">
        <f t="shared" si="55"/>
        <v>1.6850177222598799</v>
      </c>
      <c r="G193" s="5">
        <f t="shared" si="51"/>
        <v>0.12106981277587282</v>
      </c>
      <c r="H193" s="47">
        <f t="shared" si="56"/>
        <v>286.84419260253344</v>
      </c>
      <c r="J193" s="46">
        <v>0</v>
      </c>
      <c r="K193" s="18">
        <f t="shared" si="38"/>
        <v>847</v>
      </c>
      <c r="L193">
        <f t="shared" si="45"/>
        <v>277.36892838000006</v>
      </c>
      <c r="M193">
        <f t="shared" si="46"/>
        <v>3.3974369938128004</v>
      </c>
      <c r="N193">
        <f t="shared" si="47"/>
        <v>4.2717396936848262</v>
      </c>
      <c r="O193">
        <f t="shared" si="48"/>
        <v>1.6850177222598799</v>
      </c>
      <c r="P193">
        <f t="shared" si="49"/>
        <v>0.12106981277587282</v>
      </c>
      <c r="Q193" s="47">
        <f t="shared" si="50"/>
        <v>286.84419260253344</v>
      </c>
    </row>
    <row r="194" spans="1:17" x14ac:dyDescent="0.35">
      <c r="A194" s="6">
        <v>1933</v>
      </c>
      <c r="B194">
        <v>893</v>
      </c>
      <c r="C194" s="5">
        <f t="shared" si="52"/>
        <v>277.42056997000003</v>
      </c>
      <c r="D194" s="5">
        <f t="shared" si="53"/>
        <v>3.4675391430613201</v>
      </c>
      <c r="E194" s="5">
        <f t="shared" si="54"/>
        <v>4.3415195325552913</v>
      </c>
      <c r="F194" s="5">
        <f t="shared" si="55"/>
        <v>1.6880687072383536</v>
      </c>
      <c r="G194" s="5">
        <f t="shared" si="51"/>
        <v>0.11315685341423516</v>
      </c>
      <c r="H194" s="47">
        <f t="shared" si="56"/>
        <v>287.03085420626928</v>
      </c>
      <c r="J194" s="46">
        <v>0</v>
      </c>
      <c r="K194" s="18">
        <f t="shared" si="38"/>
        <v>893</v>
      </c>
      <c r="L194">
        <f t="shared" si="45"/>
        <v>277.42056997000003</v>
      </c>
      <c r="M194">
        <f t="shared" si="46"/>
        <v>3.4675391430613201</v>
      </c>
      <c r="N194">
        <f t="shared" si="47"/>
        <v>4.3415195325552913</v>
      </c>
      <c r="O194">
        <f t="shared" si="48"/>
        <v>1.6880687072383536</v>
      </c>
      <c r="P194">
        <f t="shared" si="49"/>
        <v>0.11315685341423516</v>
      </c>
      <c r="Q194" s="47">
        <f t="shared" si="50"/>
        <v>287.03085420626928</v>
      </c>
    </row>
    <row r="195" spans="1:17" x14ac:dyDescent="0.35">
      <c r="A195" s="6">
        <v>1934</v>
      </c>
      <c r="B195">
        <v>973</v>
      </c>
      <c r="C195" s="5">
        <f t="shared" si="52"/>
        <v>277.47501618000001</v>
      </c>
      <c r="D195" s="5">
        <f t="shared" si="53"/>
        <v>3.541763239201241</v>
      </c>
      <c r="E195" s="5">
        <f t="shared" si="54"/>
        <v>4.4172664234510925</v>
      </c>
      <c r="F195" s="5">
        <f t="shared" si="55"/>
        <v>1.6963388990368609</v>
      </c>
      <c r="G195" s="5">
        <f t="shared" si="51"/>
        <v>0.11051480095234181</v>
      </c>
      <c r="H195" s="47">
        <f t="shared" si="56"/>
        <v>287.24089954264156</v>
      </c>
      <c r="J195" s="46">
        <v>0</v>
      </c>
      <c r="K195" s="18">
        <f t="shared" si="38"/>
        <v>973</v>
      </c>
      <c r="L195">
        <f t="shared" si="45"/>
        <v>277.47501618000001</v>
      </c>
      <c r="M195">
        <f t="shared" si="46"/>
        <v>3.541763239201241</v>
      </c>
      <c r="N195">
        <f t="shared" si="47"/>
        <v>4.4172664234510925</v>
      </c>
      <c r="O195">
        <f t="shared" si="48"/>
        <v>1.6963388990368609</v>
      </c>
      <c r="P195">
        <f t="shared" si="49"/>
        <v>0.11051480095234181</v>
      </c>
      <c r="Q195" s="47">
        <f t="shared" si="50"/>
        <v>287.24089954264156</v>
      </c>
    </row>
    <row r="196" spans="1:17" x14ac:dyDescent="0.35">
      <c r="A196" s="6">
        <v>1935</v>
      </c>
      <c r="B196">
        <v>1027</v>
      </c>
      <c r="C196" s="5">
        <f t="shared" si="52"/>
        <v>277.53433999000003</v>
      </c>
      <c r="D196" s="5">
        <f t="shared" si="53"/>
        <v>3.6232871426334214</v>
      </c>
      <c r="E196" s="5">
        <f t="shared" si="54"/>
        <v>4.5040029929248444</v>
      </c>
      <c r="F196" s="5">
        <f t="shared" si="55"/>
        <v>1.7135166407782023</v>
      </c>
      <c r="G196" s="5">
        <f t="shared" si="51"/>
        <v>0.11266431512963425</v>
      </c>
      <c r="H196" s="47">
        <f t="shared" si="56"/>
        <v>287.48781108146613</v>
      </c>
      <c r="J196" s="46">
        <v>0</v>
      </c>
      <c r="K196" s="18">
        <f t="shared" si="38"/>
        <v>1027</v>
      </c>
      <c r="L196">
        <f t="shared" si="45"/>
        <v>277.53433999000003</v>
      </c>
      <c r="M196">
        <f t="shared" si="46"/>
        <v>3.6232871426334214</v>
      </c>
      <c r="N196">
        <f t="shared" si="47"/>
        <v>4.5040029929248444</v>
      </c>
      <c r="O196">
        <f t="shared" si="48"/>
        <v>1.7135166407782023</v>
      </c>
      <c r="P196">
        <f t="shared" si="49"/>
        <v>0.11266431512963425</v>
      </c>
      <c r="Q196" s="47">
        <f t="shared" si="50"/>
        <v>287.48781108146613</v>
      </c>
    </row>
    <row r="197" spans="1:17" x14ac:dyDescent="0.35">
      <c r="A197" s="6">
        <v>1936</v>
      </c>
      <c r="B197">
        <v>1130</v>
      </c>
      <c r="C197" s="5">
        <f t="shared" si="52"/>
        <v>277.59695618000006</v>
      </c>
      <c r="D197" s="5">
        <f t="shared" si="53"/>
        <v>3.7096519713697402</v>
      </c>
      <c r="E197" s="5">
        <f t="shared" si="54"/>
        <v>4.5976796507421378</v>
      </c>
      <c r="F197" s="5">
        <f t="shared" si="55"/>
        <v>1.7360445721381881</v>
      </c>
      <c r="G197" s="5">
        <f t="shared" si="51"/>
        <v>0.11650066138164908</v>
      </c>
      <c r="H197" s="47">
        <f t="shared" si="56"/>
        <v>287.75683303563176</v>
      </c>
      <c r="J197" s="46">
        <v>0</v>
      </c>
      <c r="K197" s="18">
        <f t="shared" si="38"/>
        <v>1130</v>
      </c>
      <c r="L197">
        <f t="shared" si="45"/>
        <v>277.59695618000006</v>
      </c>
      <c r="M197">
        <f t="shared" si="46"/>
        <v>3.7096519713697402</v>
      </c>
      <c r="N197">
        <f t="shared" si="47"/>
        <v>4.5976796507421378</v>
      </c>
      <c r="O197">
        <f t="shared" si="48"/>
        <v>1.7360445721381881</v>
      </c>
      <c r="P197">
        <f t="shared" si="49"/>
        <v>0.11650066138164908</v>
      </c>
      <c r="Q197" s="47">
        <f t="shared" si="50"/>
        <v>287.75683303563176</v>
      </c>
    </row>
    <row r="198" spans="1:17" x14ac:dyDescent="0.35">
      <c r="A198" s="6">
        <v>1937</v>
      </c>
      <c r="B198">
        <v>1209</v>
      </c>
      <c r="C198" s="5">
        <f t="shared" si="52"/>
        <v>277.66585228000008</v>
      </c>
      <c r="D198" s="5">
        <f t="shared" si="53"/>
        <v>3.8054406078799441</v>
      </c>
      <c r="E198" s="5">
        <f t="shared" si="54"/>
        <v>4.7055571627628332</v>
      </c>
      <c r="F198" s="5">
        <f t="shared" si="55"/>
        <v>1.7693623036041246</v>
      </c>
      <c r="G198" s="5">
        <f t="shared" si="51"/>
        <v>0.12365822300476974</v>
      </c>
      <c r="H198" s="47">
        <f t="shared" si="56"/>
        <v>288.06987057725172</v>
      </c>
      <c r="J198" s="46">
        <v>0</v>
      </c>
      <c r="K198" s="18">
        <f t="shared" si="38"/>
        <v>1209</v>
      </c>
      <c r="L198">
        <f t="shared" si="45"/>
        <v>277.66585228000008</v>
      </c>
      <c r="M198">
        <f t="shared" si="46"/>
        <v>3.8054406078799441</v>
      </c>
      <c r="N198">
        <f t="shared" si="47"/>
        <v>4.7055571627628332</v>
      </c>
      <c r="O198">
        <f t="shared" si="48"/>
        <v>1.7693623036041246</v>
      </c>
      <c r="P198">
        <f t="shared" si="49"/>
        <v>0.12365822300476974</v>
      </c>
      <c r="Q198" s="47">
        <f t="shared" si="50"/>
        <v>288.06987057725172</v>
      </c>
    </row>
    <row r="199" spans="1:17" x14ac:dyDescent="0.35">
      <c r="A199" s="6">
        <v>1938</v>
      </c>
      <c r="B199">
        <v>1142</v>
      </c>
      <c r="C199" s="5">
        <f t="shared" si="52"/>
        <v>277.73956501000009</v>
      </c>
      <c r="D199" s="5">
        <f t="shared" si="53"/>
        <v>3.9083759269870808</v>
      </c>
      <c r="E199" s="5">
        <f t="shared" si="54"/>
        <v>4.8238429963755181</v>
      </c>
      <c r="F199" s="5">
        <f t="shared" si="55"/>
        <v>1.8100394478175246</v>
      </c>
      <c r="G199" s="5">
        <f t="shared" si="51"/>
        <v>0.13170460357797492</v>
      </c>
      <c r="H199" s="47">
        <f t="shared" si="56"/>
        <v>288.41352798475822</v>
      </c>
      <c r="J199" s="46">
        <v>0</v>
      </c>
      <c r="K199" s="18">
        <f t="shared" si="38"/>
        <v>1142</v>
      </c>
      <c r="L199">
        <f t="shared" si="45"/>
        <v>277.73956501000009</v>
      </c>
      <c r="M199">
        <f t="shared" si="46"/>
        <v>3.9083759269870808</v>
      </c>
      <c r="N199">
        <f t="shared" si="47"/>
        <v>4.8238429963755181</v>
      </c>
      <c r="O199">
        <f t="shared" si="48"/>
        <v>1.8100394478175246</v>
      </c>
      <c r="P199">
        <f t="shared" si="49"/>
        <v>0.13170460357797492</v>
      </c>
      <c r="Q199" s="47">
        <f t="shared" si="50"/>
        <v>288.41352798475822</v>
      </c>
    </row>
    <row r="200" spans="1:17" x14ac:dyDescent="0.35">
      <c r="A200" s="6">
        <v>1939</v>
      </c>
      <c r="B200">
        <v>1192</v>
      </c>
      <c r="C200" s="5">
        <f t="shared" si="52"/>
        <v>277.80919275000008</v>
      </c>
      <c r="D200" s="5">
        <f t="shared" si="53"/>
        <v>4.0047434679536442</v>
      </c>
      <c r="E200" s="5">
        <f t="shared" si="54"/>
        <v>4.9304857646773073</v>
      </c>
      <c r="F200" s="5">
        <f t="shared" si="55"/>
        <v>1.8405370846650513</v>
      </c>
      <c r="G200" s="5">
        <f t="shared" si="51"/>
        <v>0.13344268009533999</v>
      </c>
      <c r="H200" s="47">
        <f t="shared" si="56"/>
        <v>288.71840174739145</v>
      </c>
      <c r="J200" s="46">
        <v>0</v>
      </c>
      <c r="K200" s="18">
        <f t="shared" si="38"/>
        <v>1192</v>
      </c>
      <c r="L200">
        <f t="shared" si="45"/>
        <v>277.80919275000008</v>
      </c>
      <c r="M200">
        <f t="shared" si="46"/>
        <v>4.0047434679536442</v>
      </c>
      <c r="N200">
        <f t="shared" si="47"/>
        <v>4.9304857646773073</v>
      </c>
      <c r="O200">
        <f t="shared" si="48"/>
        <v>1.8405370846650513</v>
      </c>
      <c r="P200">
        <f t="shared" si="49"/>
        <v>0.13344268009533999</v>
      </c>
      <c r="Q200" s="47">
        <f t="shared" si="50"/>
        <v>288.71840174739145</v>
      </c>
    </row>
    <row r="201" spans="1:17" x14ac:dyDescent="0.35">
      <c r="A201" s="6">
        <v>1940</v>
      </c>
      <c r="B201">
        <v>1299</v>
      </c>
      <c r="C201" s="5">
        <f t="shared" si="52"/>
        <v>277.8818689900001</v>
      </c>
      <c r="D201" s="5">
        <f t="shared" si="53"/>
        <v>4.1055358989336721</v>
      </c>
      <c r="E201" s="5">
        <f t="shared" si="54"/>
        <v>5.0432011080617585</v>
      </c>
      <c r="F201" s="5">
        <f t="shared" si="55"/>
        <v>1.8751549873996229</v>
      </c>
      <c r="G201" s="5">
        <f t="shared" si="51"/>
        <v>0.13684187679204846</v>
      </c>
      <c r="H201" s="47">
        <f t="shared" si="56"/>
        <v>289.04260286118722</v>
      </c>
      <c r="J201" s="46">
        <v>0</v>
      </c>
      <c r="K201" s="18">
        <f t="shared" si="38"/>
        <v>1299</v>
      </c>
      <c r="L201">
        <f t="shared" si="45"/>
        <v>277.8818689900001</v>
      </c>
      <c r="M201">
        <f t="shared" si="46"/>
        <v>4.1055358989336721</v>
      </c>
      <c r="N201">
        <f t="shared" si="47"/>
        <v>5.0432011080617585</v>
      </c>
      <c r="O201">
        <f t="shared" si="48"/>
        <v>1.8751549873996229</v>
      </c>
      <c r="P201">
        <f t="shared" si="49"/>
        <v>0.13684187679204846</v>
      </c>
      <c r="Q201" s="47">
        <f t="shared" si="50"/>
        <v>289.04260286118722</v>
      </c>
    </row>
    <row r="202" spans="1:17" x14ac:dyDescent="0.35">
      <c r="A202" s="6">
        <v>1941</v>
      </c>
      <c r="B202">
        <v>1334</v>
      </c>
      <c r="C202" s="5">
        <f t="shared" si="52"/>
        <v>277.96106902000008</v>
      </c>
      <c r="D202" s="5">
        <f t="shared" si="53"/>
        <v>4.2160876469224355</v>
      </c>
      <c r="E202" s="5">
        <f t="shared" si="54"/>
        <v>5.1704620766860172</v>
      </c>
      <c r="F202" s="5">
        <f t="shared" si="55"/>
        <v>1.9203410281846309</v>
      </c>
      <c r="G202" s="5">
        <f t="shared" si="51"/>
        <v>0.14392189380699605</v>
      </c>
      <c r="H202" s="47">
        <f t="shared" si="56"/>
        <v>289.41188166560016</v>
      </c>
      <c r="J202" s="46">
        <v>0</v>
      </c>
      <c r="K202" s="18">
        <f t="shared" si="38"/>
        <v>1334</v>
      </c>
      <c r="L202">
        <f t="shared" si="45"/>
        <v>277.96106902000008</v>
      </c>
      <c r="M202">
        <f t="shared" si="46"/>
        <v>4.2160876469224355</v>
      </c>
      <c r="N202">
        <f t="shared" si="47"/>
        <v>5.1704620766860172</v>
      </c>
      <c r="O202">
        <f t="shared" si="48"/>
        <v>1.9203410281846309</v>
      </c>
      <c r="P202">
        <f t="shared" si="49"/>
        <v>0.14392189380699605</v>
      </c>
      <c r="Q202" s="47">
        <f t="shared" si="50"/>
        <v>289.41188166560016</v>
      </c>
    </row>
    <row r="203" spans="1:17" x14ac:dyDescent="0.35">
      <c r="A203" s="6">
        <v>1942</v>
      </c>
      <c r="B203">
        <v>1342</v>
      </c>
      <c r="C203" s="5">
        <f t="shared" si="52"/>
        <v>278.04240300000009</v>
      </c>
      <c r="D203" s="5">
        <f t="shared" si="53"/>
        <v>4.3296182637470446</v>
      </c>
      <c r="E203" s="5">
        <f t="shared" si="54"/>
        <v>5.3012676702094774</v>
      </c>
      <c r="F203" s="5">
        <f t="shared" si="55"/>
        <v>1.9670494825179459</v>
      </c>
      <c r="G203" s="5">
        <f t="shared" si="51"/>
        <v>0.14985764119784889</v>
      </c>
      <c r="H203" s="47">
        <f t="shared" si="56"/>
        <v>289.7901960576724</v>
      </c>
      <c r="J203" s="46">
        <v>0</v>
      </c>
      <c r="K203" s="18">
        <f t="shared" si="38"/>
        <v>1342</v>
      </c>
      <c r="L203">
        <f t="shared" si="45"/>
        <v>278.04240300000009</v>
      </c>
      <c r="M203">
        <f t="shared" si="46"/>
        <v>4.3296182637470446</v>
      </c>
      <c r="N203">
        <f t="shared" si="47"/>
        <v>5.3012676702094774</v>
      </c>
      <c r="O203">
        <f t="shared" si="48"/>
        <v>1.9670494825179459</v>
      </c>
      <c r="P203">
        <f t="shared" si="49"/>
        <v>0.14985764119784889</v>
      </c>
      <c r="Q203" s="47">
        <f t="shared" si="50"/>
        <v>289.7901960576724</v>
      </c>
    </row>
    <row r="204" spans="1:17" x14ac:dyDescent="0.35">
      <c r="A204" s="6">
        <v>1943</v>
      </c>
      <c r="B204">
        <v>1391</v>
      </c>
      <c r="C204" s="5">
        <f t="shared" si="52"/>
        <v>278.1242247400001</v>
      </c>
      <c r="D204" s="5">
        <f t="shared" si="53"/>
        <v>4.4435869544502671</v>
      </c>
      <c r="E204" s="5">
        <f t="shared" si="54"/>
        <v>5.431518150493611</v>
      </c>
      <c r="F204" s="5">
        <f t="shared" si="55"/>
        <v>2.0120276296998005</v>
      </c>
      <c r="G204" s="5">
        <f t="shared" si="51"/>
        <v>0.15383305397871039</v>
      </c>
      <c r="H204" s="47">
        <f t="shared" si="56"/>
        <v>290.16519052862247</v>
      </c>
      <c r="J204" s="46">
        <v>0</v>
      </c>
      <c r="K204" s="18">
        <f t="shared" si="38"/>
        <v>1391</v>
      </c>
      <c r="L204">
        <f t="shared" si="45"/>
        <v>278.1242247400001</v>
      </c>
      <c r="M204">
        <f t="shared" si="46"/>
        <v>4.4435869544502671</v>
      </c>
      <c r="N204">
        <f t="shared" si="47"/>
        <v>5.431518150493611</v>
      </c>
      <c r="O204">
        <f t="shared" si="48"/>
        <v>2.0120276296998005</v>
      </c>
      <c r="P204">
        <f t="shared" si="49"/>
        <v>0.15383305397871039</v>
      </c>
      <c r="Q204" s="47">
        <f t="shared" si="50"/>
        <v>290.16519052862247</v>
      </c>
    </row>
    <row r="205" spans="1:17" x14ac:dyDescent="0.35">
      <c r="A205" s="6">
        <v>1944</v>
      </c>
      <c r="B205">
        <v>1383</v>
      </c>
      <c r="C205" s="5">
        <f t="shared" si="52"/>
        <v>278.2090340100001</v>
      </c>
      <c r="D205" s="5">
        <f t="shared" si="53"/>
        <v>4.5618383138777636</v>
      </c>
      <c r="E205" s="5">
        <f t="shared" si="54"/>
        <v>5.5673742486102089</v>
      </c>
      <c r="F205" s="5">
        <f t="shared" si="55"/>
        <v>2.0601815667379233</v>
      </c>
      <c r="G205" s="5">
        <f t="shared" si="51"/>
        <v>0.15854236371531638</v>
      </c>
      <c r="H205" s="47">
        <f t="shared" si="56"/>
        <v>290.55697050294134</v>
      </c>
      <c r="J205" s="46">
        <v>0</v>
      </c>
      <c r="K205" s="18">
        <f t="shared" ref="K205:K268" si="57">B205+J205</f>
        <v>1383</v>
      </c>
      <c r="L205">
        <f t="shared" si="45"/>
        <v>278.2090340100001</v>
      </c>
      <c r="M205">
        <f t="shared" si="46"/>
        <v>4.5618383138777636</v>
      </c>
      <c r="N205">
        <f t="shared" si="47"/>
        <v>5.5673742486102089</v>
      </c>
      <c r="O205">
        <f t="shared" si="48"/>
        <v>2.0601815667379233</v>
      </c>
      <c r="P205">
        <f t="shared" si="49"/>
        <v>0.15854236371531638</v>
      </c>
      <c r="Q205" s="47">
        <f t="shared" si="50"/>
        <v>290.55697050294134</v>
      </c>
    </row>
    <row r="206" spans="1:17" x14ac:dyDescent="0.35">
      <c r="A206" s="6">
        <v>1945</v>
      </c>
      <c r="B206">
        <v>1160</v>
      </c>
      <c r="C206" s="5">
        <f t="shared" si="52"/>
        <v>278.29335552000009</v>
      </c>
      <c r="D206" s="5">
        <f t="shared" si="53"/>
        <v>4.679013960279824</v>
      </c>
      <c r="E206" s="5">
        <f t="shared" si="54"/>
        <v>5.7002061625042284</v>
      </c>
      <c r="F206" s="5">
        <f t="shared" si="55"/>
        <v>2.1046466207420478</v>
      </c>
      <c r="G206" s="5">
        <f t="shared" si="51"/>
        <v>0.16102350445665112</v>
      </c>
      <c r="H206" s="47">
        <f t="shared" si="56"/>
        <v>290.93824576798283</v>
      </c>
      <c r="J206" s="46">
        <v>0</v>
      </c>
      <c r="K206" s="18">
        <f t="shared" si="57"/>
        <v>1160</v>
      </c>
      <c r="L206">
        <f t="shared" si="45"/>
        <v>278.29335552000009</v>
      </c>
      <c r="M206">
        <f t="shared" si="46"/>
        <v>4.679013960279824</v>
      </c>
      <c r="N206">
        <f t="shared" si="47"/>
        <v>5.7002061625042284</v>
      </c>
      <c r="O206">
        <f t="shared" si="48"/>
        <v>2.1046466207420478</v>
      </c>
      <c r="P206">
        <f t="shared" si="49"/>
        <v>0.16102350445665112</v>
      </c>
      <c r="Q206" s="47">
        <f t="shared" si="50"/>
        <v>290.93824576798283</v>
      </c>
    </row>
    <row r="207" spans="1:17" x14ac:dyDescent="0.35">
      <c r="A207" s="6">
        <v>1946</v>
      </c>
      <c r="B207">
        <v>1238</v>
      </c>
      <c r="C207" s="5">
        <f t="shared" si="52"/>
        <v>278.36408072000012</v>
      </c>
      <c r="D207" s="5">
        <f t="shared" si="53"/>
        <v>4.7749498529751442</v>
      </c>
      <c r="E207" s="5">
        <f t="shared" si="54"/>
        <v>5.7977872846388987</v>
      </c>
      <c r="F207" s="5">
        <f t="shared" si="55"/>
        <v>2.1204247760025936</v>
      </c>
      <c r="G207" s="5">
        <f t="shared" si="51"/>
        <v>0.15206969238733278</v>
      </c>
      <c r="H207" s="47">
        <f t="shared" si="56"/>
        <v>291.20931232600412</v>
      </c>
      <c r="J207" s="46">
        <v>0</v>
      </c>
      <c r="K207" s="18">
        <f t="shared" si="57"/>
        <v>1238</v>
      </c>
      <c r="L207">
        <f t="shared" si="45"/>
        <v>278.36408072000012</v>
      </c>
      <c r="M207">
        <f t="shared" si="46"/>
        <v>4.7749498529751442</v>
      </c>
      <c r="N207">
        <f t="shared" si="47"/>
        <v>5.7977872846388987</v>
      </c>
      <c r="O207">
        <f t="shared" si="48"/>
        <v>2.1204247760025936</v>
      </c>
      <c r="P207">
        <f t="shared" si="49"/>
        <v>0.15206969238733278</v>
      </c>
      <c r="Q207" s="47">
        <f t="shared" si="50"/>
        <v>291.20931232600412</v>
      </c>
    </row>
    <row r="208" spans="1:17" x14ac:dyDescent="0.35">
      <c r="A208" s="6">
        <v>1947</v>
      </c>
      <c r="B208">
        <v>1392</v>
      </c>
      <c r="C208" s="5">
        <f t="shared" si="52"/>
        <v>278.43956158000015</v>
      </c>
      <c r="D208" s="5">
        <f t="shared" si="53"/>
        <v>4.8779382231612294</v>
      </c>
      <c r="E208" s="5">
        <f t="shared" si="54"/>
        <v>5.9057648528521458</v>
      </c>
      <c r="F208" s="5">
        <f t="shared" si="55"/>
        <v>2.1444470748573345</v>
      </c>
      <c r="G208" s="5">
        <f t="shared" si="51"/>
        <v>0.15029713084598617</v>
      </c>
      <c r="H208" s="47">
        <f t="shared" si="56"/>
        <v>291.51800886171685</v>
      </c>
      <c r="J208" s="46">
        <v>0</v>
      </c>
      <c r="K208" s="18">
        <f t="shared" si="57"/>
        <v>1392</v>
      </c>
      <c r="L208">
        <f t="shared" si="45"/>
        <v>278.43956158000015</v>
      </c>
      <c r="M208">
        <f t="shared" si="46"/>
        <v>4.8779382231612294</v>
      </c>
      <c r="N208">
        <f t="shared" si="47"/>
        <v>5.9057648528521458</v>
      </c>
      <c r="O208">
        <f t="shared" si="48"/>
        <v>2.1444470748573345</v>
      </c>
      <c r="P208">
        <f t="shared" si="49"/>
        <v>0.15029713084598617</v>
      </c>
      <c r="Q208" s="47">
        <f t="shared" si="50"/>
        <v>291.51800886171685</v>
      </c>
    </row>
    <row r="209" spans="1:17" x14ac:dyDescent="0.35">
      <c r="A209" s="6">
        <v>1948</v>
      </c>
      <c r="B209">
        <v>1469</v>
      </c>
      <c r="C209" s="5">
        <f t="shared" si="52"/>
        <v>278.52443182000013</v>
      </c>
      <c r="D209" s="5">
        <f t="shared" si="53"/>
        <v>4.9950884692616375</v>
      </c>
      <c r="E209" s="5">
        <f t="shared" si="54"/>
        <v>6.0354053996415411</v>
      </c>
      <c r="F209" s="5">
        <f t="shared" si="55"/>
        <v>2.1851535553011256</v>
      </c>
      <c r="G209" s="5">
        <f t="shared" si="51"/>
        <v>0.15644461792493197</v>
      </c>
      <c r="H209" s="47">
        <f t="shared" si="56"/>
        <v>291.89652386212936</v>
      </c>
      <c r="J209" s="46">
        <v>0</v>
      </c>
      <c r="K209" s="18">
        <f t="shared" si="57"/>
        <v>1469</v>
      </c>
      <c r="L209">
        <f t="shared" si="45"/>
        <v>278.52443182000013</v>
      </c>
      <c r="M209">
        <f t="shared" si="46"/>
        <v>4.9950884692616375</v>
      </c>
      <c r="N209">
        <f t="shared" si="47"/>
        <v>6.0354053996415411</v>
      </c>
      <c r="O209">
        <f t="shared" si="48"/>
        <v>2.1851535553011256</v>
      </c>
      <c r="P209">
        <f t="shared" si="49"/>
        <v>0.15644461792493197</v>
      </c>
      <c r="Q209" s="47">
        <f t="shared" si="50"/>
        <v>291.89652386212936</v>
      </c>
    </row>
    <row r="210" spans="1:17" x14ac:dyDescent="0.35">
      <c r="A210" s="6">
        <v>1949</v>
      </c>
      <c r="B210">
        <v>1419</v>
      </c>
      <c r="C210" s="5">
        <f t="shared" si="52"/>
        <v>278.61399675000013</v>
      </c>
      <c r="D210" s="5">
        <f t="shared" si="53"/>
        <v>5.1191390315322947</v>
      </c>
      <c r="E210" s="5">
        <f t="shared" si="54"/>
        <v>6.1748619911664244</v>
      </c>
      <c r="F210" s="5">
        <f t="shared" si="55"/>
        <v>2.2325628524924301</v>
      </c>
      <c r="G210" s="5">
        <f t="shared" si="51"/>
        <v>0.16378455731849986</v>
      </c>
      <c r="H210" s="47">
        <f t="shared" si="56"/>
        <v>292.30434518250979</v>
      </c>
      <c r="J210" s="46">
        <v>0</v>
      </c>
      <c r="K210" s="18">
        <f t="shared" si="57"/>
        <v>1419</v>
      </c>
      <c r="L210">
        <f t="shared" si="45"/>
        <v>278.61399675000013</v>
      </c>
      <c r="M210">
        <f t="shared" si="46"/>
        <v>5.1191390315322947</v>
      </c>
      <c r="N210">
        <f t="shared" si="47"/>
        <v>6.1748619911664244</v>
      </c>
      <c r="O210">
        <f t="shared" si="48"/>
        <v>2.2325628524924301</v>
      </c>
      <c r="P210">
        <f t="shared" si="49"/>
        <v>0.16378455731849986</v>
      </c>
      <c r="Q210" s="47">
        <f t="shared" si="50"/>
        <v>292.30434518250979</v>
      </c>
    </row>
    <row r="211" spans="1:17" x14ac:dyDescent="0.35">
      <c r="A211" s="6">
        <v>1950</v>
      </c>
      <c r="B211">
        <v>1630</v>
      </c>
      <c r="C211" s="5">
        <f t="shared" si="52"/>
        <v>278.70051318000014</v>
      </c>
      <c r="D211" s="5">
        <f t="shared" si="53"/>
        <v>5.2381583269971017</v>
      </c>
      <c r="E211" s="5">
        <f t="shared" si="54"/>
        <v>6.3049427104286631</v>
      </c>
      <c r="F211" s="5">
        <f t="shared" si="55"/>
        <v>2.271401305583145</v>
      </c>
      <c r="G211" s="5">
        <f t="shared" si="51"/>
        <v>0.16589145560113133</v>
      </c>
      <c r="H211" s="47">
        <f t="shared" si="56"/>
        <v>292.68090697861021</v>
      </c>
      <c r="J211" s="46">
        <v>0</v>
      </c>
      <c r="K211" s="18">
        <f t="shared" si="57"/>
        <v>1630</v>
      </c>
      <c r="L211">
        <f t="shared" si="45"/>
        <v>278.70051318000014</v>
      </c>
      <c r="M211">
        <f t="shared" si="46"/>
        <v>5.2381583269971017</v>
      </c>
      <c r="N211">
        <f t="shared" si="47"/>
        <v>6.3049427104286631</v>
      </c>
      <c r="O211">
        <f t="shared" si="48"/>
        <v>2.271401305583145</v>
      </c>
      <c r="P211">
        <f t="shared" si="49"/>
        <v>0.16589145560113133</v>
      </c>
      <c r="Q211" s="47">
        <f t="shared" si="50"/>
        <v>292.68090697861021</v>
      </c>
    </row>
    <row r="212" spans="1:17" x14ac:dyDescent="0.35">
      <c r="A212" s="6">
        <v>1951</v>
      </c>
      <c r="B212">
        <v>1767</v>
      </c>
      <c r="C212" s="5">
        <f t="shared" si="52"/>
        <v>278.79989428000016</v>
      </c>
      <c r="D212" s="5">
        <f t="shared" si="53"/>
        <v>5.3766419968214736</v>
      </c>
      <c r="E212" s="5">
        <f t="shared" si="54"/>
        <v>6.4649442861603585</v>
      </c>
      <c r="F212" s="5">
        <f t="shared" si="55"/>
        <v>2.3327607899512475</v>
      </c>
      <c r="G212" s="5">
        <f t="shared" si="51"/>
        <v>0.17706525400644324</v>
      </c>
      <c r="H212" s="47">
        <f t="shared" si="56"/>
        <v>293.15130660693967</v>
      </c>
      <c r="J212" s="46">
        <v>0</v>
      </c>
      <c r="K212" s="18">
        <f t="shared" si="57"/>
        <v>1767</v>
      </c>
      <c r="L212">
        <f t="shared" si="45"/>
        <v>278.79989428000016</v>
      </c>
      <c r="M212">
        <f t="shared" si="46"/>
        <v>5.3766419968214736</v>
      </c>
      <c r="N212">
        <f t="shared" si="47"/>
        <v>6.4649442861603585</v>
      </c>
      <c r="O212">
        <f t="shared" si="48"/>
        <v>2.3327607899512475</v>
      </c>
      <c r="P212">
        <f t="shared" si="49"/>
        <v>0.17706525400644324</v>
      </c>
      <c r="Q212" s="47">
        <f t="shared" si="50"/>
        <v>293.15130660693967</v>
      </c>
    </row>
    <row r="213" spans="1:17" x14ac:dyDescent="0.35">
      <c r="A213" s="6">
        <v>1952</v>
      </c>
      <c r="B213">
        <v>1795</v>
      </c>
      <c r="C213" s="5">
        <f t="shared" si="52"/>
        <v>278.90762827000015</v>
      </c>
      <c r="D213" s="5">
        <f t="shared" si="53"/>
        <v>5.5275952939295729</v>
      </c>
      <c r="E213" s="5">
        <f t="shared" si="54"/>
        <v>6.6433591821977469</v>
      </c>
      <c r="F213" s="5">
        <f t="shared" si="55"/>
        <v>2.4066782498827144</v>
      </c>
      <c r="G213" s="5">
        <f t="shared" si="51"/>
        <v>0.19026780532471302</v>
      </c>
      <c r="H213" s="47">
        <f t="shared" si="56"/>
        <v>293.67552880133485</v>
      </c>
      <c r="J213" s="46">
        <v>0</v>
      </c>
      <c r="K213" s="18">
        <f t="shared" si="57"/>
        <v>1795</v>
      </c>
      <c r="L213">
        <f t="shared" si="45"/>
        <v>278.90762827000015</v>
      </c>
      <c r="M213">
        <f t="shared" si="46"/>
        <v>5.5275952939295729</v>
      </c>
      <c r="N213">
        <f t="shared" si="47"/>
        <v>6.6433591821977469</v>
      </c>
      <c r="O213">
        <f t="shared" si="48"/>
        <v>2.4066782498827144</v>
      </c>
      <c r="P213">
        <f t="shared" si="49"/>
        <v>0.19026780532471302</v>
      </c>
      <c r="Q213" s="47">
        <f t="shared" si="50"/>
        <v>293.67552880133485</v>
      </c>
    </row>
    <row r="214" spans="1:17" x14ac:dyDescent="0.35">
      <c r="A214" s="6">
        <v>1953</v>
      </c>
      <c r="B214">
        <v>1841</v>
      </c>
      <c r="C214" s="5">
        <f t="shared" si="52"/>
        <v>279.01706942000015</v>
      </c>
      <c r="D214" s="5">
        <f t="shared" si="53"/>
        <v>5.6807597140039068</v>
      </c>
      <c r="E214" s="5">
        <f t="shared" si="54"/>
        <v>6.8235815236149362</v>
      </c>
      <c r="F214" s="5">
        <f t="shared" si="55"/>
        <v>2.4796560377140633</v>
      </c>
      <c r="G214" s="5">
        <f t="shared" si="51"/>
        <v>0.19958875748567309</v>
      </c>
      <c r="H214" s="47">
        <f t="shared" si="56"/>
        <v>294.20065545281875</v>
      </c>
      <c r="J214" s="46">
        <v>0</v>
      </c>
      <c r="K214" s="18">
        <f t="shared" si="57"/>
        <v>1841</v>
      </c>
      <c r="L214">
        <f t="shared" si="45"/>
        <v>279.01706942000015</v>
      </c>
      <c r="M214">
        <f t="shared" si="46"/>
        <v>5.6807597140039068</v>
      </c>
      <c r="N214">
        <f t="shared" si="47"/>
        <v>6.8235815236149362</v>
      </c>
      <c r="O214">
        <f t="shared" si="48"/>
        <v>2.4796560377140633</v>
      </c>
      <c r="P214">
        <f t="shared" si="49"/>
        <v>0.19958875748567309</v>
      </c>
      <c r="Q214" s="47">
        <f t="shared" si="50"/>
        <v>294.20065545281875</v>
      </c>
    </row>
    <row r="215" spans="1:17" x14ac:dyDescent="0.35">
      <c r="A215" s="6">
        <v>1954</v>
      </c>
      <c r="B215">
        <v>1865</v>
      </c>
      <c r="C215" s="5">
        <f t="shared" si="52"/>
        <v>279.12931519000017</v>
      </c>
      <c r="D215" s="5">
        <f t="shared" si="53"/>
        <v>5.8378175741790841</v>
      </c>
      <c r="E215" s="5">
        <f t="shared" si="54"/>
        <v>7.0082884897668345</v>
      </c>
      <c r="F215" s="5">
        <f t="shared" si="55"/>
        <v>2.5538583339581811</v>
      </c>
      <c r="G215" s="5">
        <f t="shared" si="51"/>
        <v>0.20739960074901009</v>
      </c>
      <c r="H215" s="47">
        <f t="shared" si="56"/>
        <v>294.73667918865328</v>
      </c>
      <c r="J215" s="46">
        <v>0</v>
      </c>
      <c r="K215" s="18">
        <f t="shared" si="57"/>
        <v>1865</v>
      </c>
      <c r="L215">
        <f t="shared" si="45"/>
        <v>279.12931519000017</v>
      </c>
      <c r="M215">
        <f t="shared" si="46"/>
        <v>5.8378175741790841</v>
      </c>
      <c r="N215">
        <f t="shared" si="47"/>
        <v>7.0082884897668345</v>
      </c>
      <c r="O215">
        <f t="shared" si="48"/>
        <v>2.5538583339581811</v>
      </c>
      <c r="P215">
        <f t="shared" si="49"/>
        <v>0.20739960074901009</v>
      </c>
      <c r="Q215" s="47">
        <f t="shared" si="50"/>
        <v>294.73667918865328</v>
      </c>
    </row>
    <row r="216" spans="1:17" x14ac:dyDescent="0.35">
      <c r="A216" s="6">
        <v>1955</v>
      </c>
      <c r="B216">
        <v>2043</v>
      </c>
      <c r="C216" s="5">
        <f t="shared" si="52"/>
        <v>279.24302424000018</v>
      </c>
      <c r="D216" s="5">
        <f t="shared" si="53"/>
        <v>5.9966945634849758</v>
      </c>
      <c r="E216" s="5">
        <f t="shared" si="54"/>
        <v>7.1941181252581767</v>
      </c>
      <c r="F216" s="5">
        <f t="shared" si="55"/>
        <v>2.6266356862991231</v>
      </c>
      <c r="G216" s="5">
        <f t="shared" si="51"/>
        <v>0.21326271666643387</v>
      </c>
      <c r="H216" s="47">
        <f t="shared" si="56"/>
        <v>295.27373533170885</v>
      </c>
      <c r="J216" s="46">
        <v>0</v>
      </c>
      <c r="K216" s="18">
        <f t="shared" si="57"/>
        <v>2043</v>
      </c>
      <c r="L216">
        <f t="shared" si="45"/>
        <v>279.24302424000018</v>
      </c>
      <c r="M216">
        <f t="shared" si="46"/>
        <v>5.9966945634849758</v>
      </c>
      <c r="N216">
        <f t="shared" si="47"/>
        <v>7.1941181252581767</v>
      </c>
      <c r="O216">
        <f t="shared" si="48"/>
        <v>2.6266356862991231</v>
      </c>
      <c r="P216">
        <f t="shared" si="49"/>
        <v>0.21326271666643387</v>
      </c>
      <c r="Q216" s="47">
        <f t="shared" si="50"/>
        <v>295.27373533170885</v>
      </c>
    </row>
    <row r="217" spans="1:17" x14ac:dyDescent="0.35">
      <c r="A217" s="6">
        <v>1956</v>
      </c>
      <c r="B217">
        <v>2177</v>
      </c>
      <c r="C217" s="5">
        <f t="shared" si="52"/>
        <v>279.3675859500002</v>
      </c>
      <c r="D217" s="5">
        <f t="shared" si="53"/>
        <v>6.171830877442952</v>
      </c>
      <c r="E217" s="5">
        <f t="shared" si="54"/>
        <v>7.4041676809296373</v>
      </c>
      <c r="F217" s="5">
        <f t="shared" si="55"/>
        <v>2.7161259973022611</v>
      </c>
      <c r="G217" s="5">
        <f t="shared" si="51"/>
        <v>0.22516707623180057</v>
      </c>
      <c r="H217" s="47">
        <f t="shared" si="56"/>
        <v>295.88487758190684</v>
      </c>
      <c r="J217" s="46">
        <v>0</v>
      </c>
      <c r="K217" s="18">
        <f t="shared" si="57"/>
        <v>2177</v>
      </c>
      <c r="L217">
        <f t="shared" si="45"/>
        <v>279.3675859500002</v>
      </c>
      <c r="M217">
        <f t="shared" si="46"/>
        <v>6.171830877442952</v>
      </c>
      <c r="N217">
        <f t="shared" si="47"/>
        <v>7.4041676809296373</v>
      </c>
      <c r="O217">
        <f t="shared" si="48"/>
        <v>2.7161259973022611</v>
      </c>
      <c r="P217">
        <f t="shared" si="49"/>
        <v>0.22516707623180057</v>
      </c>
      <c r="Q217" s="47">
        <f t="shared" si="50"/>
        <v>295.88487758190684</v>
      </c>
    </row>
    <row r="218" spans="1:17" x14ac:dyDescent="0.35">
      <c r="A218" s="6">
        <v>1957</v>
      </c>
      <c r="B218">
        <v>2270</v>
      </c>
      <c r="C218" s="5">
        <f t="shared" si="52"/>
        <v>279.50031764000022</v>
      </c>
      <c r="D218" s="5">
        <f t="shared" si="53"/>
        <v>6.3590545861647509</v>
      </c>
      <c r="E218" s="5">
        <f t="shared" si="54"/>
        <v>7.6315085420955304</v>
      </c>
      <c r="F218" s="5">
        <f t="shared" si="55"/>
        <v>2.8162155081823408</v>
      </c>
      <c r="G218" s="5">
        <f t="shared" si="51"/>
        <v>0.23867203529243883</v>
      </c>
      <c r="H218" s="47">
        <f t="shared" si="56"/>
        <v>296.54576831173523</v>
      </c>
      <c r="J218" s="46">
        <v>0</v>
      </c>
      <c r="K218" s="18">
        <f t="shared" si="57"/>
        <v>2270</v>
      </c>
      <c r="L218">
        <f t="shared" ref="L218:L281" si="58">(1-F$4)*L217+D$4*G$3*K217</f>
        <v>279.50031764000022</v>
      </c>
      <c r="M218">
        <f t="shared" ref="M218:M281" si="59">(1-F$5)*M217+D$5*G$3*K217</f>
        <v>6.3590545861647509</v>
      </c>
      <c r="N218">
        <f t="shared" ref="N218:N281" si="60">(1-F$6)*N217+D$6*G$3*K217</f>
        <v>7.6315085420955304</v>
      </c>
      <c r="O218">
        <f t="shared" ref="O218:O281" si="61">(1-F$7)*O217+D$7*G$3*K217</f>
        <v>2.8162155081823408</v>
      </c>
      <c r="P218">
        <f t="shared" ref="P218:P281" si="62">(1-F$8)*P217+D$8*G$3*K217</f>
        <v>0.23867203529243883</v>
      </c>
      <c r="Q218" s="47">
        <f t="shared" ref="Q218:Q281" si="63">SUM(L218:P218)</f>
        <v>296.54576831173523</v>
      </c>
    </row>
    <row r="219" spans="1:17" x14ac:dyDescent="0.35">
      <c r="A219" s="6">
        <v>1958</v>
      </c>
      <c r="B219">
        <v>2330</v>
      </c>
      <c r="C219" s="5">
        <f t="shared" si="52"/>
        <v>279.63871954000024</v>
      </c>
      <c r="D219" s="5">
        <f t="shared" si="53"/>
        <v>6.5544866368659696</v>
      </c>
      <c r="E219" s="5">
        <f t="shared" si="54"/>
        <v>7.8697553342038091</v>
      </c>
      <c r="F219" s="5">
        <f t="shared" si="55"/>
        <v>2.9214914699727377</v>
      </c>
      <c r="G219" s="5">
        <f t="shared" si="51"/>
        <v>0.25122490702087985</v>
      </c>
      <c r="H219" s="47">
        <f t="shared" si="56"/>
        <v>297.23567788806366</v>
      </c>
      <c r="J219" s="46">
        <v>0</v>
      </c>
      <c r="K219" s="18">
        <f t="shared" si="57"/>
        <v>2330</v>
      </c>
      <c r="L219">
        <f t="shared" si="58"/>
        <v>279.63871954000024</v>
      </c>
      <c r="M219">
        <f t="shared" si="59"/>
        <v>6.5544866368659696</v>
      </c>
      <c r="N219">
        <f t="shared" si="60"/>
        <v>7.8697553342038091</v>
      </c>
      <c r="O219">
        <f t="shared" si="61"/>
        <v>2.9214914699727377</v>
      </c>
      <c r="P219">
        <f t="shared" si="62"/>
        <v>0.25122490702087985</v>
      </c>
      <c r="Q219" s="47">
        <f t="shared" si="63"/>
        <v>297.23567788806366</v>
      </c>
    </row>
    <row r="220" spans="1:17" x14ac:dyDescent="0.35">
      <c r="A220" s="6">
        <v>1959</v>
      </c>
      <c r="B220">
        <v>2454</v>
      </c>
      <c r="C220" s="5">
        <f t="shared" si="52"/>
        <v>279.78077964000022</v>
      </c>
      <c r="D220" s="5">
        <f t="shared" si="53"/>
        <v>6.7550090481523979</v>
      </c>
      <c r="E220" s="5">
        <f t="shared" si="54"/>
        <v>8.1138090311324103</v>
      </c>
      <c r="F220" s="5">
        <f t="shared" si="55"/>
        <v>3.0277883470383951</v>
      </c>
      <c r="G220" s="5">
        <f t="shared" si="51"/>
        <v>0.26165260859161926</v>
      </c>
      <c r="H220" s="47">
        <f t="shared" si="56"/>
        <v>297.93903867491503</v>
      </c>
      <c r="J220" s="46">
        <v>0</v>
      </c>
      <c r="K220" s="18">
        <f t="shared" si="57"/>
        <v>2454</v>
      </c>
      <c r="L220">
        <f t="shared" si="58"/>
        <v>279.78077964000022</v>
      </c>
      <c r="M220">
        <f t="shared" si="59"/>
        <v>6.7550090481523979</v>
      </c>
      <c r="N220">
        <f t="shared" si="60"/>
        <v>8.1138090311324103</v>
      </c>
      <c r="O220">
        <f t="shared" si="61"/>
        <v>3.0277883470383951</v>
      </c>
      <c r="P220">
        <f t="shared" si="62"/>
        <v>0.26165260859161926</v>
      </c>
      <c r="Q220" s="47">
        <f t="shared" si="63"/>
        <v>297.93903867491503</v>
      </c>
    </row>
    <row r="221" spans="1:17" x14ac:dyDescent="0.35">
      <c r="A221" s="6">
        <v>1960</v>
      </c>
      <c r="B221">
        <v>2569</v>
      </c>
      <c r="C221" s="5">
        <f t="shared" si="52"/>
        <v>279.93040002000021</v>
      </c>
      <c r="D221" s="5">
        <f t="shared" si="53"/>
        <v>6.9666110162898676</v>
      </c>
      <c r="E221" s="5">
        <f t="shared" si="54"/>
        <v>8.3731968090283697</v>
      </c>
      <c r="F221" s="5">
        <f t="shared" si="55"/>
        <v>3.1425518176992466</v>
      </c>
      <c r="G221" s="5">
        <f t="shared" si="51"/>
        <v>0.2737929293046063</v>
      </c>
      <c r="H221" s="47">
        <f t="shared" si="56"/>
        <v>298.68655259232224</v>
      </c>
      <c r="J221" s="46">
        <v>0</v>
      </c>
      <c r="K221" s="18">
        <f t="shared" si="57"/>
        <v>2569</v>
      </c>
      <c r="L221">
        <f t="shared" si="58"/>
        <v>279.93040002000021</v>
      </c>
      <c r="M221">
        <f t="shared" si="59"/>
        <v>6.9666110162898676</v>
      </c>
      <c r="N221">
        <f t="shared" si="60"/>
        <v>8.3731968090283697</v>
      </c>
      <c r="O221">
        <f t="shared" si="61"/>
        <v>3.1425518176992466</v>
      </c>
      <c r="P221">
        <f t="shared" si="62"/>
        <v>0.2737929293046063</v>
      </c>
      <c r="Q221" s="47">
        <f t="shared" si="63"/>
        <v>298.68655259232224</v>
      </c>
    </row>
    <row r="222" spans="1:17" x14ac:dyDescent="0.35">
      <c r="A222" s="6">
        <v>1961</v>
      </c>
      <c r="B222">
        <v>2580</v>
      </c>
      <c r="C222" s="5">
        <f t="shared" si="52"/>
        <v>280.08703195000021</v>
      </c>
      <c r="D222" s="5">
        <f t="shared" si="53"/>
        <v>7.1884178610862079</v>
      </c>
      <c r="E222" s="5">
        <f t="shared" si="54"/>
        <v>8.6463621244126934</v>
      </c>
      <c r="F222" s="5">
        <f t="shared" si="55"/>
        <v>3.2642429620809406</v>
      </c>
      <c r="G222" s="5">
        <f t="shared" si="51"/>
        <v>0.28654990603577729</v>
      </c>
      <c r="H222" s="47">
        <f t="shared" si="56"/>
        <v>299.47260480361581</v>
      </c>
      <c r="J222" s="46">
        <v>0</v>
      </c>
      <c r="K222" s="18">
        <f t="shared" si="57"/>
        <v>2580</v>
      </c>
      <c r="L222">
        <f t="shared" si="58"/>
        <v>280.08703195000021</v>
      </c>
      <c r="M222">
        <f t="shared" si="59"/>
        <v>7.1884178610862079</v>
      </c>
      <c r="N222">
        <f t="shared" si="60"/>
        <v>8.6463621244126934</v>
      </c>
      <c r="O222">
        <f t="shared" si="61"/>
        <v>3.2642429620809406</v>
      </c>
      <c r="P222">
        <f t="shared" si="62"/>
        <v>0.28654990603577729</v>
      </c>
      <c r="Q222" s="47">
        <f t="shared" si="63"/>
        <v>299.47260480361581</v>
      </c>
    </row>
    <row r="223" spans="1:17" x14ac:dyDescent="0.35">
      <c r="A223" s="6">
        <v>1962</v>
      </c>
      <c r="B223">
        <v>2686</v>
      </c>
      <c r="C223" s="5">
        <f t="shared" si="52"/>
        <v>280.24433455000019</v>
      </c>
      <c r="D223" s="5">
        <f t="shared" si="53"/>
        <v>7.4106463086206107</v>
      </c>
      <c r="E223" s="5">
        <f t="shared" si="54"/>
        <v>8.9175117266916395</v>
      </c>
      <c r="F223" s="5">
        <f t="shared" si="55"/>
        <v>3.3802720239634061</v>
      </c>
      <c r="G223" s="5">
        <f t="shared" si="51"/>
        <v>0.29480330354847312</v>
      </c>
      <c r="H223" s="47">
        <f t="shared" si="56"/>
        <v>300.24756791282431</v>
      </c>
      <c r="J223" s="46">
        <v>0</v>
      </c>
      <c r="K223" s="18">
        <f t="shared" si="57"/>
        <v>2686</v>
      </c>
      <c r="L223">
        <f t="shared" si="58"/>
        <v>280.24433455000019</v>
      </c>
      <c r="M223">
        <f t="shared" si="59"/>
        <v>7.4106463086206107</v>
      </c>
      <c r="N223">
        <f t="shared" si="60"/>
        <v>8.9175117266916395</v>
      </c>
      <c r="O223">
        <f t="shared" si="61"/>
        <v>3.3802720239634061</v>
      </c>
      <c r="P223">
        <f t="shared" si="62"/>
        <v>0.29480330354847312</v>
      </c>
      <c r="Q223" s="47">
        <f t="shared" si="63"/>
        <v>300.24756791282431</v>
      </c>
    </row>
    <row r="224" spans="1:17" x14ac:dyDescent="0.35">
      <c r="A224" s="6">
        <v>1963</v>
      </c>
      <c r="B224">
        <v>2833</v>
      </c>
      <c r="C224" s="5">
        <f t="shared" si="52"/>
        <v>280.40809997000019</v>
      </c>
      <c r="D224" s="5">
        <f t="shared" si="53"/>
        <v>7.6422061990513379</v>
      </c>
      <c r="E224" s="5">
        <f t="shared" si="54"/>
        <v>9.2009302720079855</v>
      </c>
      <c r="F224" s="5">
        <f t="shared" si="55"/>
        <v>3.5021012103190579</v>
      </c>
      <c r="G224" s="5">
        <f t="shared" si="51"/>
        <v>0.30478064218671913</v>
      </c>
      <c r="H224" s="47">
        <f t="shared" si="56"/>
        <v>301.05811829356526</v>
      </c>
      <c r="J224" s="46">
        <v>0</v>
      </c>
      <c r="K224" s="18">
        <f t="shared" si="57"/>
        <v>2833</v>
      </c>
      <c r="L224">
        <f t="shared" si="58"/>
        <v>280.40809997000019</v>
      </c>
      <c r="M224">
        <f t="shared" si="59"/>
        <v>7.6422061990513379</v>
      </c>
      <c r="N224">
        <f t="shared" si="60"/>
        <v>9.2009302720079855</v>
      </c>
      <c r="O224">
        <f t="shared" si="61"/>
        <v>3.5021012103190579</v>
      </c>
      <c r="P224">
        <f t="shared" si="62"/>
        <v>0.30478064218671913</v>
      </c>
      <c r="Q224" s="47">
        <f t="shared" si="63"/>
        <v>301.05811829356526</v>
      </c>
    </row>
    <row r="225" spans="1:17" x14ac:dyDescent="0.35">
      <c r="A225" s="6">
        <v>1964</v>
      </c>
      <c r="B225">
        <v>2995</v>
      </c>
      <c r="C225" s="5">
        <f t="shared" si="52"/>
        <v>280.58082798000021</v>
      </c>
      <c r="D225" s="5">
        <f t="shared" si="53"/>
        <v>7.8869176612999761</v>
      </c>
      <c r="E225" s="5">
        <f t="shared" si="54"/>
        <v>9.5026063590518515</v>
      </c>
      <c r="F225" s="5">
        <f t="shared" si="55"/>
        <v>3.6342064282714932</v>
      </c>
      <c r="G225" s="5">
        <f t="shared" si="51"/>
        <v>0.31772650397315083</v>
      </c>
      <c r="H225" s="47">
        <f t="shared" si="56"/>
        <v>301.92228493259677</v>
      </c>
      <c r="J225" s="46">
        <v>0</v>
      </c>
      <c r="K225" s="18">
        <f t="shared" si="57"/>
        <v>2995</v>
      </c>
      <c r="L225">
        <f t="shared" si="58"/>
        <v>280.58082798000021</v>
      </c>
      <c r="M225">
        <f t="shared" si="59"/>
        <v>7.8869176612999761</v>
      </c>
      <c r="N225">
        <f t="shared" si="60"/>
        <v>9.5026063590518515</v>
      </c>
      <c r="O225">
        <f t="shared" si="61"/>
        <v>3.6342064282714932</v>
      </c>
      <c r="P225">
        <f t="shared" si="62"/>
        <v>0.31772650397315083</v>
      </c>
      <c r="Q225" s="47">
        <f t="shared" si="63"/>
        <v>301.92228493259677</v>
      </c>
    </row>
    <row r="226" spans="1:17" x14ac:dyDescent="0.35">
      <c r="A226" s="6">
        <v>1965</v>
      </c>
      <c r="B226">
        <v>3130</v>
      </c>
      <c r="C226" s="5">
        <f t="shared" si="52"/>
        <v>280.76343313000018</v>
      </c>
      <c r="D226" s="5">
        <f t="shared" si="53"/>
        <v>8.1461515149992305</v>
      </c>
      <c r="E226" s="5">
        <f t="shared" si="54"/>
        <v>9.8245461238533647</v>
      </c>
      <c r="F226" s="5">
        <f t="shared" si="55"/>
        <v>3.7777593904419389</v>
      </c>
      <c r="G226" s="5">
        <f t="shared" si="51"/>
        <v>0.33317636606302381</v>
      </c>
      <c r="H226" s="47">
        <f t="shared" si="56"/>
        <v>302.84506652535771</v>
      </c>
      <c r="J226" s="46">
        <v>0</v>
      </c>
      <c r="K226" s="18">
        <f t="shared" si="57"/>
        <v>3130</v>
      </c>
      <c r="L226">
        <f t="shared" si="58"/>
        <v>280.76343313000018</v>
      </c>
      <c r="M226">
        <f t="shared" si="59"/>
        <v>8.1461515149992305</v>
      </c>
      <c r="N226">
        <f t="shared" si="60"/>
        <v>9.8245461238533647</v>
      </c>
      <c r="O226">
        <f t="shared" si="61"/>
        <v>3.7777593904419389</v>
      </c>
      <c r="P226">
        <f t="shared" si="62"/>
        <v>0.33317636606302381</v>
      </c>
      <c r="Q226" s="47">
        <f t="shared" si="63"/>
        <v>302.84506652535771</v>
      </c>
    </row>
    <row r="227" spans="1:17" x14ac:dyDescent="0.35">
      <c r="A227" s="6">
        <v>1966</v>
      </c>
      <c r="B227">
        <v>3288</v>
      </c>
      <c r="C227" s="5">
        <f t="shared" si="52"/>
        <v>280.95426923000019</v>
      </c>
      <c r="D227" s="5">
        <f t="shared" si="53"/>
        <v>8.4173352086160094</v>
      </c>
      <c r="E227" s="5">
        <f t="shared" si="54"/>
        <v>10.162425414849281</v>
      </c>
      <c r="F227" s="5">
        <f t="shared" si="55"/>
        <v>3.9289403731932668</v>
      </c>
      <c r="G227" s="5">
        <f t="shared" si="51"/>
        <v>0.34887868110886366</v>
      </c>
      <c r="H227" s="47">
        <f t="shared" si="56"/>
        <v>303.81184890776763</v>
      </c>
      <c r="J227" s="46">
        <v>0</v>
      </c>
      <c r="K227" s="18">
        <f t="shared" si="57"/>
        <v>3288</v>
      </c>
      <c r="L227">
        <f t="shared" si="58"/>
        <v>280.95426923000019</v>
      </c>
      <c r="M227">
        <f t="shared" si="59"/>
        <v>8.4173352086160094</v>
      </c>
      <c r="N227">
        <f t="shared" si="60"/>
        <v>10.162425414849281</v>
      </c>
      <c r="O227">
        <f t="shared" si="61"/>
        <v>3.9289403731932668</v>
      </c>
      <c r="P227">
        <f t="shared" si="62"/>
        <v>0.34887868110886366</v>
      </c>
      <c r="Q227" s="47">
        <f t="shared" si="63"/>
        <v>303.81184890776763</v>
      </c>
    </row>
    <row r="228" spans="1:17" x14ac:dyDescent="0.35">
      <c r="A228" s="6">
        <v>1967</v>
      </c>
      <c r="B228">
        <v>3393</v>
      </c>
      <c r="C228" s="5">
        <f t="shared" si="52"/>
        <v>281.15473859000019</v>
      </c>
      <c r="D228" s="5">
        <f t="shared" si="53"/>
        <v>8.7025932677834028</v>
      </c>
      <c r="E228" s="5">
        <f t="shared" si="54"/>
        <v>10.519482121901877</v>
      </c>
      <c r="F228" s="5">
        <f t="shared" si="55"/>
        <v>4.090010361691081</v>
      </c>
      <c r="G228" s="5">
        <f t="shared" si="51"/>
        <v>0.36581281661263254</v>
      </c>
      <c r="H228" s="47">
        <f t="shared" si="56"/>
        <v>304.83263715798921</v>
      </c>
      <c r="J228" s="46">
        <v>0</v>
      </c>
      <c r="K228" s="18">
        <f t="shared" si="57"/>
        <v>3393</v>
      </c>
      <c r="L228">
        <f t="shared" si="58"/>
        <v>281.15473859000019</v>
      </c>
      <c r="M228">
        <f t="shared" si="59"/>
        <v>8.7025932677834028</v>
      </c>
      <c r="N228">
        <f t="shared" si="60"/>
        <v>10.519482121901877</v>
      </c>
      <c r="O228">
        <f t="shared" si="61"/>
        <v>4.090010361691081</v>
      </c>
      <c r="P228">
        <f t="shared" si="62"/>
        <v>0.36581281661263254</v>
      </c>
      <c r="Q228" s="47">
        <f t="shared" si="63"/>
        <v>304.83263715798921</v>
      </c>
    </row>
    <row r="229" spans="1:17" x14ac:dyDescent="0.35">
      <c r="A229" s="6">
        <v>1968</v>
      </c>
      <c r="B229">
        <v>3566</v>
      </c>
      <c r="C229" s="5">
        <f t="shared" si="52"/>
        <v>281.36160980000017</v>
      </c>
      <c r="D229" s="5">
        <f t="shared" si="53"/>
        <v>8.9969155735009672</v>
      </c>
      <c r="E229" s="5">
        <f t="shared" si="54"/>
        <v>10.887504593921486</v>
      </c>
      <c r="F229" s="5">
        <f t="shared" si="55"/>
        <v>4.2541901781266844</v>
      </c>
      <c r="G229" s="5">
        <f t="shared" si="51"/>
        <v>0.38100838899139661</v>
      </c>
      <c r="H229" s="47">
        <f t="shared" si="56"/>
        <v>305.88122853454075</v>
      </c>
      <c r="J229" s="46">
        <v>0</v>
      </c>
      <c r="K229" s="18">
        <f t="shared" si="57"/>
        <v>3566</v>
      </c>
      <c r="L229">
        <f t="shared" si="58"/>
        <v>281.36160980000017</v>
      </c>
      <c r="M229">
        <f t="shared" si="59"/>
        <v>8.9969155735009672</v>
      </c>
      <c r="N229">
        <f t="shared" si="60"/>
        <v>10.887504593921486</v>
      </c>
      <c r="O229">
        <f t="shared" si="61"/>
        <v>4.2541901781266844</v>
      </c>
      <c r="P229">
        <f t="shared" si="62"/>
        <v>0.38100838899139661</v>
      </c>
      <c r="Q229" s="47">
        <f t="shared" si="63"/>
        <v>305.88122853454075</v>
      </c>
    </row>
    <row r="230" spans="1:17" x14ac:dyDescent="0.35">
      <c r="A230" s="6">
        <v>1969</v>
      </c>
      <c r="B230">
        <v>3780</v>
      </c>
      <c r="C230" s="5">
        <f t="shared" si="52"/>
        <v>281.57902882000019</v>
      </c>
      <c r="D230" s="5">
        <f t="shared" si="53"/>
        <v>9.3066555897554277</v>
      </c>
      <c r="E230" s="5">
        <f t="shared" si="54"/>
        <v>11.276551081656917</v>
      </c>
      <c r="F230" s="5">
        <f t="shared" si="55"/>
        <v>4.4292751678068374</v>
      </c>
      <c r="G230" s="5">
        <f t="shared" si="51"/>
        <v>0.39833866953099945</v>
      </c>
      <c r="H230" s="47">
        <f t="shared" si="56"/>
        <v>306.98984932875038</v>
      </c>
      <c r="J230" s="46">
        <v>0</v>
      </c>
      <c r="K230" s="18">
        <f t="shared" si="57"/>
        <v>3780</v>
      </c>
      <c r="L230">
        <f t="shared" si="58"/>
        <v>281.57902882000019</v>
      </c>
      <c r="M230">
        <f t="shared" si="59"/>
        <v>9.3066555897554277</v>
      </c>
      <c r="N230">
        <f t="shared" si="60"/>
        <v>11.276551081656917</v>
      </c>
      <c r="O230">
        <f t="shared" si="61"/>
        <v>4.4292751678068374</v>
      </c>
      <c r="P230">
        <f t="shared" si="62"/>
        <v>0.39833866953099945</v>
      </c>
      <c r="Q230" s="47">
        <f t="shared" si="63"/>
        <v>306.98984932875038</v>
      </c>
    </row>
    <row r="231" spans="1:17" x14ac:dyDescent="0.35">
      <c r="A231" s="6">
        <v>1970</v>
      </c>
      <c r="B231">
        <v>4053</v>
      </c>
      <c r="C231" s="5">
        <f t="shared" si="52"/>
        <v>281.80949542000019</v>
      </c>
      <c r="D231" s="5">
        <f t="shared" si="53"/>
        <v>9.6356167019641159</v>
      </c>
      <c r="E231" s="5">
        <f t="shared" si="54"/>
        <v>11.692492667820556</v>
      </c>
      <c r="F231" s="5">
        <f t="shared" si="55"/>
        <v>4.6194496024683618</v>
      </c>
      <c r="G231" s="5">
        <f t="shared" si="51"/>
        <v>0.41888661601968979</v>
      </c>
      <c r="H231" s="47">
        <f t="shared" si="56"/>
        <v>308.1759410082729</v>
      </c>
      <c r="J231" s="46">
        <v>0</v>
      </c>
      <c r="K231" s="18">
        <f t="shared" si="57"/>
        <v>4053</v>
      </c>
      <c r="L231">
        <f t="shared" si="58"/>
        <v>281.80949542000019</v>
      </c>
      <c r="M231">
        <f t="shared" si="59"/>
        <v>9.6356167019641159</v>
      </c>
      <c r="N231">
        <f t="shared" si="60"/>
        <v>11.692492667820556</v>
      </c>
      <c r="O231">
        <f t="shared" si="61"/>
        <v>4.6194496024683618</v>
      </c>
      <c r="P231">
        <f t="shared" si="62"/>
        <v>0.41888661601968979</v>
      </c>
      <c r="Q231" s="47">
        <f t="shared" si="63"/>
        <v>308.1759410082729</v>
      </c>
    </row>
    <row r="232" spans="1:17" x14ac:dyDescent="0.35">
      <c r="A232" s="6">
        <v>1971</v>
      </c>
      <c r="B232">
        <v>4208</v>
      </c>
      <c r="C232" s="5">
        <f t="shared" si="52"/>
        <v>282.05660683000019</v>
      </c>
      <c r="D232" s="5">
        <f t="shared" si="53"/>
        <v>9.9892802323173608</v>
      </c>
      <c r="E232" s="5">
        <f t="shared" si="54"/>
        <v>12.143823069836634</v>
      </c>
      <c r="F232" s="5">
        <f t="shared" si="55"/>
        <v>4.8307692195584959</v>
      </c>
      <c r="G232" s="5">
        <f t="shared" si="51"/>
        <v>0.44415327555921502</v>
      </c>
      <c r="H232" s="47">
        <f t="shared" si="56"/>
        <v>309.46463262727184</v>
      </c>
      <c r="J232" s="46">
        <v>0</v>
      </c>
      <c r="K232" s="18">
        <f t="shared" si="57"/>
        <v>4208</v>
      </c>
      <c r="L232">
        <f t="shared" si="58"/>
        <v>282.05660683000019</v>
      </c>
      <c r="M232">
        <f t="shared" si="59"/>
        <v>9.9892802323173608</v>
      </c>
      <c r="N232">
        <f t="shared" si="60"/>
        <v>12.143823069836634</v>
      </c>
      <c r="O232">
        <f t="shared" si="61"/>
        <v>4.8307692195584959</v>
      </c>
      <c r="P232">
        <f t="shared" si="62"/>
        <v>0.44415327555921502</v>
      </c>
      <c r="Q232" s="47">
        <f t="shared" si="63"/>
        <v>309.46463262727184</v>
      </c>
    </row>
    <row r="233" spans="1:17" x14ac:dyDescent="0.35">
      <c r="A233" s="6">
        <v>1972</v>
      </c>
      <c r="B233">
        <v>4376</v>
      </c>
      <c r="C233" s="5">
        <f t="shared" si="52"/>
        <v>282.3131685900002</v>
      </c>
      <c r="D233" s="5">
        <f t="shared" si="53"/>
        <v>10.356509823724258</v>
      </c>
      <c r="E233" s="5">
        <f t="shared" si="54"/>
        <v>12.612357837222834</v>
      </c>
      <c r="F233" s="5">
        <f t="shared" si="55"/>
        <v>5.04819056128248</v>
      </c>
      <c r="G233" s="5">
        <f t="shared" si="51"/>
        <v>0.46674777923845778</v>
      </c>
      <c r="H233" s="47">
        <f t="shared" si="56"/>
        <v>310.7969745914682</v>
      </c>
      <c r="J233" s="46">
        <v>0</v>
      </c>
      <c r="K233" s="18">
        <f t="shared" si="57"/>
        <v>4376</v>
      </c>
      <c r="L233">
        <f t="shared" si="58"/>
        <v>282.3131685900002</v>
      </c>
      <c r="M233">
        <f t="shared" si="59"/>
        <v>10.356509823724258</v>
      </c>
      <c r="N233">
        <f t="shared" si="60"/>
        <v>12.612357837222834</v>
      </c>
      <c r="O233">
        <f t="shared" si="61"/>
        <v>5.04819056128248</v>
      </c>
      <c r="P233">
        <f t="shared" si="62"/>
        <v>0.46674777923845778</v>
      </c>
      <c r="Q233" s="47">
        <f t="shared" si="63"/>
        <v>310.7969745914682</v>
      </c>
    </row>
    <row r="234" spans="1:17" x14ac:dyDescent="0.35">
      <c r="A234" s="6">
        <v>1973</v>
      </c>
      <c r="B234">
        <v>4615</v>
      </c>
      <c r="C234" s="5">
        <f t="shared" si="52"/>
        <v>282.57997331000018</v>
      </c>
      <c r="D234" s="5">
        <f t="shared" si="53"/>
        <v>10.738487555545232</v>
      </c>
      <c r="E234" s="5">
        <f t="shared" si="54"/>
        <v>13.099817082391008</v>
      </c>
      <c r="F234" s="5">
        <f t="shared" si="55"/>
        <v>5.2728893052949184</v>
      </c>
      <c r="G234" s="5">
        <f t="shared" si="51"/>
        <v>0.48833123846090842</v>
      </c>
      <c r="H234" s="47">
        <f t="shared" si="56"/>
        <v>312.17949849169224</v>
      </c>
      <c r="J234" s="46">
        <v>0</v>
      </c>
      <c r="K234" s="18">
        <f t="shared" si="57"/>
        <v>4615</v>
      </c>
      <c r="L234">
        <f t="shared" si="58"/>
        <v>282.57997331000018</v>
      </c>
      <c r="M234">
        <f t="shared" si="59"/>
        <v>10.738487555545232</v>
      </c>
      <c r="N234">
        <f t="shared" si="60"/>
        <v>13.099817082391008</v>
      </c>
      <c r="O234">
        <f t="shared" si="61"/>
        <v>5.2728893052949184</v>
      </c>
      <c r="P234">
        <f t="shared" si="62"/>
        <v>0.48833123846090842</v>
      </c>
      <c r="Q234" s="47">
        <f t="shared" si="63"/>
        <v>312.17949849169224</v>
      </c>
    </row>
    <row r="235" spans="1:17" x14ac:dyDescent="0.35">
      <c r="A235" s="6">
        <v>1974</v>
      </c>
      <c r="B235">
        <v>4623</v>
      </c>
      <c r="C235" s="5">
        <f t="shared" si="52"/>
        <v>282.86134986000019</v>
      </c>
      <c r="D235" s="5">
        <f t="shared" si="53"/>
        <v>11.141832655205043</v>
      </c>
      <c r="E235" s="5">
        <f t="shared" si="54"/>
        <v>13.616602469344793</v>
      </c>
      <c r="F235" s="5">
        <f t="shared" si="55"/>
        <v>5.5127744664821678</v>
      </c>
      <c r="G235" s="5">
        <f t="shared" si="51"/>
        <v>0.51263136822198208</v>
      </c>
      <c r="H235" s="47">
        <f t="shared" si="56"/>
        <v>313.6451908192542</v>
      </c>
      <c r="J235" s="46">
        <v>0</v>
      </c>
      <c r="K235" s="18">
        <f t="shared" si="57"/>
        <v>4623</v>
      </c>
      <c r="L235">
        <f t="shared" si="58"/>
        <v>282.86134986000019</v>
      </c>
      <c r="M235">
        <f t="shared" si="59"/>
        <v>11.141832655205043</v>
      </c>
      <c r="N235">
        <f t="shared" si="60"/>
        <v>13.616602469344793</v>
      </c>
      <c r="O235">
        <f t="shared" si="61"/>
        <v>5.5127744664821678</v>
      </c>
      <c r="P235">
        <f t="shared" si="62"/>
        <v>0.51263136822198208</v>
      </c>
      <c r="Q235" s="47">
        <f t="shared" si="63"/>
        <v>313.6451908192542</v>
      </c>
    </row>
    <row r="236" spans="1:17" x14ac:dyDescent="0.35">
      <c r="A236" s="6">
        <v>1975</v>
      </c>
      <c r="B236">
        <v>4596</v>
      </c>
      <c r="C236" s="5">
        <f t="shared" si="52"/>
        <v>283.14321417000019</v>
      </c>
      <c r="D236" s="5">
        <f t="shared" si="53"/>
        <v>11.544818540435893</v>
      </c>
      <c r="E236" s="5">
        <f t="shared" si="54"/>
        <v>14.127651884547197</v>
      </c>
      <c r="F236" s="5">
        <f t="shared" si="55"/>
        <v>5.7398937425749228</v>
      </c>
      <c r="G236" s="5">
        <f t="shared" si="51"/>
        <v>0.52774534195706868</v>
      </c>
      <c r="H236" s="47">
        <f t="shared" si="56"/>
        <v>315.08332367951527</v>
      </c>
      <c r="J236" s="46">
        <v>0</v>
      </c>
      <c r="K236" s="18">
        <f t="shared" si="57"/>
        <v>4596</v>
      </c>
      <c r="L236">
        <f t="shared" si="58"/>
        <v>283.14321417000019</v>
      </c>
      <c r="M236">
        <f t="shared" si="59"/>
        <v>11.544818540435893</v>
      </c>
      <c r="N236">
        <f t="shared" si="60"/>
        <v>14.127651884547197</v>
      </c>
      <c r="O236">
        <f t="shared" si="61"/>
        <v>5.7398937425749228</v>
      </c>
      <c r="P236">
        <f t="shared" si="62"/>
        <v>0.52774534195706868</v>
      </c>
      <c r="Q236" s="47">
        <f t="shared" si="63"/>
        <v>315.08332367951527</v>
      </c>
    </row>
    <row r="237" spans="1:17" x14ac:dyDescent="0.35">
      <c r="A237" s="6">
        <v>1976</v>
      </c>
      <c r="B237">
        <v>4864</v>
      </c>
      <c r="C237" s="5">
        <f t="shared" si="52"/>
        <v>283.42343229000016</v>
      </c>
      <c r="D237" s="5">
        <f t="shared" si="53"/>
        <v>11.944163199447415</v>
      </c>
      <c r="E237" s="5">
        <f t="shared" si="54"/>
        <v>14.627789519743848</v>
      </c>
      <c r="F237" s="5">
        <f t="shared" si="55"/>
        <v>5.9508726584545419</v>
      </c>
      <c r="G237" s="5">
        <f t="shared" si="51"/>
        <v>0.53564613041749021</v>
      </c>
      <c r="H237" s="47">
        <f t="shared" si="56"/>
        <v>316.48190379806346</v>
      </c>
      <c r="J237" s="46">
        <v>0</v>
      </c>
      <c r="K237" s="18">
        <f t="shared" si="57"/>
        <v>4864</v>
      </c>
      <c r="L237">
        <f t="shared" si="58"/>
        <v>283.42343229000016</v>
      </c>
      <c r="M237">
        <f t="shared" si="59"/>
        <v>11.944163199447415</v>
      </c>
      <c r="N237">
        <f t="shared" si="60"/>
        <v>14.627789519743848</v>
      </c>
      <c r="O237">
        <f t="shared" si="61"/>
        <v>5.9508726584545419</v>
      </c>
      <c r="P237">
        <f t="shared" si="62"/>
        <v>0.53564613041749021</v>
      </c>
      <c r="Q237" s="47">
        <f t="shared" si="63"/>
        <v>316.48190379806346</v>
      </c>
    </row>
    <row r="238" spans="1:17" x14ac:dyDescent="0.35">
      <c r="A238" s="6">
        <v>1977</v>
      </c>
      <c r="B238">
        <v>5026</v>
      </c>
      <c r="C238" s="5">
        <f t="shared" si="52"/>
        <v>283.71999037000018</v>
      </c>
      <c r="D238" s="5">
        <f t="shared" si="53"/>
        <v>12.367547649361809</v>
      </c>
      <c r="E238" s="5">
        <f t="shared" si="54"/>
        <v>15.16143543956654</v>
      </c>
      <c r="F238" s="5">
        <f t="shared" si="55"/>
        <v>6.1812220121570514</v>
      </c>
      <c r="G238" s="5">
        <f t="shared" si="51"/>
        <v>0.55300740085463962</v>
      </c>
      <c r="H238" s="47">
        <f t="shared" si="56"/>
        <v>317.98320287194025</v>
      </c>
      <c r="J238" s="46">
        <v>0</v>
      </c>
      <c r="K238" s="18">
        <f t="shared" si="57"/>
        <v>5026</v>
      </c>
      <c r="L238">
        <f t="shared" si="58"/>
        <v>283.71999037000018</v>
      </c>
      <c r="M238">
        <f t="shared" si="59"/>
        <v>12.367547649361809</v>
      </c>
      <c r="N238">
        <f t="shared" si="60"/>
        <v>15.16143543956654</v>
      </c>
      <c r="O238">
        <f t="shared" si="61"/>
        <v>6.1812220121570514</v>
      </c>
      <c r="P238">
        <f t="shared" si="62"/>
        <v>0.55300740085463962</v>
      </c>
      <c r="Q238" s="47">
        <f t="shared" si="63"/>
        <v>317.98320287194025</v>
      </c>
    </row>
    <row r="239" spans="1:17" x14ac:dyDescent="0.35">
      <c r="A239" s="6">
        <v>1978</v>
      </c>
      <c r="B239">
        <v>5087</v>
      </c>
      <c r="C239" s="5">
        <f t="shared" si="52"/>
        <v>284.0264255900002</v>
      </c>
      <c r="D239" s="5">
        <f t="shared" si="53"/>
        <v>12.804962955995526</v>
      </c>
      <c r="E239" s="5">
        <f t="shared" si="54"/>
        <v>15.712231395181298</v>
      </c>
      <c r="F239" s="5">
        <f t="shared" si="55"/>
        <v>6.4174067314674748</v>
      </c>
      <c r="G239" s="5">
        <f t="shared" si="51"/>
        <v>0.57113534366633334</v>
      </c>
      <c r="H239" s="47">
        <f t="shared" si="56"/>
        <v>319.53216201631079</v>
      </c>
      <c r="J239" s="46">
        <v>0</v>
      </c>
      <c r="K239" s="18">
        <f t="shared" si="57"/>
        <v>5087</v>
      </c>
      <c r="L239">
        <f t="shared" si="58"/>
        <v>284.0264255900002</v>
      </c>
      <c r="M239">
        <f t="shared" si="59"/>
        <v>12.804962955995526</v>
      </c>
      <c r="N239">
        <f t="shared" si="60"/>
        <v>15.712231395181298</v>
      </c>
      <c r="O239">
        <f t="shared" si="61"/>
        <v>6.4174067314674748</v>
      </c>
      <c r="P239">
        <f t="shared" si="62"/>
        <v>0.57113534366633334</v>
      </c>
      <c r="Q239" s="47">
        <f t="shared" si="63"/>
        <v>319.53216201631079</v>
      </c>
    </row>
    <row r="240" spans="1:17" x14ac:dyDescent="0.35">
      <c r="A240" s="6">
        <v>1979</v>
      </c>
      <c r="B240">
        <v>5369</v>
      </c>
      <c r="C240" s="5">
        <f t="shared" si="52"/>
        <v>284.33657998000018</v>
      </c>
      <c r="D240" s="5">
        <f t="shared" si="53"/>
        <v>13.246896720042217</v>
      </c>
      <c r="E240" s="5">
        <f t="shared" si="54"/>
        <v>16.264789108245026</v>
      </c>
      <c r="F240" s="5">
        <f t="shared" si="55"/>
        <v>6.6472512102941748</v>
      </c>
      <c r="G240" s="5">
        <f t="shared" si="51"/>
        <v>0.5849913967791428</v>
      </c>
      <c r="H240" s="47">
        <f t="shared" si="56"/>
        <v>321.08050841536078</v>
      </c>
      <c r="J240" s="46">
        <v>0</v>
      </c>
      <c r="K240" s="18">
        <f t="shared" si="57"/>
        <v>5369</v>
      </c>
      <c r="L240">
        <f t="shared" si="58"/>
        <v>284.33657998000018</v>
      </c>
      <c r="M240">
        <f t="shared" si="59"/>
        <v>13.246896720042217</v>
      </c>
      <c r="N240">
        <f t="shared" si="60"/>
        <v>16.264789108245026</v>
      </c>
      <c r="O240">
        <f t="shared" si="61"/>
        <v>6.6472512102941748</v>
      </c>
      <c r="P240">
        <f t="shared" si="62"/>
        <v>0.5849913967791428</v>
      </c>
      <c r="Q240" s="47">
        <f t="shared" si="63"/>
        <v>321.08050841536078</v>
      </c>
    </row>
    <row r="241" spans="1:17" x14ac:dyDescent="0.35">
      <c r="A241" s="6">
        <v>1980</v>
      </c>
      <c r="B241">
        <v>5316</v>
      </c>
      <c r="C241" s="5">
        <f t="shared" si="52"/>
        <v>284.66392791000015</v>
      </c>
      <c r="D241" s="5">
        <f t="shared" si="53"/>
        <v>13.714066311090438</v>
      </c>
      <c r="E241" s="5">
        <f t="shared" si="54"/>
        <v>16.852252611364182</v>
      </c>
      <c r="F241" s="5">
        <f t="shared" si="55"/>
        <v>6.8970298966431907</v>
      </c>
      <c r="G241" s="5">
        <f t="shared" si="51"/>
        <v>0.60662131781466844</v>
      </c>
      <c r="H241" s="47">
        <f t="shared" si="56"/>
        <v>322.7338980469126</v>
      </c>
      <c r="J241" s="46">
        <v>0</v>
      </c>
      <c r="K241" s="18">
        <f t="shared" si="57"/>
        <v>5316</v>
      </c>
      <c r="L241">
        <f t="shared" si="58"/>
        <v>284.66392791000015</v>
      </c>
      <c r="M241">
        <f t="shared" si="59"/>
        <v>13.714066311090438</v>
      </c>
      <c r="N241">
        <f t="shared" si="60"/>
        <v>16.852252611364182</v>
      </c>
      <c r="O241">
        <f t="shared" si="61"/>
        <v>6.8970298966431907</v>
      </c>
      <c r="P241">
        <f t="shared" si="62"/>
        <v>0.60662131781466844</v>
      </c>
      <c r="Q241" s="47">
        <f t="shared" si="63"/>
        <v>322.7338980469126</v>
      </c>
    </row>
    <row r="242" spans="1:17" x14ac:dyDescent="0.35">
      <c r="A242" s="6">
        <v>1981</v>
      </c>
      <c r="B242">
        <v>5152</v>
      </c>
      <c r="C242" s="5">
        <f t="shared" si="52"/>
        <v>284.98804443000017</v>
      </c>
      <c r="D242" s="5">
        <f t="shared" si="53"/>
        <v>14.174979304625571</v>
      </c>
      <c r="E242" s="5">
        <f t="shared" si="54"/>
        <v>17.423876577526194</v>
      </c>
      <c r="F242" s="5">
        <f t="shared" si="55"/>
        <v>7.1263252619090283</v>
      </c>
      <c r="G242" s="5">
        <f t="shared" ref="G242:G281" si="64">(1-F$8)*G241+D$8*G$3*B241</f>
        <v>0.61725482808987797</v>
      </c>
      <c r="H242" s="47">
        <f t="shared" si="56"/>
        <v>324.33048040215084</v>
      </c>
      <c r="J242" s="46">
        <v>0</v>
      </c>
      <c r="K242" s="18">
        <f t="shared" si="57"/>
        <v>5152</v>
      </c>
      <c r="L242">
        <f t="shared" si="58"/>
        <v>284.98804443000017</v>
      </c>
      <c r="M242">
        <f t="shared" si="59"/>
        <v>14.174979304625571</v>
      </c>
      <c r="N242">
        <f t="shared" si="60"/>
        <v>17.423876577526194</v>
      </c>
      <c r="O242">
        <f t="shared" si="61"/>
        <v>7.1263252619090283</v>
      </c>
      <c r="P242">
        <f t="shared" si="62"/>
        <v>0.61725482808987797</v>
      </c>
      <c r="Q242" s="47">
        <f t="shared" si="63"/>
        <v>324.33048040215084</v>
      </c>
    </row>
    <row r="243" spans="1:17" x14ac:dyDescent="0.35">
      <c r="A243" s="6">
        <v>1982</v>
      </c>
      <c r="B243">
        <v>5113</v>
      </c>
      <c r="C243" s="5">
        <f t="shared" ref="C243:C280" si="65">(1-F$4)*C242+D$4*G$3*B242</f>
        <v>285.30216187000019</v>
      </c>
      <c r="D243" s="5">
        <f t="shared" ref="D243:D281" si="66">(1-F$5)*D242+D$5*G$3*B242</f>
        <v>14.619241112734445</v>
      </c>
      <c r="E243" s="5">
        <f t="shared" ref="E243:E281" si="67">(1-F$6)*E242+D$6*G$3*B242</f>
        <v>17.963214734751656</v>
      </c>
      <c r="F243" s="5">
        <f t="shared" ref="F243:F281" si="68">(1-F$7)*F242+D$7*G$3*B242</f>
        <v>7.3232927038285816</v>
      </c>
      <c r="G243" s="5">
        <f t="shared" si="64"/>
        <v>0.61601277809216182</v>
      </c>
      <c r="H243" s="47">
        <f t="shared" ref="H243:H306" si="69">SUM(C243:G243)</f>
        <v>325.82392319940709</v>
      </c>
      <c r="J243" s="46">
        <v>0</v>
      </c>
      <c r="K243" s="18">
        <f t="shared" si="57"/>
        <v>5113</v>
      </c>
      <c r="L243">
        <f t="shared" si="58"/>
        <v>285.30216187000019</v>
      </c>
      <c r="M243">
        <f t="shared" si="59"/>
        <v>14.619241112734445</v>
      </c>
      <c r="N243">
        <f t="shared" si="60"/>
        <v>17.963214734751656</v>
      </c>
      <c r="O243">
        <f t="shared" si="61"/>
        <v>7.3232927038285816</v>
      </c>
      <c r="P243">
        <f t="shared" si="62"/>
        <v>0.61601277809216182</v>
      </c>
      <c r="Q243" s="47">
        <f t="shared" si="63"/>
        <v>325.82392319940709</v>
      </c>
    </row>
    <row r="244" spans="1:17" x14ac:dyDescent="0.35">
      <c r="A244" s="6">
        <v>1983</v>
      </c>
      <c r="B244">
        <v>5095</v>
      </c>
      <c r="C244" s="5">
        <f t="shared" si="65"/>
        <v>285.61390148000021</v>
      </c>
      <c r="D244" s="5">
        <f t="shared" si="66"/>
        <v>15.058622543326026</v>
      </c>
      <c r="E244" s="5">
        <f t="shared" si="67"/>
        <v>18.489460443052916</v>
      </c>
      <c r="F244" s="5">
        <f t="shared" si="68"/>
        <v>7.5044352650283228</v>
      </c>
      <c r="G244" s="5">
        <f t="shared" si="64"/>
        <v>0.61343033668765101</v>
      </c>
      <c r="H244" s="47">
        <f t="shared" si="69"/>
        <v>327.27985006809513</v>
      </c>
      <c r="J244" s="46">
        <v>0</v>
      </c>
      <c r="K244" s="18">
        <f t="shared" si="57"/>
        <v>5095</v>
      </c>
      <c r="L244">
        <f t="shared" si="58"/>
        <v>285.61390148000021</v>
      </c>
      <c r="M244">
        <f t="shared" si="59"/>
        <v>15.058622543326026</v>
      </c>
      <c r="N244">
        <f t="shared" si="60"/>
        <v>18.489460443052916</v>
      </c>
      <c r="O244">
        <f t="shared" si="61"/>
        <v>7.5044352650283228</v>
      </c>
      <c r="P244">
        <f t="shared" si="62"/>
        <v>0.61343033668765101</v>
      </c>
      <c r="Q244" s="47">
        <f t="shared" si="63"/>
        <v>327.27985006809513</v>
      </c>
    </row>
    <row r="245" spans="1:17" x14ac:dyDescent="0.35">
      <c r="A245" s="6">
        <v>1984</v>
      </c>
      <c r="B245">
        <v>5283</v>
      </c>
      <c r="C245" s="5">
        <f t="shared" si="65"/>
        <v>285.92454363000019</v>
      </c>
      <c r="D245" s="5">
        <f t="shared" si="66"/>
        <v>15.495106822464786</v>
      </c>
      <c r="E245" s="5">
        <f t="shared" si="67"/>
        <v>19.005941117343067</v>
      </c>
      <c r="F245" s="5">
        <f t="shared" si="68"/>
        <v>7.6731192211926471</v>
      </c>
      <c r="G245" s="5">
        <f t="shared" si="64"/>
        <v>0.61101980679890378</v>
      </c>
      <c r="H245" s="47">
        <f t="shared" si="69"/>
        <v>328.70973059779953</v>
      </c>
      <c r="J245" s="46">
        <v>0</v>
      </c>
      <c r="K245" s="18">
        <f t="shared" si="57"/>
        <v>5283</v>
      </c>
      <c r="L245">
        <f t="shared" si="58"/>
        <v>285.92454363000019</v>
      </c>
      <c r="M245">
        <f t="shared" si="59"/>
        <v>15.495106822464786</v>
      </c>
      <c r="N245">
        <f t="shared" si="60"/>
        <v>19.005941117343067</v>
      </c>
      <c r="O245">
        <f t="shared" si="61"/>
        <v>7.6731192211926471</v>
      </c>
      <c r="P245">
        <f t="shared" si="62"/>
        <v>0.61101980679890378</v>
      </c>
      <c r="Q245" s="47">
        <f t="shared" si="63"/>
        <v>328.70973059779953</v>
      </c>
    </row>
    <row r="246" spans="1:17" x14ac:dyDescent="0.35">
      <c r="A246" s="6">
        <v>1985</v>
      </c>
      <c r="B246">
        <v>5441</v>
      </c>
      <c r="C246" s="5">
        <f t="shared" si="65"/>
        <v>286.24664814000016</v>
      </c>
      <c r="D246" s="5">
        <f t="shared" si="66"/>
        <v>15.948024720300994</v>
      </c>
      <c r="E246" s="5">
        <f t="shared" si="67"/>
        <v>19.54370430992288</v>
      </c>
      <c r="F246" s="5">
        <f t="shared" si="68"/>
        <v>7.854209793259181</v>
      </c>
      <c r="G246" s="5">
        <f t="shared" si="64"/>
        <v>0.61837494651522495</v>
      </c>
      <c r="H246" s="47">
        <f t="shared" si="69"/>
        <v>330.2109619099985</v>
      </c>
      <c r="J246" s="46">
        <v>0</v>
      </c>
      <c r="K246" s="18">
        <f t="shared" si="57"/>
        <v>5441</v>
      </c>
      <c r="L246">
        <f t="shared" si="58"/>
        <v>286.24664814000016</v>
      </c>
      <c r="M246">
        <f t="shared" si="59"/>
        <v>15.948024720300994</v>
      </c>
      <c r="N246">
        <f t="shared" si="60"/>
        <v>19.54370430992288</v>
      </c>
      <c r="O246">
        <f t="shared" si="61"/>
        <v>7.854209793259181</v>
      </c>
      <c r="P246">
        <f t="shared" si="62"/>
        <v>0.61837494651522495</v>
      </c>
      <c r="Q246" s="47">
        <f t="shared" si="63"/>
        <v>330.2109619099985</v>
      </c>
    </row>
    <row r="247" spans="1:17" x14ac:dyDescent="0.35">
      <c r="A247" s="6">
        <v>1986</v>
      </c>
      <c r="B247">
        <v>5609</v>
      </c>
      <c r="C247" s="5">
        <f t="shared" si="65"/>
        <v>286.57838591000018</v>
      </c>
      <c r="D247" s="5">
        <f t="shared" si="66"/>
        <v>16.41451702745826</v>
      </c>
      <c r="E247" s="5">
        <f t="shared" si="67"/>
        <v>20.097961953723988</v>
      </c>
      <c r="F247" s="5">
        <f t="shared" si="68"/>
        <v>8.0434807302660314</v>
      </c>
      <c r="G247" s="5">
        <f t="shared" si="64"/>
        <v>0.63024626425964381</v>
      </c>
      <c r="H247" s="47">
        <f t="shared" si="69"/>
        <v>331.76459188570811</v>
      </c>
      <c r="J247" s="46">
        <v>0</v>
      </c>
      <c r="K247" s="18">
        <f t="shared" si="57"/>
        <v>5609</v>
      </c>
      <c r="L247">
        <f t="shared" si="58"/>
        <v>286.57838591000018</v>
      </c>
      <c r="M247">
        <f t="shared" si="59"/>
        <v>16.41451702745826</v>
      </c>
      <c r="N247">
        <f t="shared" si="60"/>
        <v>20.097961953723988</v>
      </c>
      <c r="O247">
        <f t="shared" si="61"/>
        <v>8.0434807302660314</v>
      </c>
      <c r="P247">
        <f t="shared" si="62"/>
        <v>0.63024626425964381</v>
      </c>
      <c r="Q247" s="47">
        <f t="shared" si="63"/>
        <v>331.76459188570811</v>
      </c>
    </row>
    <row r="248" spans="1:17" x14ac:dyDescent="0.35">
      <c r="A248" s="6">
        <v>1987</v>
      </c>
      <c r="B248">
        <v>5755</v>
      </c>
      <c r="C248" s="5">
        <f t="shared" si="65"/>
        <v>286.92036664000017</v>
      </c>
      <c r="D248" s="5">
        <f t="shared" si="66"/>
        <v>16.895484400330673</v>
      </c>
      <c r="E248" s="5">
        <f t="shared" si="67"/>
        <v>20.669993450063181</v>
      </c>
      <c r="F248" s="5">
        <f t="shared" si="68"/>
        <v>8.2416372136820382</v>
      </c>
      <c r="G248" s="5">
        <f t="shared" si="64"/>
        <v>0.64532578244282446</v>
      </c>
      <c r="H248" s="47">
        <f t="shared" si="69"/>
        <v>333.37280748651887</v>
      </c>
      <c r="J248" s="46">
        <v>0</v>
      </c>
      <c r="K248" s="18">
        <f t="shared" si="57"/>
        <v>5755</v>
      </c>
      <c r="L248">
        <f t="shared" si="58"/>
        <v>286.92036664000017</v>
      </c>
      <c r="M248">
        <f t="shared" si="59"/>
        <v>16.895484400330673</v>
      </c>
      <c r="N248">
        <f t="shared" si="60"/>
        <v>20.669993450063181</v>
      </c>
      <c r="O248">
        <f t="shared" si="61"/>
        <v>8.2416372136820382</v>
      </c>
      <c r="P248">
        <f t="shared" si="62"/>
        <v>0.64532578244282446</v>
      </c>
      <c r="Q248" s="47">
        <f t="shared" si="63"/>
        <v>333.37280748651887</v>
      </c>
    </row>
    <row r="249" spans="1:17" x14ac:dyDescent="0.35">
      <c r="A249" s="6">
        <v>1988</v>
      </c>
      <c r="B249">
        <v>5968</v>
      </c>
      <c r="C249" s="5">
        <f t="shared" si="65"/>
        <v>287.27124899000017</v>
      </c>
      <c r="D249" s="5">
        <f t="shared" si="66"/>
        <v>17.388823417579655</v>
      </c>
      <c r="E249" s="5">
        <f t="shared" si="67"/>
        <v>21.256258467344789</v>
      </c>
      <c r="F249" s="5">
        <f t="shared" si="68"/>
        <v>8.4455921401757159</v>
      </c>
      <c r="G249" s="5">
        <f t="shared" si="64"/>
        <v>0.6613193725546177</v>
      </c>
      <c r="H249" s="47">
        <f t="shared" si="69"/>
        <v>335.02324238765493</v>
      </c>
      <c r="J249" s="46">
        <v>0</v>
      </c>
      <c r="K249" s="18">
        <f t="shared" si="57"/>
        <v>5968</v>
      </c>
      <c r="L249">
        <f t="shared" si="58"/>
        <v>287.27124899000017</v>
      </c>
      <c r="M249">
        <f t="shared" si="59"/>
        <v>17.388823417579655</v>
      </c>
      <c r="N249">
        <f t="shared" si="60"/>
        <v>21.256258467344789</v>
      </c>
      <c r="O249">
        <f t="shared" si="61"/>
        <v>8.4455921401757159</v>
      </c>
      <c r="P249">
        <f t="shared" si="62"/>
        <v>0.6613193725546177</v>
      </c>
      <c r="Q249" s="47">
        <f t="shared" si="63"/>
        <v>335.02324238765493</v>
      </c>
    </row>
    <row r="250" spans="1:17" x14ac:dyDescent="0.35">
      <c r="A250" s="6">
        <v>1989</v>
      </c>
      <c r="B250">
        <v>6088</v>
      </c>
      <c r="C250" s="5">
        <f t="shared" si="65"/>
        <v>287.63511795000016</v>
      </c>
      <c r="D250" s="5">
        <f t="shared" si="66"/>
        <v>17.900784644441615</v>
      </c>
      <c r="E250" s="5">
        <f t="shared" si="67"/>
        <v>21.866621314484313</v>
      </c>
      <c r="F250" s="5">
        <f t="shared" si="68"/>
        <v>8.6628700129234986</v>
      </c>
      <c r="G250" s="5">
        <f t="shared" si="64"/>
        <v>0.68100967531629708</v>
      </c>
      <c r="H250" s="47">
        <f t="shared" si="69"/>
        <v>336.74640359716591</v>
      </c>
      <c r="J250" s="46">
        <v>0</v>
      </c>
      <c r="K250" s="18">
        <f t="shared" si="57"/>
        <v>6088</v>
      </c>
      <c r="L250">
        <f t="shared" si="58"/>
        <v>287.63511795000016</v>
      </c>
      <c r="M250">
        <f t="shared" si="59"/>
        <v>17.900784644441615</v>
      </c>
      <c r="N250">
        <f t="shared" si="60"/>
        <v>21.866621314484313</v>
      </c>
      <c r="O250">
        <f t="shared" si="61"/>
        <v>8.6628700129234986</v>
      </c>
      <c r="P250">
        <f t="shared" si="62"/>
        <v>0.68100967531629708</v>
      </c>
      <c r="Q250" s="47">
        <f t="shared" si="63"/>
        <v>336.74640359716591</v>
      </c>
    </row>
    <row r="251" spans="1:17" x14ac:dyDescent="0.35">
      <c r="A251" s="6">
        <v>1990</v>
      </c>
      <c r="B251">
        <v>6151</v>
      </c>
      <c r="C251" s="5">
        <f t="shared" si="65"/>
        <v>288.00630331000019</v>
      </c>
      <c r="D251" s="5">
        <f t="shared" si="66"/>
        <v>18.422593450661122</v>
      </c>
      <c r="E251" s="5">
        <f t="shared" si="67"/>
        <v>22.486801095567561</v>
      </c>
      <c r="F251" s="5">
        <f t="shared" si="68"/>
        <v>8.8818054838913003</v>
      </c>
      <c r="G251" s="5">
        <f t="shared" si="64"/>
        <v>0.69858044764027993</v>
      </c>
      <c r="H251" s="47">
        <f t="shared" si="69"/>
        <v>338.49608378776043</v>
      </c>
      <c r="J251" s="46">
        <v>0</v>
      </c>
      <c r="K251" s="18">
        <f t="shared" si="57"/>
        <v>6151</v>
      </c>
      <c r="L251">
        <f t="shared" si="58"/>
        <v>288.00630331000019</v>
      </c>
      <c r="M251">
        <f t="shared" si="59"/>
        <v>18.422593450661122</v>
      </c>
      <c r="N251">
        <f t="shared" si="60"/>
        <v>22.486801095567561</v>
      </c>
      <c r="O251">
        <f t="shared" si="61"/>
        <v>8.8818054838913003</v>
      </c>
      <c r="P251">
        <f t="shared" si="62"/>
        <v>0.69858044764027993</v>
      </c>
      <c r="Q251" s="47">
        <f t="shared" si="63"/>
        <v>338.49608378776043</v>
      </c>
    </row>
    <row r="252" spans="1:17" x14ac:dyDescent="0.35">
      <c r="A252" s="6">
        <v>1991</v>
      </c>
      <c r="B252">
        <v>6239</v>
      </c>
      <c r="C252" s="5">
        <f t="shared" si="65"/>
        <v>288.38132978000021</v>
      </c>
      <c r="D252" s="5">
        <f t="shared" si="66"/>
        <v>18.948876145252921</v>
      </c>
      <c r="E252" s="5">
        <f t="shared" si="67"/>
        <v>23.108111481660906</v>
      </c>
      <c r="F252" s="5">
        <f t="shared" si="68"/>
        <v>9.0956206097040599</v>
      </c>
      <c r="G252" s="5">
        <f t="shared" si="64"/>
        <v>0.71219235976960582</v>
      </c>
      <c r="H252" s="47">
        <f t="shared" si="69"/>
        <v>340.24613037638773</v>
      </c>
      <c r="J252" s="46">
        <v>0</v>
      </c>
      <c r="K252" s="18">
        <f t="shared" si="57"/>
        <v>6239</v>
      </c>
      <c r="L252">
        <f t="shared" si="58"/>
        <v>288.38132978000021</v>
      </c>
      <c r="M252">
        <f t="shared" si="59"/>
        <v>18.948876145252921</v>
      </c>
      <c r="N252">
        <f t="shared" si="60"/>
        <v>23.108111481660906</v>
      </c>
      <c r="O252">
        <f t="shared" si="61"/>
        <v>9.0956206097040599</v>
      </c>
      <c r="P252">
        <f t="shared" si="62"/>
        <v>0.71219235976960582</v>
      </c>
      <c r="Q252" s="47">
        <f t="shared" si="63"/>
        <v>340.24613037638773</v>
      </c>
    </row>
    <row r="253" spans="1:17" x14ac:dyDescent="0.35">
      <c r="A253" s="6">
        <v>1992</v>
      </c>
      <c r="B253">
        <v>6178</v>
      </c>
      <c r="C253" s="5">
        <f t="shared" si="65"/>
        <v>288.76172161000022</v>
      </c>
      <c r="D253" s="5">
        <f t="shared" si="66"/>
        <v>19.481965420416334</v>
      </c>
      <c r="E253" s="5">
        <f t="shared" si="67"/>
        <v>23.734289297087557</v>
      </c>
      <c r="F253" s="5">
        <f t="shared" si="68"/>
        <v>9.3075391495828619</v>
      </c>
      <c r="G253" s="5">
        <f t="shared" si="64"/>
        <v>0.72457560181335623</v>
      </c>
      <c r="H253" s="47">
        <f t="shared" si="69"/>
        <v>342.0100910789003</v>
      </c>
      <c r="J253" s="46">
        <v>0</v>
      </c>
      <c r="K253" s="18">
        <f t="shared" si="57"/>
        <v>6178</v>
      </c>
      <c r="L253">
        <f t="shared" si="58"/>
        <v>288.76172161000022</v>
      </c>
      <c r="M253">
        <f t="shared" si="59"/>
        <v>19.481965420416334</v>
      </c>
      <c r="N253">
        <f t="shared" si="60"/>
        <v>23.734289297087557</v>
      </c>
      <c r="O253">
        <f t="shared" si="61"/>
        <v>9.3075391495828619</v>
      </c>
      <c r="P253">
        <f t="shared" si="62"/>
        <v>0.72457560181335623</v>
      </c>
      <c r="Q253" s="47">
        <f t="shared" si="63"/>
        <v>342.0100910789003</v>
      </c>
    </row>
    <row r="254" spans="1:17" x14ac:dyDescent="0.35">
      <c r="A254" s="6">
        <v>1993</v>
      </c>
      <c r="B254">
        <v>6172</v>
      </c>
      <c r="C254" s="5">
        <f t="shared" si="65"/>
        <v>289.13839427000022</v>
      </c>
      <c r="D254" s="5">
        <f t="shared" si="66"/>
        <v>20.007866351044694</v>
      </c>
      <c r="E254" s="5">
        <f t="shared" si="67"/>
        <v>24.342907288213159</v>
      </c>
      <c r="F254" s="5">
        <f t="shared" si="68"/>
        <v>9.5001991995195212</v>
      </c>
      <c r="G254" s="5">
        <f t="shared" si="64"/>
        <v>0.72922551777953337</v>
      </c>
      <c r="H254" s="47">
        <f t="shared" si="69"/>
        <v>343.7185926265571</v>
      </c>
      <c r="J254" s="46">
        <v>0</v>
      </c>
      <c r="K254" s="18">
        <f t="shared" si="57"/>
        <v>6172</v>
      </c>
      <c r="L254">
        <f t="shared" si="58"/>
        <v>289.13839427000022</v>
      </c>
      <c r="M254">
        <f t="shared" si="59"/>
        <v>20.007866351044694</v>
      </c>
      <c r="N254">
        <f t="shared" si="60"/>
        <v>24.342907288213159</v>
      </c>
      <c r="O254">
        <f t="shared" si="61"/>
        <v>9.5001991995195212</v>
      </c>
      <c r="P254">
        <f t="shared" si="62"/>
        <v>0.72922551777953337</v>
      </c>
      <c r="Q254" s="47">
        <f t="shared" si="63"/>
        <v>343.7185926265571</v>
      </c>
    </row>
    <row r="255" spans="1:17" x14ac:dyDescent="0.35">
      <c r="A255" s="6">
        <v>1994</v>
      </c>
      <c r="B255">
        <v>6284</v>
      </c>
      <c r="C255" s="5">
        <f t="shared" si="65"/>
        <v>289.5147011100002</v>
      </c>
      <c r="D255" s="5">
        <f t="shared" si="66"/>
        <v>20.531757712488744</v>
      </c>
      <c r="E255" s="5">
        <f t="shared" si="67"/>
        <v>24.942455553814565</v>
      </c>
      <c r="F255" s="5">
        <f t="shared" si="68"/>
        <v>9.6811496864985376</v>
      </c>
      <c r="G255" s="5">
        <f t="shared" si="64"/>
        <v>0.73176443437810712</v>
      </c>
      <c r="H255" s="47">
        <f t="shared" si="69"/>
        <v>345.40182849718019</v>
      </c>
      <c r="J255" s="46">
        <v>0</v>
      </c>
      <c r="K255" s="18">
        <f t="shared" si="57"/>
        <v>6284</v>
      </c>
      <c r="L255">
        <f t="shared" si="58"/>
        <v>289.5147011100002</v>
      </c>
      <c r="M255">
        <f t="shared" si="59"/>
        <v>20.531757712488744</v>
      </c>
      <c r="N255">
        <f t="shared" si="60"/>
        <v>24.942455553814565</v>
      </c>
      <c r="O255">
        <f t="shared" si="61"/>
        <v>9.6811496864985376</v>
      </c>
      <c r="P255">
        <f t="shared" si="62"/>
        <v>0.73176443437810712</v>
      </c>
      <c r="Q255" s="47">
        <f t="shared" si="63"/>
        <v>345.40182849718019</v>
      </c>
    </row>
    <row r="256" spans="1:17" x14ac:dyDescent="0.35">
      <c r="A256" s="6">
        <v>1995</v>
      </c>
      <c r="B256">
        <v>6422</v>
      </c>
      <c r="C256" s="5">
        <f t="shared" si="65"/>
        <v>289.89783659000022</v>
      </c>
      <c r="D256" s="5">
        <f t="shared" si="66"/>
        <v>21.064713433133402</v>
      </c>
      <c r="E256" s="5">
        <f t="shared" si="67"/>
        <v>25.550765273333791</v>
      </c>
      <c r="F256" s="5">
        <f t="shared" si="68"/>
        <v>9.8648950410385137</v>
      </c>
      <c r="G256" s="5">
        <f t="shared" si="64"/>
        <v>0.73855716513759539</v>
      </c>
      <c r="H256" s="47">
        <f t="shared" si="69"/>
        <v>347.11676750264354</v>
      </c>
      <c r="J256" s="46">
        <v>0</v>
      </c>
      <c r="K256" s="18">
        <f t="shared" si="57"/>
        <v>6422</v>
      </c>
      <c r="L256">
        <f t="shared" si="58"/>
        <v>289.89783659000022</v>
      </c>
      <c r="M256">
        <f t="shared" si="59"/>
        <v>21.064713433133402</v>
      </c>
      <c r="N256">
        <f t="shared" si="60"/>
        <v>25.550765273333791</v>
      </c>
      <c r="O256">
        <f t="shared" si="61"/>
        <v>9.8648950410385137</v>
      </c>
      <c r="P256">
        <f t="shared" si="62"/>
        <v>0.73855716513759539</v>
      </c>
      <c r="Q256" s="47">
        <f t="shared" si="63"/>
        <v>347.11676750264354</v>
      </c>
    </row>
    <row r="257" spans="1:17" x14ac:dyDescent="0.35">
      <c r="A257" s="6">
        <v>1996</v>
      </c>
      <c r="B257">
        <v>6550</v>
      </c>
      <c r="C257" s="5">
        <f t="shared" si="65"/>
        <v>290.28938593000021</v>
      </c>
      <c r="D257" s="5">
        <f t="shared" si="66"/>
        <v>21.609147376655482</v>
      </c>
      <c r="E257" s="5">
        <f t="shared" si="67"/>
        <v>26.171620925140186</v>
      </c>
      <c r="F257" s="5">
        <f t="shared" si="68"/>
        <v>10.054324101142349</v>
      </c>
      <c r="G257" s="5">
        <f t="shared" si="64"/>
        <v>0.74914936460639803</v>
      </c>
      <c r="H257" s="47">
        <f t="shared" si="69"/>
        <v>348.87362769754463</v>
      </c>
      <c r="J257" s="46">
        <v>0</v>
      </c>
      <c r="K257" s="18">
        <f t="shared" si="57"/>
        <v>6550</v>
      </c>
      <c r="L257">
        <f t="shared" si="58"/>
        <v>290.28938593000021</v>
      </c>
      <c r="M257">
        <f t="shared" si="59"/>
        <v>21.609147376655482</v>
      </c>
      <c r="N257">
        <f t="shared" si="60"/>
        <v>26.171620925140186</v>
      </c>
      <c r="O257">
        <f t="shared" si="61"/>
        <v>10.054324101142349</v>
      </c>
      <c r="P257">
        <f t="shared" si="62"/>
        <v>0.74914936460639803</v>
      </c>
      <c r="Q257" s="47">
        <f t="shared" si="63"/>
        <v>348.87362769754463</v>
      </c>
    </row>
    <row r="258" spans="1:17" x14ac:dyDescent="0.35">
      <c r="A258" s="6">
        <v>1997</v>
      </c>
      <c r="B258">
        <v>6663</v>
      </c>
      <c r="C258" s="5">
        <f t="shared" si="65"/>
        <v>290.68873943000023</v>
      </c>
      <c r="D258" s="5">
        <f t="shared" si="66"/>
        <v>22.164089966120656</v>
      </c>
      <c r="E258" s="5">
        <f t="shared" si="67"/>
        <v>26.803353310003558</v>
      </c>
      <c r="F258" s="5">
        <f t="shared" si="68"/>
        <v>10.247939674579927</v>
      </c>
      <c r="G258" s="5">
        <f t="shared" si="64"/>
        <v>0.76157705833801881</v>
      </c>
      <c r="H258" s="47">
        <f t="shared" si="69"/>
        <v>350.66569943904238</v>
      </c>
      <c r="J258" s="46">
        <v>0</v>
      </c>
      <c r="K258" s="18">
        <f t="shared" si="57"/>
        <v>6663</v>
      </c>
      <c r="L258">
        <f t="shared" si="58"/>
        <v>290.68873943000023</v>
      </c>
      <c r="M258">
        <f t="shared" si="59"/>
        <v>22.164089966120656</v>
      </c>
      <c r="N258">
        <f t="shared" si="60"/>
        <v>26.803353310003558</v>
      </c>
      <c r="O258">
        <f t="shared" si="61"/>
        <v>10.247939674579927</v>
      </c>
      <c r="P258">
        <f t="shared" si="62"/>
        <v>0.76157705833801881</v>
      </c>
      <c r="Q258" s="47">
        <f t="shared" si="63"/>
        <v>350.66569943904238</v>
      </c>
    </row>
    <row r="259" spans="1:17" x14ac:dyDescent="0.35">
      <c r="A259" s="6">
        <v>1998</v>
      </c>
      <c r="B259">
        <v>6638</v>
      </c>
      <c r="C259" s="5">
        <f t="shared" si="65"/>
        <v>291.09498254000022</v>
      </c>
      <c r="D259" s="5">
        <f t="shared" si="66"/>
        <v>22.728105291929733</v>
      </c>
      <c r="E259" s="5">
        <f t="shared" si="67"/>
        <v>27.443565233713851</v>
      </c>
      <c r="F259" s="5">
        <f t="shared" si="68"/>
        <v>10.44374384900628</v>
      </c>
      <c r="G259" s="5">
        <f t="shared" si="64"/>
        <v>0.77441453561576523</v>
      </c>
      <c r="H259" s="47">
        <f t="shared" si="69"/>
        <v>352.48481145026591</v>
      </c>
      <c r="J259" s="46">
        <v>0</v>
      </c>
      <c r="K259" s="18">
        <f t="shared" si="57"/>
        <v>6638</v>
      </c>
      <c r="L259">
        <f t="shared" si="58"/>
        <v>291.09498254000022</v>
      </c>
      <c r="M259">
        <f t="shared" si="59"/>
        <v>22.728105291929733</v>
      </c>
      <c r="N259">
        <f t="shared" si="60"/>
        <v>27.443565233713851</v>
      </c>
      <c r="O259">
        <f t="shared" si="61"/>
        <v>10.44374384900628</v>
      </c>
      <c r="P259">
        <f t="shared" si="62"/>
        <v>0.77441453561576523</v>
      </c>
      <c r="Q259" s="47">
        <f t="shared" si="63"/>
        <v>352.48481145026591</v>
      </c>
    </row>
    <row r="260" spans="1:17" x14ac:dyDescent="0.35">
      <c r="A260" s="6">
        <v>1999</v>
      </c>
      <c r="B260">
        <v>6584</v>
      </c>
      <c r="C260" s="5">
        <f t="shared" si="65"/>
        <v>291.49970140000022</v>
      </c>
      <c r="D260" s="5">
        <f t="shared" si="66"/>
        <v>23.288223994713757</v>
      </c>
      <c r="E260" s="5">
        <f t="shared" si="67"/>
        <v>28.071431838678116</v>
      </c>
      <c r="F260" s="5">
        <f t="shared" si="68"/>
        <v>10.625431096527564</v>
      </c>
      <c r="G260" s="5">
        <f t="shared" si="64"/>
        <v>0.78102835917808267</v>
      </c>
      <c r="H260" s="47">
        <f t="shared" si="69"/>
        <v>354.26581668909773</v>
      </c>
      <c r="J260" s="46">
        <v>0</v>
      </c>
      <c r="K260" s="18">
        <f t="shared" si="57"/>
        <v>6584</v>
      </c>
      <c r="L260">
        <f t="shared" si="58"/>
        <v>291.49970140000022</v>
      </c>
      <c r="M260">
        <f t="shared" si="59"/>
        <v>23.288223994713757</v>
      </c>
      <c r="N260">
        <f t="shared" si="60"/>
        <v>28.071431838678116</v>
      </c>
      <c r="O260">
        <f t="shared" si="61"/>
        <v>10.625431096527564</v>
      </c>
      <c r="P260">
        <f t="shared" si="62"/>
        <v>0.78102835917808267</v>
      </c>
      <c r="Q260" s="47">
        <f t="shared" si="63"/>
        <v>354.26581668909773</v>
      </c>
    </row>
    <row r="261" spans="1:17" x14ac:dyDescent="0.35">
      <c r="A261" s="6">
        <v>2000</v>
      </c>
      <c r="B261">
        <v>6750</v>
      </c>
      <c r="C261" s="5">
        <f t="shared" si="65"/>
        <v>291.90112788000022</v>
      </c>
      <c r="D261" s="5">
        <f t="shared" si="66"/>
        <v>23.841736594199183</v>
      </c>
      <c r="E261" s="5">
        <f t="shared" si="67"/>
        <v>28.682766511368033</v>
      </c>
      <c r="F261" s="5">
        <f t="shared" si="68"/>
        <v>10.790407622796296</v>
      </c>
      <c r="G261" s="5">
        <f t="shared" si="64"/>
        <v>0.78250724594655807</v>
      </c>
      <c r="H261" s="47">
        <f t="shared" si="69"/>
        <v>355.99854585431024</v>
      </c>
      <c r="J261" s="46">
        <v>0</v>
      </c>
      <c r="K261" s="18">
        <f t="shared" si="57"/>
        <v>6750</v>
      </c>
      <c r="L261">
        <f t="shared" si="58"/>
        <v>291.90112788000022</v>
      </c>
      <c r="M261">
        <f t="shared" si="59"/>
        <v>23.841736594199183</v>
      </c>
      <c r="N261">
        <f t="shared" si="60"/>
        <v>28.682766511368033</v>
      </c>
      <c r="O261">
        <f t="shared" si="61"/>
        <v>10.790407622796296</v>
      </c>
      <c r="P261">
        <f t="shared" si="62"/>
        <v>0.78250724594655807</v>
      </c>
      <c r="Q261" s="47">
        <f t="shared" si="63"/>
        <v>355.99854585431024</v>
      </c>
    </row>
    <row r="262" spans="1:17" x14ac:dyDescent="0.35">
      <c r="A262" s="6">
        <v>2001</v>
      </c>
      <c r="B262">
        <v>6916</v>
      </c>
      <c r="C262" s="5">
        <f t="shared" si="65"/>
        <v>292.3126753800002</v>
      </c>
      <c r="D262" s="5">
        <f t="shared" si="66"/>
        <v>24.409297263973702</v>
      </c>
      <c r="E262" s="5">
        <f t="shared" si="67"/>
        <v>29.310808753560597</v>
      </c>
      <c r="F262" s="5">
        <f t="shared" si="68"/>
        <v>10.965423058781553</v>
      </c>
      <c r="G262" s="5">
        <f t="shared" si="64"/>
        <v>0.79118963611388171</v>
      </c>
      <c r="H262" s="47">
        <f t="shared" si="69"/>
        <v>357.78939409242992</v>
      </c>
      <c r="J262" s="46">
        <v>0</v>
      </c>
      <c r="K262" s="18">
        <f t="shared" si="57"/>
        <v>6916</v>
      </c>
      <c r="L262">
        <f t="shared" si="58"/>
        <v>292.3126753800002</v>
      </c>
      <c r="M262">
        <f t="shared" si="59"/>
        <v>24.409297263973702</v>
      </c>
      <c r="N262">
        <f t="shared" si="60"/>
        <v>29.310808753560597</v>
      </c>
      <c r="O262">
        <f t="shared" si="61"/>
        <v>10.965423058781553</v>
      </c>
      <c r="P262">
        <f t="shared" si="62"/>
        <v>0.79118963611388171</v>
      </c>
      <c r="Q262" s="47">
        <f t="shared" si="63"/>
        <v>357.78939409242992</v>
      </c>
    </row>
    <row r="263" spans="1:17" x14ac:dyDescent="0.35">
      <c r="A263" s="6">
        <v>2002</v>
      </c>
      <c r="B263">
        <v>6981</v>
      </c>
      <c r="C263" s="5">
        <f t="shared" si="65"/>
        <v>292.73434390000023</v>
      </c>
      <c r="D263" s="5">
        <f t="shared" si="66"/>
        <v>24.990867357375919</v>
      </c>
      <c r="E263" s="5">
        <f t="shared" si="67"/>
        <v>29.95533430596776</v>
      </c>
      <c r="F263" s="5">
        <f t="shared" si="68"/>
        <v>11.149903913132102</v>
      </c>
      <c r="G263" s="5">
        <f t="shared" si="64"/>
        <v>0.80424117194995104</v>
      </c>
      <c r="H263" s="47">
        <f t="shared" si="69"/>
        <v>359.63469064842599</v>
      </c>
      <c r="J263" s="46">
        <v>0</v>
      </c>
      <c r="K263" s="18">
        <f t="shared" si="57"/>
        <v>6981</v>
      </c>
      <c r="L263">
        <f t="shared" si="58"/>
        <v>292.73434390000023</v>
      </c>
      <c r="M263">
        <f t="shared" si="59"/>
        <v>24.990867357375919</v>
      </c>
      <c r="N263">
        <f t="shared" si="60"/>
        <v>29.95533430596776</v>
      </c>
      <c r="O263">
        <f t="shared" si="61"/>
        <v>11.149903913132102</v>
      </c>
      <c r="P263">
        <f t="shared" si="62"/>
        <v>0.80424117194995104</v>
      </c>
      <c r="Q263" s="47">
        <f t="shared" si="63"/>
        <v>359.63469064842599</v>
      </c>
    </row>
    <row r="264" spans="1:17" x14ac:dyDescent="0.35">
      <c r="A264" s="6">
        <v>2003</v>
      </c>
      <c r="B264">
        <v>7397</v>
      </c>
      <c r="C264" s="5">
        <f t="shared" si="65"/>
        <v>293.15997547000023</v>
      </c>
      <c r="D264" s="5">
        <f t="shared" si="66"/>
        <v>25.576934534062559</v>
      </c>
      <c r="E264" s="5">
        <f t="shared" si="67"/>
        <v>30.600963839447768</v>
      </c>
      <c r="F264" s="5">
        <f t="shared" si="68"/>
        <v>11.331467206254636</v>
      </c>
      <c r="G264" s="5">
        <f t="shared" si="64"/>
        <v>0.81520582859086521</v>
      </c>
      <c r="H264" s="47">
        <f t="shared" si="69"/>
        <v>361.48454687835607</v>
      </c>
      <c r="J264" s="46">
        <v>0</v>
      </c>
      <c r="K264" s="18">
        <f t="shared" si="57"/>
        <v>7397</v>
      </c>
      <c r="L264">
        <f t="shared" si="58"/>
        <v>293.15997547000023</v>
      </c>
      <c r="M264">
        <f t="shared" si="59"/>
        <v>25.576934534062559</v>
      </c>
      <c r="N264">
        <f t="shared" si="60"/>
        <v>30.600963839447768</v>
      </c>
      <c r="O264">
        <f t="shared" si="61"/>
        <v>11.331467206254636</v>
      </c>
      <c r="P264">
        <f t="shared" si="62"/>
        <v>0.81520582859086521</v>
      </c>
      <c r="Q264" s="47">
        <f t="shared" si="63"/>
        <v>361.48454687835607</v>
      </c>
    </row>
    <row r="265" spans="1:17" x14ac:dyDescent="0.35">
      <c r="A265" s="6">
        <v>2004</v>
      </c>
      <c r="B265">
        <v>7782</v>
      </c>
      <c r="C265" s="5">
        <f t="shared" si="65"/>
        <v>293.61097056000023</v>
      </c>
      <c r="D265" s="5">
        <f t="shared" si="66"/>
        <v>26.200410222423045</v>
      </c>
      <c r="E265" s="5">
        <f t="shared" si="67"/>
        <v>31.300360615686717</v>
      </c>
      <c r="F265" s="5">
        <f t="shared" si="68"/>
        <v>11.551434359249726</v>
      </c>
      <c r="G265" s="5">
        <f t="shared" si="64"/>
        <v>0.84136662901680137</v>
      </c>
      <c r="H265" s="47">
        <f t="shared" si="69"/>
        <v>363.5045423863765</v>
      </c>
      <c r="J265" s="46">
        <v>0</v>
      </c>
      <c r="K265" s="18">
        <f t="shared" si="57"/>
        <v>7782</v>
      </c>
      <c r="L265">
        <f t="shared" si="58"/>
        <v>293.61097056000023</v>
      </c>
      <c r="M265">
        <f t="shared" si="59"/>
        <v>26.200410222423045</v>
      </c>
      <c r="N265">
        <f t="shared" si="60"/>
        <v>31.300360615686717</v>
      </c>
      <c r="O265">
        <f t="shared" si="61"/>
        <v>11.551434359249726</v>
      </c>
      <c r="P265">
        <f t="shared" si="62"/>
        <v>0.84136662901680137</v>
      </c>
      <c r="Q265" s="47">
        <f t="shared" si="63"/>
        <v>363.5045423863765</v>
      </c>
    </row>
    <row r="266" spans="1:17" x14ac:dyDescent="0.35">
      <c r="A266" s="6">
        <v>2005</v>
      </c>
      <c r="B266">
        <v>8086</v>
      </c>
      <c r="C266" s="5">
        <f t="shared" si="65"/>
        <v>294.0854391000002</v>
      </c>
      <c r="D266" s="5">
        <f t="shared" si="66"/>
        <v>26.858283710523271</v>
      </c>
      <c r="E266" s="5">
        <f t="shared" si="67"/>
        <v>32.048150457637099</v>
      </c>
      <c r="F266" s="5">
        <f t="shared" si="68"/>
        <v>11.803976730339011</v>
      </c>
      <c r="G266" s="5">
        <f t="shared" si="64"/>
        <v>0.87529045655775506</v>
      </c>
      <c r="H266" s="47">
        <f t="shared" si="69"/>
        <v>365.67114045505735</v>
      </c>
      <c r="J266" s="46">
        <v>0</v>
      </c>
      <c r="K266" s="18">
        <f t="shared" si="57"/>
        <v>8086</v>
      </c>
      <c r="L266">
        <f t="shared" si="58"/>
        <v>294.0854391000002</v>
      </c>
      <c r="M266">
        <f t="shared" si="59"/>
        <v>26.858283710523271</v>
      </c>
      <c r="N266">
        <f t="shared" si="60"/>
        <v>32.048150457637099</v>
      </c>
      <c r="O266">
        <f t="shared" si="61"/>
        <v>11.803976730339011</v>
      </c>
      <c r="P266">
        <f t="shared" si="62"/>
        <v>0.87529045655775506</v>
      </c>
      <c r="Q266" s="47">
        <f t="shared" si="63"/>
        <v>365.67114045505735</v>
      </c>
    </row>
    <row r="267" spans="1:17" x14ac:dyDescent="0.35">
      <c r="A267" s="6">
        <v>2006</v>
      </c>
      <c r="B267">
        <v>8350</v>
      </c>
      <c r="C267" s="5">
        <f t="shared" si="65"/>
        <v>294.57844252000018</v>
      </c>
      <c r="D267" s="5">
        <f t="shared" si="66"/>
        <v>27.54286256898768</v>
      </c>
      <c r="E267" s="5">
        <f t="shared" si="67"/>
        <v>32.831527323765684</v>
      </c>
      <c r="F267" s="5">
        <f t="shared" si="68"/>
        <v>12.077736149724529</v>
      </c>
      <c r="G267" s="5">
        <f t="shared" si="64"/>
        <v>0.91012389805614724</v>
      </c>
      <c r="H267" s="47">
        <f t="shared" si="69"/>
        <v>367.94069246053419</v>
      </c>
      <c r="J267" s="46">
        <v>0</v>
      </c>
      <c r="K267" s="18">
        <f t="shared" si="57"/>
        <v>8350</v>
      </c>
      <c r="L267">
        <f t="shared" si="58"/>
        <v>294.57844252000018</v>
      </c>
      <c r="M267">
        <f t="shared" si="59"/>
        <v>27.54286256898768</v>
      </c>
      <c r="N267">
        <f t="shared" si="60"/>
        <v>32.831527323765684</v>
      </c>
      <c r="O267">
        <f t="shared" si="61"/>
        <v>12.077736149724529</v>
      </c>
      <c r="P267">
        <f t="shared" si="62"/>
        <v>0.91012389805614724</v>
      </c>
      <c r="Q267" s="47">
        <f t="shared" si="63"/>
        <v>367.94069246053419</v>
      </c>
    </row>
    <row r="268" spans="1:17" x14ac:dyDescent="0.35">
      <c r="A268" s="6">
        <v>2007</v>
      </c>
      <c r="B268">
        <v>8543</v>
      </c>
      <c r="C268" s="5">
        <f t="shared" si="65"/>
        <v>295.08754202000017</v>
      </c>
      <c r="D268" s="5">
        <f t="shared" si="66"/>
        <v>28.250321330543919</v>
      </c>
      <c r="E268" s="5">
        <f t="shared" si="67"/>
        <v>33.644010343115937</v>
      </c>
      <c r="F268" s="5">
        <f t="shared" si="68"/>
        <v>12.366810554140441</v>
      </c>
      <c r="G268" s="5">
        <f t="shared" si="64"/>
        <v>0.94363304830822847</v>
      </c>
      <c r="H268" s="47">
        <f t="shared" si="69"/>
        <v>370.29231729610871</v>
      </c>
      <c r="J268" s="46">
        <v>0</v>
      </c>
      <c r="K268" s="18">
        <f t="shared" si="57"/>
        <v>8543</v>
      </c>
      <c r="L268">
        <f t="shared" si="58"/>
        <v>295.08754202000017</v>
      </c>
      <c r="M268">
        <f t="shared" si="59"/>
        <v>28.250321330543919</v>
      </c>
      <c r="N268">
        <f t="shared" si="60"/>
        <v>33.644010343115937</v>
      </c>
      <c r="O268">
        <f t="shared" si="61"/>
        <v>12.366810554140441</v>
      </c>
      <c r="P268">
        <f t="shared" si="62"/>
        <v>0.94363304830822847</v>
      </c>
      <c r="Q268" s="47">
        <f t="shared" si="63"/>
        <v>370.29231729610871</v>
      </c>
    </row>
    <row r="269" spans="1:17" x14ac:dyDescent="0.35">
      <c r="A269" s="6">
        <v>2008</v>
      </c>
      <c r="B269">
        <v>8749</v>
      </c>
      <c r="C269" s="5">
        <f t="shared" si="65"/>
        <v>295.60840873000018</v>
      </c>
      <c r="D269" s="5">
        <f t="shared" si="66"/>
        <v>28.97393725189449</v>
      </c>
      <c r="E269" s="5">
        <f t="shared" si="67"/>
        <v>34.47455315497286</v>
      </c>
      <c r="F269" s="5">
        <f t="shared" si="68"/>
        <v>12.662000296640047</v>
      </c>
      <c r="G269" s="5">
        <f t="shared" si="64"/>
        <v>0.97300907531703307</v>
      </c>
      <c r="H269" s="47">
        <f t="shared" si="69"/>
        <v>372.69190850882455</v>
      </c>
      <c r="J269" s="46">
        <v>0</v>
      </c>
      <c r="K269" s="18">
        <f t="shared" ref="K269:K332" si="70">B269+J269</f>
        <v>8749</v>
      </c>
      <c r="L269">
        <f t="shared" si="58"/>
        <v>295.60840873000018</v>
      </c>
      <c r="M269">
        <f t="shared" si="59"/>
        <v>28.97393725189449</v>
      </c>
      <c r="N269">
        <f t="shared" si="60"/>
        <v>34.47455315497286</v>
      </c>
      <c r="O269">
        <f t="shared" si="61"/>
        <v>12.662000296640047</v>
      </c>
      <c r="P269">
        <f t="shared" si="62"/>
        <v>0.97300907531703307</v>
      </c>
      <c r="Q269" s="47">
        <f t="shared" si="63"/>
        <v>372.69190850882455</v>
      </c>
    </row>
    <row r="270" spans="1:17" x14ac:dyDescent="0.35">
      <c r="A270" s="6">
        <v>2009</v>
      </c>
      <c r="B270" s="4">
        <v>9155.4950363392491</v>
      </c>
      <c r="C270" s="5">
        <f t="shared" si="65"/>
        <v>296.14183526000016</v>
      </c>
      <c r="D270" s="5">
        <f t="shared" si="66"/>
        <v>29.714885284209704</v>
      </c>
      <c r="E270" s="5">
        <f t="shared" si="67"/>
        <v>35.324864389678417</v>
      </c>
      <c r="F270" s="5">
        <f t="shared" si="68"/>
        <v>12.964480277184361</v>
      </c>
      <c r="G270" s="5">
        <f t="shared" si="64"/>
        <v>1.0004879363584196</v>
      </c>
      <c r="H270" s="47">
        <f t="shared" si="69"/>
        <v>375.14655314743101</v>
      </c>
      <c r="J270" s="46">
        <v>0</v>
      </c>
      <c r="K270" s="18">
        <f t="shared" si="70"/>
        <v>9155.4950363392491</v>
      </c>
      <c r="L270">
        <f t="shared" si="58"/>
        <v>296.14183526000016</v>
      </c>
      <c r="M270">
        <f t="shared" si="59"/>
        <v>29.714885284209704</v>
      </c>
      <c r="N270">
        <f t="shared" si="60"/>
        <v>35.324864389678417</v>
      </c>
      <c r="O270">
        <f t="shared" si="61"/>
        <v>12.964480277184361</v>
      </c>
      <c r="P270">
        <f t="shared" si="62"/>
        <v>1.0004879363584196</v>
      </c>
      <c r="Q270" s="47">
        <f t="shared" si="63"/>
        <v>375.14655314743101</v>
      </c>
    </row>
    <row r="271" spans="1:17" x14ac:dyDescent="0.35">
      <c r="A271" s="6">
        <v>2010</v>
      </c>
      <c r="B271" s="4">
        <v>9498.9534144443514</v>
      </c>
      <c r="C271" s="5">
        <f t="shared" si="65"/>
        <v>296.70004579236576</v>
      </c>
      <c r="D271" s="5">
        <f t="shared" si="66"/>
        <v>30.4919241807427</v>
      </c>
      <c r="E271" s="5">
        <f t="shared" si="67"/>
        <v>36.224768998339577</v>
      </c>
      <c r="F271" s="5">
        <f t="shared" si="68"/>
        <v>13.297342070404115</v>
      </c>
      <c r="G271" s="5">
        <f t="shared" si="64"/>
        <v>1.0362193252783143</v>
      </c>
      <c r="H271" s="47">
        <f t="shared" si="69"/>
        <v>377.75030036713048</v>
      </c>
      <c r="J271" s="46">
        <v>0</v>
      </c>
      <c r="K271" s="18">
        <f t="shared" si="70"/>
        <v>9498.9534144443514</v>
      </c>
      <c r="L271">
        <f t="shared" si="58"/>
        <v>296.70004579236576</v>
      </c>
      <c r="M271">
        <f t="shared" si="59"/>
        <v>30.4919241807427</v>
      </c>
      <c r="N271">
        <f t="shared" si="60"/>
        <v>36.224768998339577</v>
      </c>
      <c r="O271">
        <f t="shared" si="61"/>
        <v>13.297342070404115</v>
      </c>
      <c r="P271">
        <f t="shared" si="62"/>
        <v>1.0362193252783143</v>
      </c>
      <c r="Q271" s="47">
        <f t="shared" si="63"/>
        <v>377.75030036713048</v>
      </c>
    </row>
    <row r="272" spans="1:17" x14ac:dyDescent="0.35">
      <c r="A272" s="6">
        <v>2011</v>
      </c>
      <c r="B272" s="4">
        <v>9812.2726100693326</v>
      </c>
      <c r="C272" s="5">
        <f t="shared" si="65"/>
        <v>297.27919698204443</v>
      </c>
      <c r="D272" s="5">
        <f t="shared" si="66"/>
        <v>31.299041815904559</v>
      </c>
      <c r="E272" s="5">
        <f t="shared" si="67"/>
        <v>37.164140766478802</v>
      </c>
      <c r="F272" s="5">
        <f t="shared" si="68"/>
        <v>13.65145901067922</v>
      </c>
      <c r="G272" s="5">
        <f t="shared" si="64"/>
        <v>1.073999706105476</v>
      </c>
      <c r="H272" s="47">
        <f t="shared" si="69"/>
        <v>380.46783828121249</v>
      </c>
      <c r="J272" s="46">
        <v>0</v>
      </c>
      <c r="K272" s="18">
        <f t="shared" si="70"/>
        <v>9812.2726100693326</v>
      </c>
      <c r="L272">
        <f t="shared" si="58"/>
        <v>297.27919698204443</v>
      </c>
      <c r="M272">
        <f t="shared" si="59"/>
        <v>31.299041815904559</v>
      </c>
      <c r="N272">
        <f t="shared" si="60"/>
        <v>37.164140766478802</v>
      </c>
      <c r="O272">
        <f t="shared" si="61"/>
        <v>13.65145901067922</v>
      </c>
      <c r="P272">
        <f t="shared" si="62"/>
        <v>1.073999706105476</v>
      </c>
      <c r="Q272" s="47">
        <f t="shared" si="63"/>
        <v>380.46783828121249</v>
      </c>
    </row>
    <row r="273" spans="1:17" x14ac:dyDescent="0.35">
      <c r="A273" s="6">
        <v>2012</v>
      </c>
      <c r="B273" s="4">
        <v>10189.375344508617</v>
      </c>
      <c r="C273" s="5">
        <f t="shared" si="65"/>
        <v>297.87745124308037</v>
      </c>
      <c r="D273" s="5">
        <f t="shared" si="66"/>
        <v>32.133328386869337</v>
      </c>
      <c r="E273" s="5">
        <f t="shared" si="67"/>
        <v>38.137926653067176</v>
      </c>
      <c r="F273" s="5">
        <f t="shared" si="68"/>
        <v>14.022083039135707</v>
      </c>
      <c r="G273" s="5">
        <f t="shared" si="64"/>
        <v>1.1116093356875805</v>
      </c>
      <c r="H273" s="47">
        <f t="shared" si="69"/>
        <v>383.28239865784013</v>
      </c>
      <c r="J273" s="46">
        <v>0</v>
      </c>
      <c r="K273" s="18">
        <f t="shared" si="70"/>
        <v>10189.375344508617</v>
      </c>
      <c r="L273">
        <f t="shared" si="58"/>
        <v>297.87745124308037</v>
      </c>
      <c r="M273">
        <f t="shared" si="59"/>
        <v>32.133328386869337</v>
      </c>
      <c r="N273">
        <f t="shared" si="60"/>
        <v>38.137926653067176</v>
      </c>
      <c r="O273">
        <f t="shared" si="61"/>
        <v>14.022083039135707</v>
      </c>
      <c r="P273">
        <f t="shared" si="62"/>
        <v>1.1116093356875805</v>
      </c>
      <c r="Q273" s="47">
        <f t="shared" si="63"/>
        <v>383.28239865784013</v>
      </c>
    </row>
    <row r="274" spans="1:17" x14ac:dyDescent="0.35">
      <c r="A274" s="6">
        <v>2013</v>
      </c>
      <c r="B274" s="4">
        <v>10274.768020488516</v>
      </c>
      <c r="C274" s="5">
        <f t="shared" si="65"/>
        <v>298.49869745783508</v>
      </c>
      <c r="D274" s="5">
        <f t="shared" si="66"/>
        <v>33.000692047023087</v>
      </c>
      <c r="E274" s="5">
        <f t="shared" si="67"/>
        <v>39.155237364116502</v>
      </c>
      <c r="F274" s="5">
        <f t="shared" si="68"/>
        <v>14.41574977764764</v>
      </c>
      <c r="G274" s="5">
        <f t="shared" si="64"/>
        <v>1.1521068473747644</v>
      </c>
      <c r="H274" s="47">
        <f t="shared" si="69"/>
        <v>386.22248349399706</v>
      </c>
      <c r="J274" s="46">
        <v>0</v>
      </c>
      <c r="K274" s="18">
        <f t="shared" si="70"/>
        <v>10274.768020488516</v>
      </c>
      <c r="L274">
        <f t="shared" si="58"/>
        <v>298.49869745783508</v>
      </c>
      <c r="M274">
        <f t="shared" si="59"/>
        <v>33.000692047023087</v>
      </c>
      <c r="N274">
        <f t="shared" si="60"/>
        <v>39.155237364116502</v>
      </c>
      <c r="O274">
        <f t="shared" si="61"/>
        <v>14.41574977764764</v>
      </c>
      <c r="P274">
        <f t="shared" si="62"/>
        <v>1.1521068473747644</v>
      </c>
      <c r="Q274" s="47">
        <f t="shared" si="63"/>
        <v>386.22248349399706</v>
      </c>
    </row>
    <row r="275" spans="1:17" x14ac:dyDescent="0.35">
      <c r="A275" s="6">
        <v>2014</v>
      </c>
      <c r="B275" s="4">
        <v>10158.274238369077</v>
      </c>
      <c r="C275" s="5">
        <f t="shared" si="65"/>
        <v>299.12515006404425</v>
      </c>
      <c r="D275" s="5">
        <f t="shared" si="66"/>
        <v>33.873679396820968</v>
      </c>
      <c r="E275" s="5">
        <f t="shared" si="67"/>
        <v>40.171708837052371</v>
      </c>
      <c r="F275" s="5">
        <f t="shared" si="68"/>
        <v>14.796939864278123</v>
      </c>
      <c r="G275" s="5">
        <f t="shared" si="64"/>
        <v>1.1806747463585696</v>
      </c>
      <c r="H275" s="47">
        <f t="shared" si="69"/>
        <v>389.14815290855432</v>
      </c>
      <c r="J275" s="46">
        <v>0</v>
      </c>
      <c r="K275" s="18">
        <f t="shared" si="70"/>
        <v>10158.274238369077</v>
      </c>
      <c r="L275">
        <f t="shared" si="58"/>
        <v>299.12515006404425</v>
      </c>
      <c r="M275">
        <f t="shared" si="59"/>
        <v>33.873679396820968</v>
      </c>
      <c r="N275">
        <f t="shared" si="60"/>
        <v>40.171708837052371</v>
      </c>
      <c r="O275">
        <f t="shared" si="61"/>
        <v>14.796939864278123</v>
      </c>
      <c r="P275">
        <f t="shared" si="62"/>
        <v>1.1806747463585696</v>
      </c>
      <c r="Q275" s="47">
        <f t="shared" si="63"/>
        <v>389.14815290855432</v>
      </c>
    </row>
    <row r="276" spans="1:17" x14ac:dyDescent="0.35">
      <c r="A276" s="6">
        <v>2015</v>
      </c>
      <c r="B276" s="4">
        <v>10774.92826930818</v>
      </c>
      <c r="C276" s="5">
        <f t="shared" si="65"/>
        <v>299.74450004435761</v>
      </c>
      <c r="D276" s="5">
        <f t="shared" si="66"/>
        <v>34.733338015554907</v>
      </c>
      <c r="E276" s="5">
        <f t="shared" si="67"/>
        <v>41.157053217014081</v>
      </c>
      <c r="F276" s="5">
        <f t="shared" si="68"/>
        <v>15.142694863712215</v>
      </c>
      <c r="G276" s="5">
        <f t="shared" si="64"/>
        <v>1.1925384945944191</v>
      </c>
      <c r="H276" s="47">
        <f t="shared" si="69"/>
        <v>391.97012463523328</v>
      </c>
      <c r="J276" s="46">
        <v>0</v>
      </c>
      <c r="K276" s="18">
        <f t="shared" si="70"/>
        <v>10774.92826930818</v>
      </c>
      <c r="L276">
        <f t="shared" si="58"/>
        <v>299.74450004435761</v>
      </c>
      <c r="M276">
        <f t="shared" si="59"/>
        <v>34.733338015554907</v>
      </c>
      <c r="N276">
        <f t="shared" si="60"/>
        <v>41.157053217014081</v>
      </c>
      <c r="O276">
        <f t="shared" si="61"/>
        <v>15.142694863712215</v>
      </c>
      <c r="P276">
        <f t="shared" si="62"/>
        <v>1.1925384945944191</v>
      </c>
      <c r="Q276" s="47">
        <f t="shared" si="63"/>
        <v>391.97012463523328</v>
      </c>
    </row>
    <row r="277" spans="1:17" x14ac:dyDescent="0.35">
      <c r="A277" s="6">
        <v>2016</v>
      </c>
      <c r="B277" s="4">
        <v>11110.268959968891</v>
      </c>
      <c r="C277" s="5">
        <f t="shared" si="65"/>
        <v>300.4014474209373</v>
      </c>
      <c r="D277" s="5">
        <f t="shared" si="66"/>
        <v>35.648473835827481</v>
      </c>
      <c r="E277" s="5">
        <f t="shared" si="67"/>
        <v>42.221719134798505</v>
      </c>
      <c r="F277" s="5">
        <f t="shared" si="68"/>
        <v>15.541000652159788</v>
      </c>
      <c r="G277" s="5">
        <f t="shared" si="64"/>
        <v>1.2286552956896175</v>
      </c>
      <c r="H277" s="47">
        <f t="shared" si="69"/>
        <v>395.04129633941267</v>
      </c>
      <c r="J277" s="46">
        <v>0</v>
      </c>
      <c r="K277" s="18">
        <f t="shared" si="70"/>
        <v>11110.268959968891</v>
      </c>
      <c r="L277">
        <f t="shared" si="58"/>
        <v>300.4014474209373</v>
      </c>
      <c r="M277">
        <f t="shared" si="59"/>
        <v>35.648473835827481</v>
      </c>
      <c r="N277">
        <f t="shared" si="60"/>
        <v>42.221719134798505</v>
      </c>
      <c r="O277">
        <f t="shared" si="61"/>
        <v>15.541000652159788</v>
      </c>
      <c r="P277">
        <f t="shared" si="62"/>
        <v>1.2286552956896175</v>
      </c>
      <c r="Q277" s="47">
        <f t="shared" si="63"/>
        <v>395.04129633941267</v>
      </c>
    </row>
    <row r="278" spans="1:17" x14ac:dyDescent="0.35">
      <c r="A278" s="6">
        <v>2017</v>
      </c>
      <c r="B278" s="4">
        <v>11256.830468363096</v>
      </c>
      <c r="C278" s="5">
        <f t="shared" si="65"/>
        <v>301.07884051942659</v>
      </c>
      <c r="D278" s="5">
        <f t="shared" si="66"/>
        <v>36.592547046880398</v>
      </c>
      <c r="E278" s="5">
        <f t="shared" si="67"/>
        <v>43.322422381761939</v>
      </c>
      <c r="F278" s="5">
        <f t="shared" si="68"/>
        <v>15.955871179108913</v>
      </c>
      <c r="G278" s="5">
        <f t="shared" si="64"/>
        <v>1.2662887212765854</v>
      </c>
      <c r="H278" s="47">
        <f t="shared" si="69"/>
        <v>398.21596984845439</v>
      </c>
      <c r="J278" s="46">
        <v>0</v>
      </c>
      <c r="K278" s="18">
        <f t="shared" si="70"/>
        <v>11256.830468363096</v>
      </c>
      <c r="L278">
        <f t="shared" si="58"/>
        <v>301.07884051942659</v>
      </c>
      <c r="M278">
        <f t="shared" si="59"/>
        <v>36.592547046880398</v>
      </c>
      <c r="N278">
        <f t="shared" si="60"/>
        <v>43.322422381761939</v>
      </c>
      <c r="O278">
        <f t="shared" si="61"/>
        <v>15.955871179108913</v>
      </c>
      <c r="P278">
        <f t="shared" si="62"/>
        <v>1.2662887212765854</v>
      </c>
      <c r="Q278" s="47">
        <f t="shared" si="63"/>
        <v>398.21596984845439</v>
      </c>
    </row>
    <row r="279" spans="1:17" x14ac:dyDescent="0.35">
      <c r="A279" s="6">
        <v>2018</v>
      </c>
      <c r="B279" s="4">
        <v>11467.297756108754</v>
      </c>
      <c r="C279" s="5">
        <f t="shared" si="65"/>
        <v>301.76516947308266</v>
      </c>
      <c r="D279" s="5">
        <f t="shared" si="66"/>
        <v>37.547770553789817</v>
      </c>
      <c r="E279" s="5">
        <f t="shared" si="67"/>
        <v>44.430347263002226</v>
      </c>
      <c r="F279" s="5">
        <f t="shared" si="68"/>
        <v>16.364225794005385</v>
      </c>
      <c r="G279" s="5">
        <f t="shared" si="64"/>
        <v>1.2959882824687836</v>
      </c>
      <c r="H279" s="47">
        <f t="shared" si="69"/>
        <v>401.40350136634885</v>
      </c>
      <c r="J279" s="46">
        <v>0</v>
      </c>
      <c r="K279" s="18">
        <f t="shared" si="70"/>
        <v>11467.297756108754</v>
      </c>
      <c r="L279">
        <f t="shared" si="58"/>
        <v>301.76516947308266</v>
      </c>
      <c r="M279">
        <f t="shared" si="59"/>
        <v>37.547770553789817</v>
      </c>
      <c r="N279">
        <f t="shared" si="60"/>
        <v>44.430347263002226</v>
      </c>
      <c r="O279">
        <f t="shared" si="61"/>
        <v>16.364225794005385</v>
      </c>
      <c r="P279">
        <f t="shared" si="62"/>
        <v>1.2959882824687836</v>
      </c>
      <c r="Q279" s="47">
        <f t="shared" si="63"/>
        <v>401.40350136634885</v>
      </c>
    </row>
    <row r="280" spans="1:17" x14ac:dyDescent="0.35">
      <c r="A280" s="6">
        <v>2019</v>
      </c>
      <c r="B280" s="4">
        <v>11476.535739799836</v>
      </c>
      <c r="C280" s="5">
        <f t="shared" si="65"/>
        <v>302.46433061727259</v>
      </c>
      <c r="D280" s="5">
        <f t="shared" si="66"/>
        <v>38.520108043861605</v>
      </c>
      <c r="E280" s="5">
        <f t="shared" si="67"/>
        <v>45.554987824661367</v>
      </c>
      <c r="F280" s="5">
        <f t="shared" si="68"/>
        <v>16.773929683048646</v>
      </c>
      <c r="G280" s="5">
        <f t="shared" si="64"/>
        <v>1.3238728927071346</v>
      </c>
      <c r="H280" s="47">
        <f t="shared" si="69"/>
        <v>404.63722906155141</v>
      </c>
      <c r="J280" s="46">
        <v>0</v>
      </c>
      <c r="K280" s="18">
        <f t="shared" si="70"/>
        <v>11476.535739799836</v>
      </c>
      <c r="L280">
        <f t="shared" si="58"/>
        <v>302.46433061727259</v>
      </c>
      <c r="M280">
        <f t="shared" si="59"/>
        <v>38.520108043861605</v>
      </c>
      <c r="N280">
        <f t="shared" si="60"/>
        <v>45.554987824661367</v>
      </c>
      <c r="O280">
        <f t="shared" si="61"/>
        <v>16.773929683048646</v>
      </c>
      <c r="P280">
        <f t="shared" si="62"/>
        <v>1.3238728927071346</v>
      </c>
      <c r="Q280" s="47">
        <f t="shared" si="63"/>
        <v>404.63722906155141</v>
      </c>
    </row>
    <row r="281" spans="1:17" x14ac:dyDescent="0.35">
      <c r="A281" s="6">
        <v>2020</v>
      </c>
      <c r="B281" s="4">
        <v>11432.231813496899</v>
      </c>
      <c r="C281" s="5">
        <f>(1-F$4)*C280+D$4*G$3*B280</f>
        <v>303.16405500132817</v>
      </c>
      <c r="D281" s="5">
        <f t="shared" si="66"/>
        <v>39.490637127296075</v>
      </c>
      <c r="E281" s="5">
        <f t="shared" si="67"/>
        <v>46.665919204629098</v>
      </c>
      <c r="F281" s="5">
        <f t="shared" si="68"/>
        <v>17.161311630548216</v>
      </c>
      <c r="G281" s="5">
        <f t="shared" si="64"/>
        <v>1.341219025185943</v>
      </c>
      <c r="H281" s="47">
        <f t="shared" si="69"/>
        <v>407.82314198898746</v>
      </c>
      <c r="J281" s="46">
        <v>1</v>
      </c>
      <c r="K281" s="18">
        <f t="shared" si="70"/>
        <v>11433.231813496899</v>
      </c>
      <c r="L281">
        <f t="shared" si="58"/>
        <v>303.16405500132817</v>
      </c>
      <c r="M281">
        <f t="shared" si="59"/>
        <v>39.490637127296075</v>
      </c>
      <c r="N281">
        <f t="shared" si="60"/>
        <v>46.665919204629098</v>
      </c>
      <c r="O281">
        <f t="shared" si="61"/>
        <v>17.161311630548216</v>
      </c>
      <c r="P281">
        <f t="shared" si="62"/>
        <v>1.341219025185943</v>
      </c>
      <c r="Q281" s="47">
        <f t="shared" si="63"/>
        <v>407.82314198898746</v>
      </c>
    </row>
    <row r="282" spans="1:17" x14ac:dyDescent="0.35">
      <c r="A282" s="6">
        <v>2021</v>
      </c>
      <c r="B282">
        <f>B281*SUM(Economy!Z70,Economy!AA70,Economy!AB70)/SUM(Economy!Z69,Economy!AA69,Economy!AB69)</f>
        <v>10341.487722328595</v>
      </c>
      <c r="C282" s="5">
        <f t="shared" ref="C282:C345" si="71">(1-F$4)*C281+D$4*G$3*B281</f>
        <v>303.86107817499709</v>
      </c>
      <c r="D282" s="5">
        <f t="shared" ref="D282:D345" si="72">(1-F$5)*D281+D$5*G$3*B281</f>
        <v>40.454340547916516</v>
      </c>
      <c r="E282" s="5">
        <f t="shared" ref="E282:E345" si="73">(1-F$6)*E281+D$6*G$3*B281</f>
        <v>47.755289846133657</v>
      </c>
      <c r="F282" s="5">
        <f t="shared" ref="F282:F345" si="74">(1-F$7)*F281+D$7*G$3*B281</f>
        <v>17.521369029900736</v>
      </c>
      <c r="G282" s="5">
        <f t="shared" ref="G282:G345" si="75">(1-F$8)*G281+D$8*G$3*B281</f>
        <v>1.3496621322181697</v>
      </c>
      <c r="H282" s="47">
        <f t="shared" si="69"/>
        <v>410.94173973116614</v>
      </c>
      <c r="J282" s="46">
        <v>0</v>
      </c>
      <c r="K282" s="18">
        <f t="shared" si="70"/>
        <v>10341.487722328595</v>
      </c>
      <c r="L282">
        <f t="shared" ref="L282:L300" si="76">(1-F$4)*L281+D$4*G$3*K281</f>
        <v>303.86113914499708</v>
      </c>
      <c r="M282">
        <f t="shared" ref="M282:M300" si="77">(1-F$5)*M281+D$5*G$3*K281</f>
        <v>40.454434347916518</v>
      </c>
      <c r="N282">
        <f t="shared" ref="N282:N300" si="78">(1-F$6)*N281+D$6*G$3*K281</f>
        <v>47.755439926133654</v>
      </c>
      <c r="O282">
        <f t="shared" ref="O282:O300" si="79">(1-F$7)*O281+D$7*G$3*K281</f>
        <v>17.521486279900738</v>
      </c>
      <c r="P282">
        <f t="shared" ref="P282:P300" si="80">(1-F$8)*P281+D$8*G$3*K281</f>
        <v>1.3497090322181697</v>
      </c>
      <c r="Q282" s="47">
        <f t="shared" ref="Q282:Q300" si="81">SUM(L282:P282)</f>
        <v>410.94220873116615</v>
      </c>
    </row>
    <row r="283" spans="1:17" x14ac:dyDescent="0.35">
      <c r="A283" s="6">
        <v>2022</v>
      </c>
      <c r="B283">
        <f>B282*SUM(Economy!Z71,Economy!AA71,Economy!AB71)/SUM(Economy!Z70,Economy!AA70,Economy!AB70)</f>
        <v>8357.5637076395524</v>
      </c>
      <c r="C283" s="5">
        <f t="shared" si="71"/>
        <v>304.49159868142749</v>
      </c>
      <c r="D283" s="5">
        <f t="shared" si="72"/>
        <v>41.313080995861036</v>
      </c>
      <c r="E283" s="5">
        <f t="shared" si="73"/>
        <v>48.666339410742928</v>
      </c>
      <c r="F283" s="5">
        <f t="shared" si="74"/>
        <v>17.732967737306975</v>
      </c>
      <c r="G283" s="5">
        <f t="shared" si="75"/>
        <v>1.303627237620657</v>
      </c>
      <c r="H283" s="47">
        <f t="shared" si="69"/>
        <v>413.50761406295908</v>
      </c>
      <c r="J283" s="46">
        <v>0</v>
      </c>
      <c r="K283" s="18">
        <f t="shared" si="70"/>
        <v>8357.5637076395524</v>
      </c>
      <c r="L283">
        <f t="shared" si="76"/>
        <v>304.49165965142748</v>
      </c>
      <c r="M283">
        <f t="shared" si="77"/>
        <v>41.313174537814433</v>
      </c>
      <c r="N283">
        <f t="shared" si="78"/>
        <v>48.666487476276735</v>
      </c>
      <c r="O283">
        <f t="shared" si="79"/>
        <v>17.733078289183094</v>
      </c>
      <c r="P283">
        <f t="shared" si="80"/>
        <v>1.3036556839085975</v>
      </c>
      <c r="Q283" s="47">
        <f t="shared" si="81"/>
        <v>413.5080556386103</v>
      </c>
    </row>
    <row r="284" spans="1:17" x14ac:dyDescent="0.35">
      <c r="A284" s="6">
        <v>2023</v>
      </c>
      <c r="B284">
        <f>B283*SUM(Economy!Z72,Economy!AA72,Economy!AB72)/SUM(Economy!Z71,Economy!AA71,Economy!AB71)</f>
        <v>8546.9733484533663</v>
      </c>
      <c r="C284" s="5">
        <f t="shared" si="71"/>
        <v>305.00115934068225</v>
      </c>
      <c r="D284" s="5">
        <f t="shared" si="72"/>
        <v>41.983366950579565</v>
      </c>
      <c r="E284" s="5">
        <f t="shared" si="73"/>
        <v>49.267412990856826</v>
      </c>
      <c r="F284" s="5">
        <f t="shared" si="74"/>
        <v>17.699863385072433</v>
      </c>
      <c r="G284" s="5">
        <f t="shared" si="75"/>
        <v>1.1826596263417102</v>
      </c>
      <c r="H284" s="47">
        <f t="shared" si="69"/>
        <v>415.13446229353281</v>
      </c>
      <c r="J284" s="46">
        <v>0</v>
      </c>
      <c r="K284" s="18">
        <f t="shared" si="70"/>
        <v>8546.9733484533663</v>
      </c>
      <c r="L284">
        <f t="shared" si="76"/>
        <v>305.00122031068224</v>
      </c>
      <c r="M284">
        <f t="shared" si="77"/>
        <v>41.983460235196254</v>
      </c>
      <c r="N284">
        <f t="shared" si="78"/>
        <v>49.267559068963841</v>
      </c>
      <c r="O284">
        <f t="shared" si="79"/>
        <v>17.69996762146743</v>
      </c>
      <c r="P284">
        <f t="shared" si="80"/>
        <v>1.1826768798875009</v>
      </c>
      <c r="Q284" s="47">
        <f t="shared" si="81"/>
        <v>415.13488411619727</v>
      </c>
    </row>
    <row r="285" spans="1:17" x14ac:dyDescent="0.35">
      <c r="A285" s="6">
        <v>2024</v>
      </c>
      <c r="B285">
        <f>B284*SUM(Economy!Z73,Economy!AA73,Economy!AB73)/SUM(Economy!Z72,Economy!AA72,Economy!AB72)</f>
        <v>8729.8894656862685</v>
      </c>
      <c r="C285" s="5">
        <f t="shared" si="71"/>
        <v>305.52226830573744</v>
      </c>
      <c r="D285" s="5">
        <f t="shared" si="72"/>
        <v>42.669575552903815</v>
      </c>
      <c r="E285" s="5">
        <f t="shared" si="73"/>
        <v>49.888845190071052</v>
      </c>
      <c r="F285" s="5">
        <f t="shared" si="74"/>
        <v>17.690858460791191</v>
      </c>
      <c r="G285" s="5">
        <f t="shared" si="75"/>
        <v>1.1181723734229969</v>
      </c>
      <c r="H285" s="47">
        <f t="shared" si="69"/>
        <v>416.88971988292656</v>
      </c>
      <c r="J285" s="46">
        <v>0</v>
      </c>
      <c r="K285" s="18">
        <f t="shared" si="70"/>
        <v>8729.8894656862685</v>
      </c>
      <c r="L285">
        <f t="shared" si="76"/>
        <v>305.52232927573743</v>
      </c>
      <c r="M285">
        <f t="shared" si="77"/>
        <v>42.669668580891738</v>
      </c>
      <c r="N285">
        <f t="shared" si="78"/>
        <v>49.88898930742775</v>
      </c>
      <c r="O285">
        <f t="shared" si="79"/>
        <v>17.690956742488645</v>
      </c>
      <c r="P285">
        <f t="shared" si="80"/>
        <v>1.1181828382275079</v>
      </c>
      <c r="Q285" s="47">
        <f t="shared" si="81"/>
        <v>416.89012674477311</v>
      </c>
    </row>
    <row r="286" spans="1:17" x14ac:dyDescent="0.35">
      <c r="A286" s="6">
        <v>2025</v>
      </c>
      <c r="B286">
        <f>B285*SUM(Economy!Z74,Economy!AA74,Economy!AB74)/SUM(Economy!Z73,Economy!AA73,Economy!AB73)</f>
        <v>8910.9987345149584</v>
      </c>
      <c r="C286" s="5">
        <f t="shared" si="71"/>
        <v>306.05452966646033</v>
      </c>
      <c r="D286" s="5">
        <f t="shared" si="72"/>
        <v>43.371053906642253</v>
      </c>
      <c r="E286" s="5">
        <f t="shared" si="73"/>
        <v>50.52938819444217</v>
      </c>
      <c r="F286" s="5">
        <f t="shared" si="74"/>
        <v>17.703814874269518</v>
      </c>
      <c r="G286" s="5">
        <f t="shared" si="75"/>
        <v>1.0876376432653774</v>
      </c>
      <c r="H286" s="47">
        <f t="shared" si="69"/>
        <v>418.74642428507968</v>
      </c>
      <c r="J286" s="46">
        <v>0</v>
      </c>
      <c r="K286" s="18">
        <f t="shared" si="70"/>
        <v>8910.9987345149584</v>
      </c>
      <c r="L286">
        <f t="shared" si="76"/>
        <v>306.05459063646032</v>
      </c>
      <c r="M286">
        <f t="shared" si="77"/>
        <v>43.371146678707404</v>
      </c>
      <c r="N286">
        <f t="shared" si="78"/>
        <v>50.529530377366946</v>
      </c>
      <c r="O286">
        <f t="shared" si="79"/>
        <v>17.703907541442582</v>
      </c>
      <c r="P286">
        <f t="shared" si="80"/>
        <v>1.0876439904901614</v>
      </c>
      <c r="Q286" s="47">
        <f t="shared" si="81"/>
        <v>418.7468192244674</v>
      </c>
    </row>
    <row r="287" spans="1:17" x14ac:dyDescent="0.35">
      <c r="A287" s="6">
        <v>2026</v>
      </c>
      <c r="B287">
        <f>B286*SUM(Economy!Z75,Economy!AA75,Economy!AB75)/SUM(Economy!Z74,Economy!AA74,Economy!AB74)</f>
        <v>9090.1320793931482</v>
      </c>
      <c r="C287" s="5">
        <f t="shared" si="71"/>
        <v>306.59783325930368</v>
      </c>
      <c r="D287" s="5">
        <f t="shared" si="72"/>
        <v>44.087590521871874</v>
      </c>
      <c r="E287" s="5">
        <f t="shared" si="73"/>
        <v>51.188514315164532</v>
      </c>
      <c r="F287" s="5">
        <f t="shared" si="74"/>
        <v>17.737266190349079</v>
      </c>
      <c r="G287" s="5">
        <f t="shared" si="75"/>
        <v>1.0776114179467948</v>
      </c>
      <c r="H287" s="47">
        <f t="shared" si="69"/>
        <v>420.688815704636</v>
      </c>
      <c r="J287" s="46">
        <v>0</v>
      </c>
      <c r="K287" s="18">
        <f t="shared" si="70"/>
        <v>9090.1320793931482</v>
      </c>
      <c r="L287">
        <f t="shared" si="76"/>
        <v>306.59789422930368</v>
      </c>
      <c r="M287">
        <f t="shared" si="77"/>
        <v>44.087683038718303</v>
      </c>
      <c r="N287">
        <f t="shared" si="78"/>
        <v>51.188654589622523</v>
      </c>
      <c r="O287">
        <f t="shared" si="79"/>
        <v>17.737353563737877</v>
      </c>
      <c r="P287">
        <f t="shared" si="80"/>
        <v>1.0776152677332302</v>
      </c>
      <c r="Q287" s="47">
        <f t="shared" si="81"/>
        <v>420.68920068911558</v>
      </c>
    </row>
    <row r="288" spans="1:17" x14ac:dyDescent="0.35">
      <c r="A288" s="6">
        <v>2027</v>
      </c>
      <c r="B288">
        <f>B287*SUM(Economy!Z76,Economy!AA76,Economy!AB76)/SUM(Economy!Z75,Economy!AA75,Economy!AB75)</f>
        <v>9267.1383767044354</v>
      </c>
      <c r="C288" s="5">
        <f t="shared" si="71"/>
        <v>307.15205861218431</v>
      </c>
      <c r="D288" s="5">
        <f t="shared" si="72"/>
        <v>44.81895863119852</v>
      </c>
      <c r="E288" s="5">
        <f t="shared" si="73"/>
        <v>51.865677571538654</v>
      </c>
      <c r="F288" s="5">
        <f t="shared" si="74"/>
        <v>17.789809922594063</v>
      </c>
      <c r="G288" s="5">
        <f t="shared" si="75"/>
        <v>1.0799315587646745</v>
      </c>
      <c r="H288" s="47">
        <f t="shared" si="69"/>
        <v>422.70643629628023</v>
      </c>
      <c r="J288" s="46">
        <v>0</v>
      </c>
      <c r="K288" s="18">
        <f t="shared" si="70"/>
        <v>9267.1383767044354</v>
      </c>
      <c r="L288">
        <f t="shared" si="76"/>
        <v>307.1521195821843</v>
      </c>
      <c r="M288">
        <f t="shared" si="77"/>
        <v>44.819050893528335</v>
      </c>
      <c r="N288">
        <f t="shared" si="78"/>
        <v>51.865815963146474</v>
      </c>
      <c r="O288">
        <f t="shared" si="79"/>
        <v>17.789892304615851</v>
      </c>
      <c r="P288">
        <f t="shared" si="80"/>
        <v>1.0799338937781808</v>
      </c>
      <c r="Q288" s="47">
        <f t="shared" si="81"/>
        <v>422.70681263725317</v>
      </c>
    </row>
    <row r="289" spans="1:17" x14ac:dyDescent="0.35">
      <c r="A289" s="6">
        <v>2028</v>
      </c>
      <c r="B289">
        <f>B288*SUM(Economy!Z77,Economy!AA77,Economy!AB77)/SUM(Economy!Z76,Economy!AA76,Economy!AB76)</f>
        <v>9441.8763310794111</v>
      </c>
      <c r="C289" s="5">
        <f t="shared" si="71"/>
        <v>307.717076039012</v>
      </c>
      <c r="D289" s="5">
        <f t="shared" si="72"/>
        <v>45.564917915676702</v>
      </c>
      <c r="E289" s="5">
        <f t="shared" si="73"/>
        <v>52.560316630721914</v>
      </c>
      <c r="F289" s="5">
        <f t="shared" si="74"/>
        <v>17.860105984965507</v>
      </c>
      <c r="G289" s="5">
        <f t="shared" si="75"/>
        <v>1.0896403906494685</v>
      </c>
      <c r="H289" s="47">
        <f t="shared" si="69"/>
        <v>424.79205696102559</v>
      </c>
      <c r="J289" s="46">
        <v>0</v>
      </c>
      <c r="K289" s="18">
        <f t="shared" si="70"/>
        <v>9441.8763310794111</v>
      </c>
      <c r="L289">
        <f t="shared" si="76"/>
        <v>307.71713700901199</v>
      </c>
      <c r="M289">
        <f t="shared" si="77"/>
        <v>45.565009924190093</v>
      </c>
      <c r="N289">
        <f t="shared" si="78"/>
        <v>52.560453164752339</v>
      </c>
      <c r="O289">
        <f t="shared" si="79"/>
        <v>17.86018366076139</v>
      </c>
      <c r="P289">
        <f t="shared" si="80"/>
        <v>1.0896418069067511</v>
      </c>
      <c r="Q289" s="47">
        <f t="shared" si="81"/>
        <v>424.79242556562252</v>
      </c>
    </row>
    <row r="290" spans="1:17" x14ac:dyDescent="0.35">
      <c r="A290" s="6">
        <v>2029</v>
      </c>
      <c r="B290">
        <f>B289*SUM(Economy!Z78,Economy!AA78,Economy!AB78)/SUM(Economy!Z77,Economy!AA77,Economy!AB77)</f>
        <v>9614.2141757133977</v>
      </c>
      <c r="C290" s="5">
        <f t="shared" si="71"/>
        <v>308.29274723891791</v>
      </c>
      <c r="D290" s="5">
        <f t="shared" si="72"/>
        <v>46.325215463979887</v>
      </c>
      <c r="E290" s="5">
        <f t="shared" si="73"/>
        <v>53.271856488817797</v>
      </c>
      <c r="F290" s="5">
        <f t="shared" si="74"/>
        <v>17.946874279444756</v>
      </c>
      <c r="G290" s="5">
        <f t="shared" si="75"/>
        <v>1.1037243049177781</v>
      </c>
      <c r="H290" s="47">
        <f t="shared" si="69"/>
        <v>426.94041777607805</v>
      </c>
      <c r="J290" s="46">
        <v>0</v>
      </c>
      <c r="K290" s="18">
        <f t="shared" si="70"/>
        <v>9614.2141757133977</v>
      </c>
      <c r="L290">
        <f t="shared" si="76"/>
        <v>308.2928082089179</v>
      </c>
      <c r="M290">
        <f t="shared" si="77"/>
        <v>46.325307219375105</v>
      </c>
      <c r="N290">
        <f t="shared" si="78"/>
        <v>53.271991190204375</v>
      </c>
      <c r="O290">
        <f t="shared" si="79"/>
        <v>17.946947517866622</v>
      </c>
      <c r="P290">
        <f t="shared" si="80"/>
        <v>1.103725163921242</v>
      </c>
      <c r="Q290" s="47">
        <f t="shared" si="81"/>
        <v>426.94077930028527</v>
      </c>
    </row>
    <row r="291" spans="1:17" x14ac:dyDescent="0.35">
      <c r="A291" s="6">
        <v>2030</v>
      </c>
      <c r="B291">
        <f>B290*SUM(Economy!Z79,Economy!AA79,Economy!AB79)/SUM(Economy!Z78,Economy!AA78,Economy!AB78)</f>
        <v>9784.0294018343957</v>
      </c>
      <c r="C291" s="5">
        <f t="shared" si="71"/>
        <v>308.87892587721115</v>
      </c>
      <c r="D291" s="5">
        <f t="shared" si="72"/>
        <v>47.099586700821881</v>
      </c>
      <c r="E291" s="5">
        <f t="shared" si="73"/>
        <v>53.999710084424187</v>
      </c>
      <c r="F291" s="5">
        <f t="shared" si="74"/>
        <v>18.048892386330667</v>
      </c>
      <c r="G291" s="5">
        <f t="shared" si="75"/>
        <v>1.120349275643606</v>
      </c>
      <c r="H291" s="47">
        <f t="shared" si="69"/>
        <v>429.1474643244315</v>
      </c>
      <c r="J291" s="46">
        <v>0</v>
      </c>
      <c r="K291" s="18">
        <f t="shared" si="70"/>
        <v>9784.0294018343957</v>
      </c>
      <c r="L291">
        <f t="shared" si="76"/>
        <v>308.87898684721114</v>
      </c>
      <c r="M291">
        <f t="shared" si="77"/>
        <v>47.099678203795257</v>
      </c>
      <c r="N291">
        <f t="shared" si="78"/>
        <v>53.999842977765788</v>
      </c>
      <c r="O291">
        <f t="shared" si="79"/>
        <v>18.048961440871743</v>
      </c>
      <c r="P291">
        <f t="shared" si="80"/>
        <v>1.1203497966555438</v>
      </c>
      <c r="Q291" s="47">
        <f t="shared" si="81"/>
        <v>429.14781926629945</v>
      </c>
    </row>
    <row r="292" spans="1:17" x14ac:dyDescent="0.35">
      <c r="A292" s="6">
        <v>2031</v>
      </c>
      <c r="B292">
        <f>B291*SUM(Economy!Z80,Economy!AA80,Economy!AB80)/SUM(Economy!Z79,Economy!AA79,Economy!AB79)</f>
        <v>9702.3138027521018</v>
      </c>
      <c r="C292" s="5">
        <f t="shared" si="71"/>
        <v>309.47545814984096</v>
      </c>
      <c r="D292" s="5">
        <f t="shared" si="72"/>
        <v>47.887756287448198</v>
      </c>
      <c r="E292" s="5">
        <f t="shared" si="73"/>
        <v>54.743279849922168</v>
      </c>
      <c r="F292" s="5">
        <f t="shared" si="74"/>
        <v>18.164993354762998</v>
      </c>
      <c r="G292" s="5">
        <f t="shared" si="75"/>
        <v>1.1383971642107205</v>
      </c>
      <c r="H292" s="47">
        <f t="shared" si="69"/>
        <v>431.40988480618506</v>
      </c>
      <c r="J292" s="46">
        <v>0</v>
      </c>
      <c r="K292" s="18">
        <f t="shared" si="70"/>
        <v>9702.3138027521018</v>
      </c>
      <c r="L292">
        <f t="shared" si="76"/>
        <v>309.47551911984095</v>
      </c>
      <c r="M292">
        <f t="shared" si="77"/>
        <v>47.887847538694153</v>
      </c>
      <c r="N292">
        <f t="shared" si="78"/>
        <v>54.743410959487484</v>
      </c>
      <c r="O292">
        <f t="shared" si="79"/>
        <v>18.165058464435241</v>
      </c>
      <c r="P292">
        <f t="shared" si="80"/>
        <v>1.1383974802204349</v>
      </c>
      <c r="Q292" s="47">
        <f t="shared" si="81"/>
        <v>431.41023356267823</v>
      </c>
    </row>
    <row r="293" spans="1:17" x14ac:dyDescent="0.35">
      <c r="A293" s="6">
        <v>2032</v>
      </c>
      <c r="B293">
        <f>B292*SUM(Economy!Z81,Economy!AA81,Economy!AB81)/SUM(Economy!Z80,Economy!AA80,Economy!AB80)</f>
        <v>9857.6853400614273</v>
      </c>
      <c r="C293" s="5">
        <f t="shared" si="71"/>
        <v>310.06700822239475</v>
      </c>
      <c r="D293" s="5">
        <f t="shared" si="72"/>
        <v>48.666092672781943</v>
      </c>
      <c r="E293" s="5">
        <f t="shared" si="73"/>
        <v>55.464605086953362</v>
      </c>
      <c r="F293" s="5">
        <f t="shared" si="74"/>
        <v>18.264880685880986</v>
      </c>
      <c r="G293" s="5">
        <f t="shared" si="75"/>
        <v>1.145511300372793</v>
      </c>
      <c r="H293" s="47">
        <f t="shared" si="69"/>
        <v>433.60809796838385</v>
      </c>
      <c r="J293" s="46">
        <v>0</v>
      </c>
      <c r="K293" s="18">
        <f t="shared" si="70"/>
        <v>9857.6853400614273</v>
      </c>
      <c r="L293">
        <f t="shared" si="76"/>
        <v>310.06706919239474</v>
      </c>
      <c r="M293">
        <f t="shared" si="77"/>
        <v>48.666183672992993</v>
      </c>
      <c r="N293">
        <f t="shared" si="78"/>
        <v>55.464734436685347</v>
      </c>
      <c r="O293">
        <f t="shared" si="79"/>
        <v>18.264942076042349</v>
      </c>
      <c r="P293">
        <f t="shared" si="80"/>
        <v>1.1455114920423735</v>
      </c>
      <c r="Q293" s="47">
        <f t="shared" si="81"/>
        <v>433.60844087015784</v>
      </c>
    </row>
    <row r="294" spans="1:17" x14ac:dyDescent="0.35">
      <c r="A294" s="6">
        <v>2033</v>
      </c>
      <c r="B294">
        <f>B293*SUM(Economy!Z82,Economy!AA82,Economy!AB82)/SUM(Economy!Z81,Economy!AA81,Economy!AB81)</f>
        <v>10017.15033900723</v>
      </c>
      <c r="C294" s="5">
        <f t="shared" si="71"/>
        <v>310.6680312975783</v>
      </c>
      <c r="D294" s="5">
        <f t="shared" si="72"/>
        <v>49.456861681647425</v>
      </c>
      <c r="E294" s="5">
        <f t="shared" si="73"/>
        <v>56.199566412708904</v>
      </c>
      <c r="F294" s="5">
        <f t="shared" si="74"/>
        <v>18.377279080552992</v>
      </c>
      <c r="G294" s="5">
        <f t="shared" si="75"/>
        <v>1.1571131671722679</v>
      </c>
      <c r="H294" s="47">
        <f t="shared" si="69"/>
        <v>435.85885163965986</v>
      </c>
      <c r="J294" s="46">
        <v>0</v>
      </c>
      <c r="K294" s="18">
        <f t="shared" si="70"/>
        <v>10017.15033900723</v>
      </c>
      <c r="L294">
        <f t="shared" si="76"/>
        <v>310.66809226757829</v>
      </c>
      <c r="M294">
        <f t="shared" si="77"/>
        <v>49.456952431514168</v>
      </c>
      <c r="N294">
        <f t="shared" si="78"/>
        <v>56.199694026229118</v>
      </c>
      <c r="O294">
        <f t="shared" si="79"/>
        <v>18.377336963687437</v>
      </c>
      <c r="P294">
        <f t="shared" si="80"/>
        <v>1.1571132834257449</v>
      </c>
      <c r="Q294" s="47">
        <f t="shared" si="81"/>
        <v>435.85918897243471</v>
      </c>
    </row>
    <row r="295" spans="1:17" x14ac:dyDescent="0.35">
      <c r="A295" s="6">
        <v>2034</v>
      </c>
      <c r="B295">
        <f>B294*SUM(Economy!Z83,Economy!AA83,Economy!AB83)/SUM(Economy!Z82,Economy!AA82,Economy!AB82)</f>
        <v>10173.735640046898</v>
      </c>
      <c r="C295" s="5">
        <f t="shared" si="71"/>
        <v>311.27877695374758</v>
      </c>
      <c r="D295" s="5">
        <f t="shared" si="72"/>
        <v>50.260413078227067</v>
      </c>
      <c r="E295" s="5">
        <f t="shared" si="73"/>
        <v>56.948595141929871</v>
      </c>
      <c r="F295" s="5">
        <f t="shared" si="74"/>
        <v>18.501953779428021</v>
      </c>
      <c r="G295" s="5">
        <f t="shared" si="75"/>
        <v>1.1716289635466095</v>
      </c>
      <c r="H295" s="47">
        <f t="shared" si="69"/>
        <v>438.16136791687916</v>
      </c>
      <c r="J295" s="46">
        <v>0</v>
      </c>
      <c r="K295" s="18">
        <f t="shared" si="70"/>
        <v>10173.735640046898</v>
      </c>
      <c r="L295">
        <f t="shared" si="76"/>
        <v>311.27883792374757</v>
      </c>
      <c r="M295">
        <f t="shared" si="77"/>
        <v>50.260503578438211</v>
      </c>
      <c r="N295">
        <f t="shared" si="78"/>
        <v>56.948721042542822</v>
      </c>
      <c r="O295">
        <f t="shared" si="79"/>
        <v>18.502008355880974</v>
      </c>
      <c r="P295">
        <f t="shared" si="80"/>
        <v>1.1716290340579076</v>
      </c>
      <c r="Q295" s="47">
        <f t="shared" si="81"/>
        <v>438.16169993466747</v>
      </c>
    </row>
    <row r="296" spans="1:17" x14ac:dyDescent="0.35">
      <c r="A296" s="6">
        <v>2035</v>
      </c>
      <c r="B296">
        <f>B295*SUM(Economy!Z84,Economy!AA84,Economy!AB84)/SUM(Economy!Z83,Economy!AA83,Economy!AB83)</f>
        <v>10327.41999920838</v>
      </c>
      <c r="C296" s="5">
        <f t="shared" si="71"/>
        <v>311.89906961572126</v>
      </c>
      <c r="D296" s="5">
        <f t="shared" si="72"/>
        <v>51.076441582126499</v>
      </c>
      <c r="E296" s="5">
        <f t="shared" si="73"/>
        <v>57.711070268201112</v>
      </c>
      <c r="F296" s="5">
        <f t="shared" si="74"/>
        <v>18.637865831262381</v>
      </c>
      <c r="G296" s="5">
        <f t="shared" si="75"/>
        <v>1.1877770897165536</v>
      </c>
      <c r="H296" s="47">
        <f t="shared" si="69"/>
        <v>440.51222438702786</v>
      </c>
      <c r="J296" s="46">
        <v>0</v>
      </c>
      <c r="K296" s="18">
        <f t="shared" si="70"/>
        <v>10327.41999920838</v>
      </c>
      <c r="L296">
        <f t="shared" si="76"/>
        <v>311.89913058572125</v>
      </c>
      <c r="M296">
        <f t="shared" si="77"/>
        <v>51.076531833368854</v>
      </c>
      <c r="N296">
        <f t="shared" si="78"/>
        <v>57.711194478898491</v>
      </c>
      <c r="O296">
        <f t="shared" si="79"/>
        <v>18.637917289934158</v>
      </c>
      <c r="P296">
        <f t="shared" si="80"/>
        <v>1.1877771324838178</v>
      </c>
      <c r="Q296" s="47">
        <f t="shared" si="81"/>
        <v>440.51255132040654</v>
      </c>
    </row>
    <row r="297" spans="1:17" x14ac:dyDescent="0.35">
      <c r="A297" s="6">
        <v>2036</v>
      </c>
      <c r="B297">
        <f>B296*SUM(Economy!Z85,Economy!AA85,Economy!AB85)/SUM(Economy!Z84,Economy!AA84,Economy!AB84)</f>
        <v>10478.128257502438</v>
      </c>
      <c r="C297" s="5">
        <f t="shared" si="71"/>
        <v>312.52873241307299</v>
      </c>
      <c r="D297" s="5">
        <f t="shared" si="72"/>
        <v>51.904640760102239</v>
      </c>
      <c r="E297" s="5">
        <f t="shared" si="73"/>
        <v>58.486375932342696</v>
      </c>
      <c r="F297" s="5">
        <f t="shared" si="74"/>
        <v>18.784033145974899</v>
      </c>
      <c r="G297" s="5">
        <f t="shared" si="75"/>
        <v>1.2047792197802061</v>
      </c>
      <c r="H297" s="47">
        <f t="shared" si="69"/>
        <v>442.90856147127306</v>
      </c>
      <c r="J297" s="46">
        <v>0</v>
      </c>
      <c r="K297" s="18">
        <f t="shared" si="70"/>
        <v>10478.128257502438</v>
      </c>
      <c r="L297">
        <f t="shared" si="76"/>
        <v>312.52879338307298</v>
      </c>
      <c r="M297">
        <f t="shared" si="77"/>
        <v>51.904730763060726</v>
      </c>
      <c r="N297">
        <f t="shared" si="78"/>
        <v>58.486498475807593</v>
      </c>
      <c r="O297">
        <f t="shared" si="79"/>
        <v>18.784081664974536</v>
      </c>
      <c r="P297">
        <f t="shared" si="80"/>
        <v>1.2047792457198629</v>
      </c>
      <c r="Q297" s="47">
        <f t="shared" si="81"/>
        <v>442.90888353263568</v>
      </c>
    </row>
    <row r="298" spans="1:17" x14ac:dyDescent="0.35">
      <c r="A298" s="6">
        <v>2037</v>
      </c>
      <c r="B298">
        <f>B297*SUM(Economy!Z86,Economy!AA86,Economy!AB86)/SUM(Economy!Z85,Economy!AA85,Economy!AB85)</f>
        <v>10625.792631591405</v>
      </c>
      <c r="C298" s="5">
        <f t="shared" si="71"/>
        <v>313.1675838929329</v>
      </c>
      <c r="D298" s="5">
        <f t="shared" si="72"/>
        <v>52.744697972004658</v>
      </c>
      <c r="E298" s="5">
        <f t="shared" si="73"/>
        <v>59.273893261754836</v>
      </c>
      <c r="F298" s="5">
        <f t="shared" si="74"/>
        <v>18.939520924811688</v>
      </c>
      <c r="G298" s="5">
        <f t="shared" si="75"/>
        <v>1.2221597502582244</v>
      </c>
      <c r="H298" s="47">
        <f t="shared" si="69"/>
        <v>445.34785580176231</v>
      </c>
      <c r="J298" s="46">
        <v>0</v>
      </c>
      <c r="K298" s="18">
        <f t="shared" si="70"/>
        <v>10625.792631591405</v>
      </c>
      <c r="L298">
        <f t="shared" si="76"/>
        <v>313.16764486293289</v>
      </c>
      <c r="M298">
        <f t="shared" si="77"/>
        <v>52.744787727362315</v>
      </c>
      <c r="N298">
        <f t="shared" si="78"/>
        <v>59.274014160365873</v>
      </c>
      <c r="O298">
        <f t="shared" si="79"/>
        <v>18.939566672073418</v>
      </c>
      <c r="P298">
        <f t="shared" si="80"/>
        <v>1.2221597659914216</v>
      </c>
      <c r="Q298" s="47">
        <f t="shared" si="81"/>
        <v>445.34817318872592</v>
      </c>
    </row>
    <row r="299" spans="1:17" x14ac:dyDescent="0.35">
      <c r="A299" s="6">
        <v>2038</v>
      </c>
      <c r="B299">
        <f>B298*SUM(Economy!Z87,Economy!AA87,Economy!AB87)/SUM(Economy!Z86,Economy!AA86,Economy!AB86)</f>
        <v>10770.351847392747</v>
      </c>
      <c r="C299" s="5">
        <f t="shared" si="71"/>
        <v>313.815438469681</v>
      </c>
      <c r="D299" s="5">
        <f t="shared" si="72"/>
        <v>53.596295079689426</v>
      </c>
      <c r="E299" s="5">
        <f t="shared" si="73"/>
        <v>60.073001517803611</v>
      </c>
      <c r="F299" s="5">
        <f t="shared" si="74"/>
        <v>19.103439823536476</v>
      </c>
      <c r="G299" s="5">
        <f t="shared" si="75"/>
        <v>1.2396270340199851</v>
      </c>
      <c r="H299" s="47">
        <f t="shared" si="69"/>
        <v>447.82780192473047</v>
      </c>
      <c r="J299" s="46">
        <v>0</v>
      </c>
      <c r="K299" s="18">
        <f t="shared" si="70"/>
        <v>10770.351847392747</v>
      </c>
      <c r="L299">
        <f t="shared" si="76"/>
        <v>313.81549943968099</v>
      </c>
      <c r="M299">
        <f t="shared" si="77"/>
        <v>53.596384588127407</v>
      </c>
      <c r="N299">
        <f t="shared" si="78"/>
        <v>60.073120793639035</v>
      </c>
      <c r="O299">
        <f t="shared" si="79"/>
        <v>19.103482957400967</v>
      </c>
      <c r="P299">
        <f t="shared" si="80"/>
        <v>1.2396270435626515</v>
      </c>
      <c r="Q299" s="47">
        <f t="shared" si="81"/>
        <v>447.82811482241107</v>
      </c>
    </row>
    <row r="300" spans="1:17" x14ac:dyDescent="0.35">
      <c r="A300" s="6">
        <v>2039</v>
      </c>
      <c r="B300">
        <f>B299*SUM(Economy!Z88,Economy!AA88,Economy!AB88)/SUM(Economy!Z87,Economy!AA87,Economy!AB87)</f>
        <v>10911.750803877258</v>
      </c>
      <c r="C300" s="5">
        <f t="shared" si="71"/>
        <v>314.47210682181651</v>
      </c>
      <c r="D300" s="5">
        <f t="shared" si="72"/>
        <v>54.459109072710831</v>
      </c>
      <c r="E300" s="5">
        <f t="shared" si="73"/>
        <v>60.883079097777063</v>
      </c>
      <c r="F300" s="5">
        <f t="shared" si="74"/>
        <v>19.274944118967056</v>
      </c>
      <c r="G300" s="5">
        <f t="shared" si="75"/>
        <v>1.2570013043844765</v>
      </c>
      <c r="H300" s="47">
        <f t="shared" si="69"/>
        <v>450.34624041565593</v>
      </c>
      <c r="J300" s="46">
        <v>0</v>
      </c>
      <c r="K300" s="18">
        <f t="shared" si="70"/>
        <v>10911.750803877258</v>
      </c>
      <c r="L300">
        <f t="shared" si="76"/>
        <v>314.4721677918165</v>
      </c>
      <c r="M300">
        <f t="shared" si="77"/>
        <v>54.459198334908422</v>
      </c>
      <c r="N300">
        <f t="shared" si="78"/>
        <v>60.883196772618767</v>
      </c>
      <c r="O300">
        <f t="shared" si="79"/>
        <v>19.274984788729476</v>
      </c>
      <c r="P300">
        <f t="shared" si="80"/>
        <v>1.2570013101723962</v>
      </c>
      <c r="Q300" s="47">
        <f t="shared" si="81"/>
        <v>450.34654899824551</v>
      </c>
    </row>
    <row r="301" spans="1:17" x14ac:dyDescent="0.35">
      <c r="A301" s="6">
        <v>2040</v>
      </c>
      <c r="B301">
        <f>B300*SUM(Economy!Z89,Economy!AA89,Economy!AB89)/SUM(Economy!Z88,Economy!AA88,Economy!AB88)</f>
        <v>11049.940247210647</v>
      </c>
      <c r="C301" s="5">
        <f t="shared" si="71"/>
        <v>315.13739626832893</v>
      </c>
      <c r="D301" s="5">
        <f t="shared" si="72"/>
        <v>55.332812660758016</v>
      </c>
      <c r="E301" s="5">
        <f t="shared" si="73"/>
        <v>61.703504472935201</v>
      </c>
      <c r="F301" s="5">
        <f t="shared" si="74"/>
        <v>19.453229940832109</v>
      </c>
      <c r="G301" s="5">
        <f t="shared" si="75"/>
        <v>1.2741709431098007</v>
      </c>
      <c r="H301" s="47">
        <f t="shared" si="69"/>
        <v>452.90111428596407</v>
      </c>
      <c r="J301" s="46">
        <v>0</v>
      </c>
      <c r="K301" s="18">
        <f t="shared" si="70"/>
        <v>11049.940247210647</v>
      </c>
      <c r="L301">
        <f>(1-F$4)*L300+D$4*G$3*K300</f>
        <v>315.13745723832892</v>
      </c>
      <c r="M301">
        <f>(1-F$5)*M300+D$5*G$3*K300</f>
        <v>55.332901677392634</v>
      </c>
      <c r="N301">
        <f>(1-F$6)*N300+D$6*G$3*K300</f>
        <v>61.703620568272704</v>
      </c>
      <c r="O301">
        <f>(1-F$7)*O300+D$7*G$3*K300</f>
        <v>19.453268287258862</v>
      </c>
      <c r="P301">
        <f>(1-F$8)*P300+D$8*G$3*K300</f>
        <v>1.2741709466203515</v>
      </c>
      <c r="Q301" s="47">
        <f>SUM(L301:P301)</f>
        <v>452.90141871787347</v>
      </c>
    </row>
    <row r="302" spans="1:17" x14ac:dyDescent="0.35">
      <c r="A302" s="6">
        <v>2041</v>
      </c>
      <c r="B302">
        <f>B301*SUM(Economy!Z90,Economy!AA90,Economy!AB90)/SUM(Economy!Z89,Economy!AA89,Economy!AB89)</f>
        <v>10903.610398425863</v>
      </c>
      <c r="C302" s="5">
        <f t="shared" si="71"/>
        <v>315.81111112520136</v>
      </c>
      <c r="D302" s="5">
        <f t="shared" si="72"/>
        <v>56.2170748338959</v>
      </c>
      <c r="E302" s="5">
        <f t="shared" si="73"/>
        <v>62.533657065064141</v>
      </c>
      <c r="F302" s="5">
        <f t="shared" si="74"/>
        <v>19.637533566429603</v>
      </c>
      <c r="G302" s="5">
        <f t="shared" si="75"/>
        <v>1.2910659403052351</v>
      </c>
      <c r="H302" s="47">
        <f t="shared" si="69"/>
        <v>455.49044253089625</v>
      </c>
      <c r="J302" s="46">
        <v>0</v>
      </c>
      <c r="K302" s="18">
        <f t="shared" si="70"/>
        <v>10903.610398425863</v>
      </c>
      <c r="L302">
        <f t="shared" ref="L302:L365" si="82">(1-F$4)*L301+D$4*G$3*K301</f>
        <v>315.81117209520136</v>
      </c>
      <c r="M302">
        <f t="shared" ref="M302:M365" si="83">(1-F$5)*M301+D$5*G$3*K301</f>
        <v>56.217163605643094</v>
      </c>
      <c r="N302">
        <f t="shared" ref="N302:N365" si="84">(1-F$6)*N301+D$6*G$3*K301</f>
        <v>62.533771602098525</v>
      </c>
      <c r="O302">
        <f t="shared" ref="O302:O365" si="85">(1-F$7)*O301+D$7*G$3*K301</f>
        <v>19.637569722245551</v>
      </c>
      <c r="P302">
        <f t="shared" ref="P302:P365" si="86">(1-F$8)*P301+D$8*G$3*K301</f>
        <v>1.2910659424344917</v>
      </c>
      <c r="Q302" s="47">
        <f t="shared" ref="Q302:Q365" si="87">SUM(L302:P302)</f>
        <v>455.49074296762296</v>
      </c>
    </row>
    <row r="303" spans="1:17" x14ac:dyDescent="0.35">
      <c r="A303" s="6">
        <v>2042</v>
      </c>
      <c r="B303">
        <f>B302*SUM(Economy!Z91,Economy!AA91,Economy!AB91)/SUM(Economy!Z90,Economy!AA90,Economy!AB90)</f>
        <v>11025.529762010989</v>
      </c>
      <c r="C303" s="5">
        <f t="shared" si="71"/>
        <v>316.47590425119341</v>
      </c>
      <c r="D303" s="5">
        <f t="shared" si="72"/>
        <v>57.085178635540508</v>
      </c>
      <c r="E303" s="5">
        <f t="shared" si="73"/>
        <v>63.330705654105621</v>
      </c>
      <c r="F303" s="5">
        <f t="shared" si="74"/>
        <v>19.794151330550548</v>
      </c>
      <c r="G303" s="5">
        <f t="shared" si="75"/>
        <v>1.2944504041920186</v>
      </c>
      <c r="H303" s="47">
        <f t="shared" si="69"/>
        <v>457.98039027558207</v>
      </c>
      <c r="J303" s="46">
        <v>0</v>
      </c>
      <c r="K303" s="18">
        <f t="shared" si="70"/>
        <v>11025.529762010989</v>
      </c>
      <c r="L303">
        <f t="shared" si="82"/>
        <v>316.47596522119341</v>
      </c>
      <c r="M303">
        <f t="shared" si="83"/>
        <v>57.085267163073972</v>
      </c>
      <c r="N303">
        <f t="shared" si="84"/>
        <v>63.33081865375339</v>
      </c>
      <c r="O303">
        <f t="shared" si="85"/>
        <v>19.794185420898398</v>
      </c>
      <c r="P303">
        <f t="shared" si="86"/>
        <v>1.294450405483478</v>
      </c>
      <c r="Q303" s="47">
        <f t="shared" si="87"/>
        <v>457.98068686440263</v>
      </c>
    </row>
    <row r="304" spans="1:17" x14ac:dyDescent="0.35">
      <c r="A304" s="6">
        <v>2043</v>
      </c>
      <c r="B304">
        <f>B303*SUM(Economy!Z92,Economy!AA92,Economy!AB92)/SUM(Economy!Z91,Economy!AA91,Economy!AB91)</f>
        <v>11151.006234969376</v>
      </c>
      <c r="C304" s="5">
        <f t="shared" si="71"/>
        <v>317.14813080078324</v>
      </c>
      <c r="D304" s="5">
        <f t="shared" si="72"/>
        <v>57.962330293975256</v>
      </c>
      <c r="E304" s="5">
        <f t="shared" si="73"/>
        <v>64.13535342417029</v>
      </c>
      <c r="F304" s="5">
        <f t="shared" si="74"/>
        <v>19.956117059571142</v>
      </c>
      <c r="G304" s="5">
        <f t="shared" si="75"/>
        <v>1.3022212034581853</v>
      </c>
      <c r="H304" s="47">
        <f t="shared" si="69"/>
        <v>460.50415278195817</v>
      </c>
      <c r="J304" s="46">
        <v>0</v>
      </c>
      <c r="K304" s="18">
        <f t="shared" si="70"/>
        <v>11151.006234969376</v>
      </c>
      <c r="L304">
        <f t="shared" si="82"/>
        <v>317.14819177078323</v>
      </c>
      <c r="M304">
        <f t="shared" si="83"/>
        <v>57.96241857796683</v>
      </c>
      <c r="N304">
        <f t="shared" si="84"/>
        <v>64.135464907067188</v>
      </c>
      <c r="O304">
        <f t="shared" si="85"/>
        <v>19.956149202444593</v>
      </c>
      <c r="P304">
        <f t="shared" si="86"/>
        <v>1.3022212042414951</v>
      </c>
      <c r="Q304" s="47">
        <f t="shared" si="87"/>
        <v>460.50444566250331</v>
      </c>
    </row>
    <row r="305" spans="1:17" x14ac:dyDescent="0.35">
      <c r="A305" s="6">
        <v>2044</v>
      </c>
      <c r="B305">
        <f>B304*SUM(Economy!Z93,Economy!AA93,Economy!AB93)/SUM(Economy!Z92,Economy!AA92,Economy!AB92)</f>
        <v>11273.197297099203</v>
      </c>
      <c r="C305" s="5">
        <f t="shared" si="71"/>
        <v>317.82800765092929</v>
      </c>
      <c r="D305" s="5">
        <f t="shared" si="72"/>
        <v>58.848838575134792</v>
      </c>
      <c r="E305" s="5">
        <f t="shared" si="73"/>
        <v>64.948032225344861</v>
      </c>
      <c r="F305" s="5">
        <f t="shared" si="74"/>
        <v>20.123542312143904</v>
      </c>
      <c r="G305" s="5">
        <f t="shared" si="75"/>
        <v>1.3128192780453363</v>
      </c>
      <c r="H305" s="47">
        <f t="shared" si="69"/>
        <v>463.06124004159813</v>
      </c>
      <c r="J305" s="46">
        <v>0</v>
      </c>
      <c r="K305" s="18">
        <f t="shared" si="70"/>
        <v>11273.197297099203</v>
      </c>
      <c r="L305">
        <f t="shared" si="82"/>
        <v>317.82806862092929</v>
      </c>
      <c r="M305">
        <f t="shared" si="83"/>
        <v>58.84892661625446</v>
      </c>
      <c r="N305">
        <f t="shared" si="84"/>
        <v>64.948142211849657</v>
      </c>
      <c r="O305">
        <f t="shared" si="85"/>
        <v>20.123572618796047</v>
      </c>
      <c r="P305">
        <f t="shared" si="86"/>
        <v>1.3128192785204376</v>
      </c>
      <c r="Q305" s="47">
        <f t="shared" si="87"/>
        <v>463.06152934634991</v>
      </c>
    </row>
    <row r="306" spans="1:17" x14ac:dyDescent="0.35">
      <c r="A306" s="6">
        <v>2045</v>
      </c>
      <c r="B306">
        <f>B305*SUM(Economy!Z94,Economy!AA94,Economy!AB94)/SUM(Economy!Z93,Economy!AA93,Economy!AB93)</f>
        <v>11392.119204811554</v>
      </c>
      <c r="C306" s="5">
        <f t="shared" si="71"/>
        <v>318.51533449013345</v>
      </c>
      <c r="D306" s="5">
        <f t="shared" si="72"/>
        <v>59.744369567134527</v>
      </c>
      <c r="E306" s="5">
        <f t="shared" si="73"/>
        <v>65.768141185726307</v>
      </c>
      <c r="F306" s="5">
        <f t="shared" si="74"/>
        <v>20.295729988432601</v>
      </c>
      <c r="G306" s="5">
        <f t="shared" si="75"/>
        <v>1.3249780960302535</v>
      </c>
      <c r="H306" s="47">
        <f t="shared" si="69"/>
        <v>465.64855332745714</v>
      </c>
      <c r="J306" s="46">
        <v>0</v>
      </c>
      <c r="K306" s="18">
        <f t="shared" si="70"/>
        <v>11392.119204811554</v>
      </c>
      <c r="L306">
        <f t="shared" si="82"/>
        <v>318.51539546013345</v>
      </c>
      <c r="M306">
        <f t="shared" si="83"/>
        <v>59.74445736605044</v>
      </c>
      <c r="N306">
        <f t="shared" si="84"/>
        <v>65.768249695924496</v>
      </c>
      <c r="O306">
        <f t="shared" si="85"/>
        <v>20.295758563760987</v>
      </c>
      <c r="P306">
        <f t="shared" si="86"/>
        <v>1.324978096318417</v>
      </c>
      <c r="Q306" s="47">
        <f t="shared" si="87"/>
        <v>465.64883918218783</v>
      </c>
    </row>
    <row r="307" spans="1:17" x14ac:dyDescent="0.35">
      <c r="A307" s="6">
        <v>2046</v>
      </c>
      <c r="B307">
        <f>B306*SUM(Economy!Z95,Economy!AA95,Economy!AB95)/SUM(Economy!Z94,Economy!AA94,Economy!AB94)</f>
        <v>11507.751399910463</v>
      </c>
      <c r="C307" s="5">
        <f t="shared" si="71"/>
        <v>319.20991199805081</v>
      </c>
      <c r="D307" s="5">
        <f t="shared" si="72"/>
        <v>60.6485918015428</v>
      </c>
      <c r="E307" s="5">
        <f t="shared" si="73"/>
        <v>66.595089938446577</v>
      </c>
      <c r="F307" s="5">
        <f t="shared" si="74"/>
        <v>20.472024717787267</v>
      </c>
      <c r="G307" s="5">
        <f t="shared" si="75"/>
        <v>1.3379302293956805</v>
      </c>
      <c r="H307" s="47">
        <f t="shared" ref="H307:H370" si="88">SUM(C307:G307)</f>
        <v>468.26354868522316</v>
      </c>
      <c r="J307" s="46">
        <v>0</v>
      </c>
      <c r="K307" s="18">
        <f t="shared" si="70"/>
        <v>11507.751399910463</v>
      </c>
      <c r="L307">
        <f t="shared" si="82"/>
        <v>319.20997296805081</v>
      </c>
      <c r="M307">
        <f t="shared" si="83"/>
        <v>60.648679358921271</v>
      </c>
      <c r="N307">
        <f t="shared" si="84"/>
        <v>66.595196992154044</v>
      </c>
      <c r="O307">
        <f t="shared" si="85"/>
        <v>20.47205166069698</v>
      </c>
      <c r="P307">
        <f t="shared" si="86"/>
        <v>1.3379302295704605</v>
      </c>
      <c r="Q307" s="47">
        <f t="shared" si="87"/>
        <v>468.26383120939363</v>
      </c>
    </row>
    <row r="308" spans="1:17" x14ac:dyDescent="0.35">
      <c r="A308" s="6">
        <v>2047</v>
      </c>
      <c r="B308">
        <f>B307*SUM(Economy!Z96,Economy!AA96,Economy!AB96)/SUM(Economy!Z95,Economy!AA95,Economy!AB95)</f>
        <v>11620.077587466836</v>
      </c>
      <c r="C308" s="5">
        <f t="shared" si="71"/>
        <v>319.91153960090338</v>
      </c>
      <c r="D308" s="5">
        <f t="shared" si="72"/>
        <v>61.561172793448748</v>
      </c>
      <c r="E308" s="5">
        <f t="shared" si="73"/>
        <v>67.428292955531234</v>
      </c>
      <c r="F308" s="5">
        <f t="shared" si="74"/>
        <v>20.651806158374292</v>
      </c>
      <c r="G308" s="5">
        <f t="shared" si="75"/>
        <v>1.3512092453406379</v>
      </c>
      <c r="H308" s="47">
        <f t="shared" si="88"/>
        <v>470.90402075359827</v>
      </c>
      <c r="J308" s="46">
        <v>0</v>
      </c>
      <c r="K308" s="18">
        <f t="shared" si="70"/>
        <v>11620.077587466836</v>
      </c>
      <c r="L308">
        <f t="shared" si="82"/>
        <v>319.91160057090337</v>
      </c>
      <c r="M308">
        <f t="shared" si="83"/>
        <v>61.561260109954247</v>
      </c>
      <c r="N308">
        <f t="shared" si="84"/>
        <v>67.428398572297908</v>
      </c>
      <c r="O308">
        <f t="shared" si="85"/>
        <v>20.651831562120279</v>
      </c>
      <c r="P308">
        <f t="shared" si="86"/>
        <v>1.3512092454466473</v>
      </c>
      <c r="Q308" s="47">
        <f t="shared" si="87"/>
        <v>470.90430006072239</v>
      </c>
    </row>
    <row r="309" spans="1:17" x14ac:dyDescent="0.35">
      <c r="A309" s="6">
        <v>2048</v>
      </c>
      <c r="B309">
        <f>B308*SUM(Economy!Z97,Economy!AA97,Economy!AB97)/SUM(Economy!Z96,Economy!AA96,Economy!AB96)</f>
        <v>11729.085230496648</v>
      </c>
      <c r="C309" s="5">
        <f t="shared" si="71"/>
        <v>320.62001573141123</v>
      </c>
      <c r="D309" s="5">
        <f t="shared" si="72"/>
        <v>62.481779444153084</v>
      </c>
      <c r="E309" s="5">
        <f t="shared" si="73"/>
        <v>68.267170122779987</v>
      </c>
      <c r="F309" s="5">
        <f t="shared" si="74"/>
        <v>20.834487495958324</v>
      </c>
      <c r="G309" s="5">
        <f t="shared" si="75"/>
        <v>1.3645314738384613</v>
      </c>
      <c r="H309" s="47">
        <f t="shared" si="88"/>
        <v>473.56798426814106</v>
      </c>
      <c r="J309" s="46">
        <v>0</v>
      </c>
      <c r="K309" s="18">
        <f t="shared" si="70"/>
        <v>11729.085230496648</v>
      </c>
      <c r="L309">
        <f t="shared" si="82"/>
        <v>320.62007670141122</v>
      </c>
      <c r="M309">
        <f t="shared" si="83"/>
        <v>62.481866520448264</v>
      </c>
      <c r="N309">
        <f t="shared" si="84"/>
        <v>68.267274321893368</v>
      </c>
      <c r="O309">
        <f t="shared" si="85"/>
        <v>20.83451144846817</v>
      </c>
      <c r="P309">
        <f t="shared" si="86"/>
        <v>1.3645314739027592</v>
      </c>
      <c r="Q309" s="47">
        <f t="shared" si="87"/>
        <v>473.56826046612377</v>
      </c>
    </row>
    <row r="310" spans="1:17" x14ac:dyDescent="0.35">
      <c r="A310" s="6">
        <v>2049</v>
      </c>
      <c r="B310">
        <f>B309*SUM(Economy!Z98,Economy!AA98,Economy!AB98)/SUM(Economy!Z97,Economy!AA97,Economy!AB97)</f>
        <v>11834.765329004122</v>
      </c>
      <c r="C310" s="5">
        <f t="shared" si="71"/>
        <v>321.33513805791461</v>
      </c>
      <c r="D310" s="5">
        <f t="shared" si="72"/>
        <v>63.410078395351889</v>
      </c>
      <c r="E310" s="5">
        <f t="shared" si="73"/>
        <v>69.111147231092104</v>
      </c>
      <c r="F310" s="5">
        <f t="shared" si="74"/>
        <v>21.019513969195039</v>
      </c>
      <c r="G310" s="5">
        <f t="shared" si="75"/>
        <v>1.3777242723361867</v>
      </c>
      <c r="H310" s="47">
        <f t="shared" si="88"/>
        <v>476.25360192588982</v>
      </c>
      <c r="J310" s="46">
        <v>0</v>
      </c>
      <c r="K310" s="18">
        <f t="shared" si="70"/>
        <v>11834.765329004122</v>
      </c>
      <c r="L310">
        <f t="shared" si="82"/>
        <v>321.3351990279146</v>
      </c>
      <c r="M310">
        <f t="shared" si="83"/>
        <v>63.410165232097576</v>
      </c>
      <c r="N310">
        <f t="shared" si="84"/>
        <v>69.111250031580809</v>
      </c>
      <c r="O310">
        <f t="shared" si="85"/>
        <v>21.0195365533733</v>
      </c>
      <c r="P310">
        <f t="shared" si="86"/>
        <v>1.3777242723751852</v>
      </c>
      <c r="Q310" s="47">
        <f t="shared" si="87"/>
        <v>476.25387511734152</v>
      </c>
    </row>
    <row r="311" spans="1:17" x14ac:dyDescent="0.35">
      <c r="A311" s="6">
        <v>2050</v>
      </c>
      <c r="B311">
        <f>B310*SUM(Economy!Z99,Economy!AA99,Economy!AB99)/SUM(Economy!Z98,Economy!AA98,Economy!AB98)</f>
        <v>11937.112215007366</v>
      </c>
      <c r="C311" s="5">
        <f t="shared" si="71"/>
        <v>322.056703700024</v>
      </c>
      <c r="D311" s="5">
        <f t="shared" si="72"/>
        <v>64.345736361620325</v>
      </c>
      <c r="E311" s="5">
        <f t="shared" si="73"/>
        <v>69.959656428035672</v>
      </c>
      <c r="F311" s="5">
        <f t="shared" si="74"/>
        <v>21.206361453262122</v>
      </c>
      <c r="G311" s="5">
        <f t="shared" si="75"/>
        <v>1.3906825057324685</v>
      </c>
      <c r="H311" s="47">
        <f t="shared" si="88"/>
        <v>478.95914044867453</v>
      </c>
      <c r="J311" s="46">
        <v>0</v>
      </c>
      <c r="K311" s="18">
        <f t="shared" si="70"/>
        <v>11937.112215007366</v>
      </c>
      <c r="L311">
        <f t="shared" si="82"/>
        <v>322.05676467002399</v>
      </c>
      <c r="M311">
        <f t="shared" si="83"/>
        <v>64.345822959475527</v>
      </c>
      <c r="N311">
        <f t="shared" si="84"/>
        <v>69.959757848672893</v>
      </c>
      <c r="O311">
        <f t="shared" si="85"/>
        <v>21.206382747277281</v>
      </c>
      <c r="P311">
        <f t="shared" si="86"/>
        <v>1.3906825057561223</v>
      </c>
      <c r="Q311" s="47">
        <f t="shared" si="87"/>
        <v>478.95941073120582</v>
      </c>
    </row>
    <row r="312" spans="1:17" x14ac:dyDescent="0.35">
      <c r="A312" s="6">
        <v>2051</v>
      </c>
      <c r="B312">
        <f>B311*SUM(Economy!Z100,Economy!AA100,Economy!AB100)/SUM(Economy!Z99,Economy!AA99,Economy!AB99)</f>
        <v>12036.123362705022</v>
      </c>
      <c r="C312" s="5">
        <f t="shared" si="71"/>
        <v>322.78450943177302</v>
      </c>
      <c r="D312" s="5">
        <f t="shared" si="72"/>
        <v>65.288420442754997</v>
      </c>
      <c r="E312" s="5">
        <f t="shared" si="73"/>
        <v>70.812136632593109</v>
      </c>
      <c r="F312" s="5">
        <f t="shared" si="74"/>
        <v>21.394535100369705</v>
      </c>
      <c r="G312" s="5">
        <f t="shared" si="75"/>
        <v>1.4033421405365778</v>
      </c>
      <c r="H312" s="47">
        <f t="shared" si="88"/>
        <v>481.68294374802736</v>
      </c>
      <c r="J312" s="46">
        <v>0</v>
      </c>
      <c r="K312" s="18">
        <f t="shared" si="70"/>
        <v>12036.123362705022</v>
      </c>
      <c r="L312">
        <f t="shared" si="82"/>
        <v>322.78457040177301</v>
      </c>
      <c r="M312">
        <f t="shared" si="83"/>
        <v>65.288506802376901</v>
      </c>
      <c r="N312">
        <f t="shared" si="84"/>
        <v>70.812236691900083</v>
      </c>
      <c r="O312">
        <f t="shared" si="85"/>
        <v>21.394555177924722</v>
      </c>
      <c r="P312">
        <f t="shared" si="86"/>
        <v>1.4033421405509245</v>
      </c>
      <c r="Q312" s="47">
        <f t="shared" si="87"/>
        <v>481.68321121452561</v>
      </c>
    </row>
    <row r="313" spans="1:17" x14ac:dyDescent="0.35">
      <c r="A313" s="6">
        <v>2052</v>
      </c>
      <c r="B313">
        <f>B312*SUM(Economy!Z101,Economy!AA101,Economy!AB101)/SUM(Economy!Z100,Economy!AA100,Economy!AB100)</f>
        <v>12131.799211874932</v>
      </c>
      <c r="C313" s="5">
        <f t="shared" si="71"/>
        <v>323.51835187319716</v>
      </c>
      <c r="D313" s="5">
        <f t="shared" si="72"/>
        <v>66.237798417450762</v>
      </c>
      <c r="E313" s="5">
        <f t="shared" si="73"/>
        <v>71.668033915849605</v>
      </c>
      <c r="F313" s="5">
        <f t="shared" si="74"/>
        <v>21.583568035676223</v>
      </c>
      <c r="G313" s="5">
        <f t="shared" si="75"/>
        <v>1.4156642200130551</v>
      </c>
      <c r="H313" s="47">
        <f t="shared" si="88"/>
        <v>484.42341646218682</v>
      </c>
      <c r="J313" s="46">
        <v>0</v>
      </c>
      <c r="K313" s="18">
        <f t="shared" si="70"/>
        <v>12131.799211874932</v>
      </c>
      <c r="L313">
        <f t="shared" si="82"/>
        <v>323.51841284319715</v>
      </c>
      <c r="M313">
        <f t="shared" si="83"/>
        <v>66.237884539494772</v>
      </c>
      <c r="N313">
        <f t="shared" si="84"/>
        <v>71.668132632098931</v>
      </c>
      <c r="O313">
        <f t="shared" si="85"/>
        <v>21.583586966263638</v>
      </c>
      <c r="P313">
        <f t="shared" si="86"/>
        <v>1.4156642200217568</v>
      </c>
      <c r="Q313" s="47">
        <f t="shared" si="87"/>
        <v>484.42368120107625</v>
      </c>
    </row>
    <row r="314" spans="1:17" x14ac:dyDescent="0.35">
      <c r="A314" s="6">
        <v>2053</v>
      </c>
      <c r="B314">
        <f>B313*SUM(Economy!Z102,Economy!AA102,Economy!AB102)/SUM(Economy!Z101,Economy!AA101,Economy!AB101)</f>
        <v>12224.14300304427</v>
      </c>
      <c r="C314" s="5">
        <f t="shared" si="71"/>
        <v>324.25802767114516</v>
      </c>
      <c r="D314" s="5">
        <f t="shared" si="72"/>
        <v>67.193539019604401</v>
      </c>
      <c r="E314" s="5">
        <f t="shared" si="73"/>
        <v>72.52680185006723</v>
      </c>
      <c r="F314" s="5">
        <f t="shared" si="74"/>
        <v>21.773020106995965</v>
      </c>
      <c r="G314" s="5">
        <f t="shared" si="75"/>
        <v>1.4276251363330235</v>
      </c>
      <c r="H314" s="47">
        <f t="shared" si="88"/>
        <v>487.17901378414575</v>
      </c>
      <c r="J314" s="46">
        <v>0</v>
      </c>
      <c r="K314" s="18">
        <f t="shared" si="70"/>
        <v>12224.14300304427</v>
      </c>
      <c r="L314">
        <f t="shared" si="82"/>
        <v>324.25808864114515</v>
      </c>
      <c r="M314">
        <f t="shared" si="83"/>
        <v>67.193624904724089</v>
      </c>
      <c r="N314">
        <f t="shared" si="84"/>
        <v>72.526899241286259</v>
      </c>
      <c r="O314">
        <f t="shared" si="85"/>
        <v>21.773037956138438</v>
      </c>
      <c r="P314">
        <f t="shared" si="86"/>
        <v>1.427625136338301</v>
      </c>
      <c r="Q314" s="47">
        <f t="shared" si="87"/>
        <v>487.1792758796322</v>
      </c>
    </row>
    <row r="315" spans="1:17" x14ac:dyDescent="0.35">
      <c r="A315" s="6">
        <v>2054</v>
      </c>
      <c r="B315">
        <f>B314*SUM(Economy!Z103,Economy!AA103,Economy!AB103)/SUM(Economy!Z102,Economy!AA102,Economy!AB102)</f>
        <v>12313.160623266644</v>
      </c>
      <c r="C315" s="5">
        <f t="shared" si="71"/>
        <v>325.00333367004077</v>
      </c>
      <c r="D315" s="5">
        <f t="shared" si="72"/>
        <v>68.15531219839707</v>
      </c>
      <c r="E315" s="5">
        <f t="shared" si="73"/>
        <v>73.387901828336027</v>
      </c>
      <c r="F315" s="5">
        <f t="shared" si="74"/>
        <v>21.96247668660563</v>
      </c>
      <c r="G315" s="5">
        <f t="shared" si="75"/>
        <v>1.4392107226051833</v>
      </c>
      <c r="H315" s="47">
        <f t="shared" si="88"/>
        <v>489.94823510598462</v>
      </c>
      <c r="J315" s="46">
        <v>0</v>
      </c>
      <c r="K315" s="18">
        <f t="shared" si="70"/>
        <v>12313.160623266644</v>
      </c>
      <c r="L315">
        <f t="shared" si="82"/>
        <v>325.00339464004077</v>
      </c>
      <c r="M315">
        <f t="shared" si="83"/>
        <v>68.155397847244231</v>
      </c>
      <c r="N315">
        <f t="shared" si="84"/>
        <v>73.387997912310126</v>
      </c>
      <c r="O315">
        <f t="shared" si="85"/>
        <v>21.962493516082709</v>
      </c>
      <c r="P315">
        <f t="shared" si="86"/>
        <v>1.4392107226083843</v>
      </c>
      <c r="Q315" s="47">
        <f t="shared" si="87"/>
        <v>489.94849463828621</v>
      </c>
    </row>
    <row r="316" spans="1:17" x14ac:dyDescent="0.35">
      <c r="A316" s="6">
        <v>2055</v>
      </c>
      <c r="B316">
        <f>B315*SUM(Economy!Z104,Economy!AA104,Economy!AB104)/SUM(Economy!Z103,Economy!AA103,Economy!AB103)</f>
        <v>12398.860461545386</v>
      </c>
      <c r="C316" s="5">
        <f t="shared" si="71"/>
        <v>325.75406707324134</v>
      </c>
      <c r="D316" s="5">
        <f t="shared" si="72"/>
        <v>69.122789363195253</v>
      </c>
      <c r="E316" s="5">
        <f t="shared" si="73"/>
        <v>74.250803356788722</v>
      </c>
      <c r="F316" s="5">
        <f t="shared" si="74"/>
        <v>22.151547523417261</v>
      </c>
      <c r="G316" s="5">
        <f t="shared" si="75"/>
        <v>1.4504126622784232</v>
      </c>
      <c r="H316" s="47">
        <f t="shared" si="88"/>
        <v>492.72961997892099</v>
      </c>
      <c r="J316" s="46">
        <v>0</v>
      </c>
      <c r="K316" s="18">
        <f t="shared" si="70"/>
        <v>12398.860461545386</v>
      </c>
      <c r="L316">
        <f t="shared" si="82"/>
        <v>325.75412804324134</v>
      </c>
      <c r="M316">
        <f t="shared" si="83"/>
        <v>69.122874776419877</v>
      </c>
      <c r="N316">
        <f t="shared" si="84"/>
        <v>74.250898151064547</v>
      </c>
      <c r="O316">
        <f t="shared" si="85"/>
        <v>22.151563391479225</v>
      </c>
      <c r="P316">
        <f t="shared" si="86"/>
        <v>1.4504126622803648</v>
      </c>
      <c r="Q316" s="47">
        <f t="shared" si="87"/>
        <v>492.7298770244854</v>
      </c>
    </row>
    <row r="317" spans="1:17" x14ac:dyDescent="0.35">
      <c r="A317" s="6">
        <v>2056</v>
      </c>
      <c r="B317">
        <f>B316*SUM(Economy!Z105,Economy!AA105,Economy!AB105)/SUM(Economy!Z104,Economy!AA104,Economy!AB104)</f>
        <v>12481.25327308353</v>
      </c>
      <c r="C317" s="5">
        <f t="shared" si="71"/>
        <v>326.51002559558179</v>
      </c>
      <c r="D317" s="5">
        <f t="shared" si="72"/>
        <v>70.095643614216584</v>
      </c>
      <c r="E317" s="5">
        <f t="shared" si="73"/>
        <v>75.114984321195081</v>
      </c>
      <c r="F317" s="5">
        <f t="shared" si="74"/>
        <v>22.339865643771301</v>
      </c>
      <c r="G317" s="5">
        <f t="shared" si="75"/>
        <v>1.4612263045537675</v>
      </c>
      <c r="H317" s="47">
        <f t="shared" si="88"/>
        <v>495.52174547931855</v>
      </c>
      <c r="J317" s="46">
        <v>0</v>
      </c>
      <c r="K317" s="18">
        <f t="shared" si="70"/>
        <v>12481.25327308353</v>
      </c>
      <c r="L317">
        <f t="shared" si="82"/>
        <v>326.51008656558179</v>
      </c>
      <c r="M317">
        <f t="shared" si="83"/>
        <v>70.095728792466886</v>
      </c>
      <c r="N317">
        <f t="shared" si="84"/>
        <v>75.115077843083739</v>
      </c>
      <c r="O317">
        <f t="shared" si="85"/>
        <v>22.33988060534077</v>
      </c>
      <c r="P317">
        <f t="shared" si="86"/>
        <v>1.4612263045549452</v>
      </c>
      <c r="Q317" s="47">
        <f t="shared" si="87"/>
        <v>495.52200011102815</v>
      </c>
    </row>
    <row r="318" spans="1:17" x14ac:dyDescent="0.35">
      <c r="A318" s="6">
        <v>2057</v>
      </c>
      <c r="B318">
        <f>B317*SUM(Economy!Z106,Economy!AA106,Economy!AB106)/SUM(Economy!Z105,Economy!AA105,Economy!AB105)</f>
        <v>12560.352051642827</v>
      </c>
      <c r="C318" s="5">
        <f t="shared" si="71"/>
        <v>327.27100760764171</v>
      </c>
      <c r="D318" s="5">
        <f t="shared" si="72"/>
        <v>71.07354995982783</v>
      </c>
      <c r="E318" s="5">
        <f t="shared" si="73"/>
        <v>75.979931229604489</v>
      </c>
      <c r="F318" s="5">
        <f t="shared" si="74"/>
        <v>22.527086299107204</v>
      </c>
      <c r="G318" s="5">
        <f t="shared" si="75"/>
        <v>1.4716493329980675</v>
      </c>
      <c r="H318" s="47">
        <f t="shared" si="88"/>
        <v>498.32322442917939</v>
      </c>
      <c r="J318" s="46">
        <v>0</v>
      </c>
      <c r="K318" s="18">
        <f t="shared" si="70"/>
        <v>12560.352051642827</v>
      </c>
      <c r="L318">
        <f t="shared" si="82"/>
        <v>327.2710685776417</v>
      </c>
      <c r="M318">
        <f t="shared" si="83"/>
        <v>71.073634903750218</v>
      </c>
      <c r="N318">
        <f t="shared" si="84"/>
        <v>75.980023496184756</v>
      </c>
      <c r="O318">
        <f t="shared" si="85"/>
        <v>22.527100405969247</v>
      </c>
      <c r="P318">
        <f t="shared" si="86"/>
        <v>1.4716493329987819</v>
      </c>
      <c r="Q318" s="47">
        <f t="shared" si="87"/>
        <v>498.32347671654463</v>
      </c>
    </row>
    <row r="319" spans="1:17" x14ac:dyDescent="0.35">
      <c r="A319" s="6">
        <v>2058</v>
      </c>
      <c r="B319">
        <f>B318*SUM(Economy!Z107,Economy!AA107,Economy!AB107)/SUM(Economy!Z106,Economy!AA106,Economy!AB106)</f>
        <v>12636.171909369477</v>
      </c>
      <c r="C319" s="5">
        <f t="shared" si="71"/>
        <v>328.03681227223035</v>
      </c>
      <c r="D319" s="5">
        <f t="shared" si="72"/>
        <v>72.056185521272312</v>
      </c>
      <c r="E319" s="5">
        <f t="shared" si="73"/>
        <v>76.845139432575323</v>
      </c>
      <c r="F319" s="5">
        <f t="shared" si="74"/>
        <v>22.712885958784412</v>
      </c>
      <c r="G319" s="5">
        <f t="shared" si="75"/>
        <v>1.4816809520310235</v>
      </c>
      <c r="H319" s="47">
        <f t="shared" si="88"/>
        <v>501.13270413689338</v>
      </c>
      <c r="J319" s="46">
        <v>0</v>
      </c>
      <c r="K319" s="18">
        <f t="shared" si="70"/>
        <v>12636.171909369477</v>
      </c>
      <c r="L319">
        <f t="shared" si="82"/>
        <v>328.03687324223034</v>
      </c>
      <c r="M319">
        <f t="shared" si="83"/>
        <v>72.056270231511419</v>
      </c>
      <c r="N319">
        <f t="shared" si="84"/>
        <v>76.845230460696726</v>
      </c>
      <c r="O319">
        <f t="shared" si="85"/>
        <v>22.712899259765777</v>
      </c>
      <c r="P319">
        <f t="shared" si="86"/>
        <v>1.4816809520314567</v>
      </c>
      <c r="Q319" s="47">
        <f t="shared" si="87"/>
        <v>501.1329541462357</v>
      </c>
    </row>
    <row r="320" spans="1:17" x14ac:dyDescent="0.35">
      <c r="A320" s="6">
        <v>2059</v>
      </c>
      <c r="B320">
        <f>B319*SUM(Economy!Z108,Economy!AA108,Economy!AB108)/SUM(Economy!Z107,Economy!AA107,Economy!AB107)</f>
        <v>12708.729963503058</v>
      </c>
      <c r="C320" s="5">
        <f t="shared" si="71"/>
        <v>328.80723967354459</v>
      </c>
      <c r="D320" s="5">
        <f t="shared" si="72"/>
        <v>73.043229725561744</v>
      </c>
      <c r="E320" s="5">
        <f t="shared" si="73"/>
        <v>77.710113322412496</v>
      </c>
      <c r="F320" s="5">
        <f t="shared" si="74"/>
        <v>22.896961346349876</v>
      </c>
      <c r="G320" s="5">
        <f t="shared" si="75"/>
        <v>1.4913213878684479</v>
      </c>
      <c r="H320" s="47">
        <f t="shared" si="88"/>
        <v>503.94886545573712</v>
      </c>
      <c r="J320" s="46">
        <v>0</v>
      </c>
      <c r="K320" s="18">
        <f t="shared" si="70"/>
        <v>12708.729963503058</v>
      </c>
      <c r="L320">
        <f t="shared" si="82"/>
        <v>328.80730064354458</v>
      </c>
      <c r="M320">
        <f t="shared" si="83"/>
        <v>73.043314202760456</v>
      </c>
      <c r="N320">
        <f t="shared" si="84"/>
        <v>77.710203128698396</v>
      </c>
      <c r="O320">
        <f t="shared" si="85"/>
        <v>22.896973887487992</v>
      </c>
      <c r="P320">
        <f t="shared" si="86"/>
        <v>1.4913213878687106</v>
      </c>
      <c r="Q320" s="47">
        <f t="shared" si="87"/>
        <v>503.94911325036009</v>
      </c>
    </row>
    <row r="321" spans="1:17" x14ac:dyDescent="0.35">
      <c r="A321" s="6">
        <v>2060</v>
      </c>
      <c r="B321">
        <f>B320*SUM(Economy!Z109,Economy!AA109,Economy!AB109)/SUM(Economy!Z108,Economy!AA108,Economy!AB108)</f>
        <v>12778.045229432955</v>
      </c>
      <c r="C321" s="5">
        <f t="shared" si="71"/>
        <v>329.58209093941934</v>
      </c>
      <c r="D321" s="5">
        <f t="shared" si="72"/>
        <v>74.034364487210823</v>
      </c>
      <c r="E321" s="5">
        <f t="shared" si="73"/>
        <v>78.574366512727948</v>
      </c>
      <c r="F321" s="5">
        <f t="shared" si="74"/>
        <v>23.079028517577189</v>
      </c>
      <c r="G321" s="5">
        <f t="shared" si="75"/>
        <v>1.5005715805157032</v>
      </c>
      <c r="H321" s="47">
        <f t="shared" si="88"/>
        <v>506.770422037451</v>
      </c>
      <c r="J321" s="46">
        <v>0</v>
      </c>
      <c r="K321" s="18">
        <f t="shared" si="70"/>
        <v>12778.045229432955</v>
      </c>
      <c r="L321">
        <f t="shared" si="82"/>
        <v>329.58215190941934</v>
      </c>
      <c r="M321">
        <f t="shared" si="83"/>
        <v>74.034448732010233</v>
      </c>
      <c r="N321">
        <f t="shared" si="84"/>
        <v>78.574455113578566</v>
      </c>
      <c r="O321">
        <f t="shared" si="85"/>
        <v>23.079040342279512</v>
      </c>
      <c r="P321">
        <f t="shared" si="86"/>
        <v>1.5005715805158624</v>
      </c>
      <c r="Q321" s="47">
        <f t="shared" si="87"/>
        <v>506.77066767780343</v>
      </c>
    </row>
    <row r="322" spans="1:17" x14ac:dyDescent="0.35">
      <c r="A322" s="6">
        <v>2061</v>
      </c>
      <c r="B322">
        <f>B321*SUM(Economy!Z110,Economy!AA110,Economy!AB110)/SUM(Economy!Z109,Economy!AA109,Economy!AB109)</f>
        <v>12844.138519607506</v>
      </c>
      <c r="C322" s="5">
        <f t="shared" si="71"/>
        <v>330.36116835705786</v>
      </c>
      <c r="D322" s="5">
        <f t="shared" si="72"/>
        <v>75.029274379440452</v>
      </c>
      <c r="E322" s="5">
        <f t="shared" si="73"/>
        <v>79.437421999540916</v>
      </c>
      <c r="F322" s="5">
        <f t="shared" si="74"/>
        <v>23.258821978635336</v>
      </c>
      <c r="G322" s="5">
        <f t="shared" si="75"/>
        <v>1.5094329919366241</v>
      </c>
      <c r="H322" s="47">
        <f t="shared" si="88"/>
        <v>509.5961197066112</v>
      </c>
      <c r="J322" s="46">
        <v>0</v>
      </c>
      <c r="K322" s="18">
        <f t="shared" si="70"/>
        <v>12844.138519607506</v>
      </c>
      <c r="L322">
        <f t="shared" si="82"/>
        <v>330.36122932705786</v>
      </c>
      <c r="M322">
        <f t="shared" si="83"/>
        <v>75.029358392479892</v>
      </c>
      <c r="N322">
        <f t="shared" si="84"/>
        <v>79.437509411136347</v>
      </c>
      <c r="O322">
        <f t="shared" si="85"/>
        <v>23.25883312782959</v>
      </c>
      <c r="P322">
        <f t="shared" si="86"/>
        <v>1.5094329919367206</v>
      </c>
      <c r="Q322" s="47">
        <f t="shared" si="87"/>
        <v>509.59636325044039</v>
      </c>
    </row>
    <row r="323" spans="1:17" x14ac:dyDescent="0.35">
      <c r="A323" s="6">
        <v>2062</v>
      </c>
      <c r="B323">
        <f>B322*SUM(Economy!Z111,Economy!AA111,Economy!AB111)/SUM(Economy!Z110,Economy!AA110,Economy!AB110)</f>
        <v>12907.032347837465</v>
      </c>
      <c r="C323" s="5">
        <f t="shared" si="71"/>
        <v>331.14427548259835</v>
      </c>
      <c r="D323" s="5">
        <f t="shared" si="72"/>
        <v>76.027646795427671</v>
      </c>
      <c r="E323" s="5">
        <f t="shared" si="73"/>
        <v>80.298812305044137</v>
      </c>
      <c r="F323" s="5">
        <f t="shared" si="74"/>
        <v>23.436093842780743</v>
      </c>
      <c r="G323" s="5">
        <f t="shared" si="75"/>
        <v>1.5179074849609266</v>
      </c>
      <c r="H323" s="47">
        <f t="shared" si="88"/>
        <v>512.42473591081182</v>
      </c>
      <c r="J323" s="46">
        <v>0</v>
      </c>
      <c r="K323" s="18">
        <f t="shared" si="70"/>
        <v>12907.032347837465</v>
      </c>
      <c r="L323">
        <f t="shared" si="82"/>
        <v>331.14433645259834</v>
      </c>
      <c r="M323">
        <f t="shared" si="83"/>
        <v>76.027730577344727</v>
      </c>
      <c r="N323">
        <f t="shared" si="84"/>
        <v>80.298898543347306</v>
      </c>
      <c r="O323">
        <f t="shared" si="85"/>
        <v>23.436104355056578</v>
      </c>
      <c r="P323">
        <f t="shared" si="86"/>
        <v>1.5179074849609853</v>
      </c>
      <c r="Q323" s="47">
        <f t="shared" si="87"/>
        <v>512.42497741330794</v>
      </c>
    </row>
    <row r="324" spans="1:17" x14ac:dyDescent="0.35">
      <c r="A324" s="6">
        <v>2063</v>
      </c>
      <c r="B324">
        <f>B323*SUM(Economy!Z112,Economy!AA112,Economy!AB112)/SUM(Economy!Z111,Economy!AA111,Economy!AB111)</f>
        <v>12966.750838568023</v>
      </c>
      <c r="C324" s="5">
        <f t="shared" si="71"/>
        <v>331.93121724484598</v>
      </c>
      <c r="D324" s="5">
        <f t="shared" si="72"/>
        <v>77.029172100135682</v>
      </c>
      <c r="E324" s="5">
        <f t="shared" si="73"/>
        <v>81.158079605078086</v>
      </c>
      <c r="F324" s="5">
        <f t="shared" si="74"/>
        <v>23.6106130240045</v>
      </c>
      <c r="G324" s="5">
        <f t="shared" si="75"/>
        <v>1.5259972453496722</v>
      </c>
      <c r="H324" s="47">
        <f t="shared" si="88"/>
        <v>515.25507921941391</v>
      </c>
      <c r="J324" s="46">
        <v>0</v>
      </c>
      <c r="K324" s="18">
        <f t="shared" si="70"/>
        <v>12966.750838568023</v>
      </c>
      <c r="L324">
        <f t="shared" si="82"/>
        <v>331.93127821484597</v>
      </c>
      <c r="M324">
        <f t="shared" si="83"/>
        <v>77.029255651566174</v>
      </c>
      <c r="N324">
        <f t="shared" si="84"/>
        <v>81.158164685837619</v>
      </c>
      <c r="O324">
        <f t="shared" si="85"/>
        <v>23.610622935747067</v>
      </c>
      <c r="P324">
        <f t="shared" si="86"/>
        <v>1.5259972453497077</v>
      </c>
      <c r="Q324" s="47">
        <f t="shared" si="87"/>
        <v>515.25531873334648</v>
      </c>
    </row>
    <row r="325" spans="1:17" x14ac:dyDescent="0.35">
      <c r="A325" s="6">
        <v>2064</v>
      </c>
      <c r="B325">
        <f>B324*SUM(Economy!Z113,Economy!AA113,Economy!AB113)/SUM(Economy!Z112,Economy!AA112,Economy!AB112)</f>
        <v>13023.319640724814</v>
      </c>
      <c r="C325" s="5">
        <f t="shared" si="71"/>
        <v>332.72180004347348</v>
      </c>
      <c r="D325" s="5">
        <f t="shared" si="72"/>
        <v>78.033543773215911</v>
      </c>
      <c r="E325" s="5">
        <f t="shared" si="73"/>
        <v>82.014775841277796</v>
      </c>
      <c r="F325" s="5">
        <f t="shared" si="74"/>
        <v>23.782164466106082</v>
      </c>
      <c r="G325" s="5">
        <f t="shared" si="75"/>
        <v>1.5337047302704383</v>
      </c>
      <c r="H325" s="47">
        <f t="shared" si="88"/>
        <v>518.08598885434367</v>
      </c>
      <c r="J325" s="46">
        <v>0</v>
      </c>
      <c r="K325" s="18">
        <f t="shared" si="70"/>
        <v>13023.319640724814</v>
      </c>
      <c r="L325">
        <f t="shared" si="82"/>
        <v>332.72186101347347</v>
      </c>
      <c r="M325">
        <f t="shared" si="83"/>
        <v>78.033627094793928</v>
      </c>
      <c r="N325">
        <f t="shared" si="84"/>
        <v>82.014859780030974</v>
      </c>
      <c r="O325">
        <f t="shared" si="85"/>
        <v>23.782173811621956</v>
      </c>
      <c r="P325">
        <f t="shared" si="86"/>
        <v>1.5337047302704598</v>
      </c>
      <c r="Q325" s="47">
        <f t="shared" si="87"/>
        <v>518.08622643019078</v>
      </c>
    </row>
    <row r="326" spans="1:17" x14ac:dyDescent="0.35">
      <c r="A326" s="6">
        <v>2065</v>
      </c>
      <c r="B326">
        <f>B325*SUM(Economy!Z114,Economy!AA114,Economy!AB114)/SUM(Economy!Z113,Economy!AA113,Economy!AB113)</f>
        <v>13076.765845768185</v>
      </c>
      <c r="C326" s="5">
        <f t="shared" si="71"/>
        <v>333.51583184196846</v>
      </c>
      <c r="D326" s="5">
        <f t="shared" si="72"/>
        <v>79.040458543435648</v>
      </c>
      <c r="E326" s="5">
        <f t="shared" si="73"/>
        <v>82.868462818784437</v>
      </c>
      <c r="F326" s="5">
        <f t="shared" si="74"/>
        <v>23.950548405706119</v>
      </c>
      <c r="G326" s="5">
        <f t="shared" si="75"/>
        <v>1.5410326330053092</v>
      </c>
      <c r="H326" s="47">
        <f t="shared" si="88"/>
        <v>520.91633424290001</v>
      </c>
      <c r="J326" s="46">
        <v>0</v>
      </c>
      <c r="K326" s="18">
        <f t="shared" si="70"/>
        <v>13076.765845768185</v>
      </c>
      <c r="L326">
        <f t="shared" si="82"/>
        <v>333.51589281196846</v>
      </c>
      <c r="M326">
        <f t="shared" si="83"/>
        <v>79.040541635793517</v>
      </c>
      <c r="N326">
        <f t="shared" si="84"/>
        <v>82.86854563085997</v>
      </c>
      <c r="O326">
        <f t="shared" si="85"/>
        <v>23.950557217342052</v>
      </c>
      <c r="P326">
        <f t="shared" si="86"/>
        <v>1.5410326330053223</v>
      </c>
      <c r="Q326" s="47">
        <f t="shared" si="87"/>
        <v>520.91656992896924</v>
      </c>
    </row>
    <row r="327" spans="1:17" x14ac:dyDescent="0.35">
      <c r="A327" s="6">
        <v>2066</v>
      </c>
      <c r="B327">
        <f>B326*SUM(Economy!Z115,Economy!AA115,Economy!AB115)/SUM(Economy!Z114,Economy!AA114,Economy!AB114)</f>
        <v>13127.117909617347</v>
      </c>
      <c r="C327" s="5">
        <f t="shared" si="71"/>
        <v>334.31312225558497</v>
      </c>
      <c r="D327" s="5">
        <f t="shared" si="72"/>
        <v>80.049616515049379</v>
      </c>
      <c r="E327" s="5">
        <f t="shared" si="73"/>
        <v>83.718712290346801</v>
      </c>
      <c r="F327" s="5">
        <f t="shared" si="74"/>
        <v>24.115579667752812</v>
      </c>
      <c r="G327" s="5">
        <f t="shared" si="75"/>
        <v>1.5479838577019347</v>
      </c>
      <c r="H327" s="47">
        <f t="shared" si="88"/>
        <v>523.7450145864359</v>
      </c>
      <c r="J327" s="46">
        <v>0</v>
      </c>
      <c r="K327" s="18">
        <f t="shared" si="70"/>
        <v>13127.117909617347</v>
      </c>
      <c r="L327">
        <f t="shared" si="82"/>
        <v>334.31318322558496</v>
      </c>
      <c r="M327">
        <f t="shared" si="83"/>
        <v>80.049699378817692</v>
      </c>
      <c r="N327">
        <f t="shared" si="84"/>
        <v>83.718793990867653</v>
      </c>
      <c r="O327">
        <f t="shared" si="85"/>
        <v>24.115587976007685</v>
      </c>
      <c r="P327">
        <f t="shared" si="86"/>
        <v>1.5479838577019427</v>
      </c>
      <c r="Q327" s="47">
        <f t="shared" si="87"/>
        <v>523.74524842897995</v>
      </c>
    </row>
    <row r="328" spans="1:17" x14ac:dyDescent="0.35">
      <c r="A328" s="6">
        <v>2067</v>
      </c>
      <c r="B328">
        <f>B327*SUM(Economy!Z116,Economy!AA116,Economy!AB116)/SUM(Economy!Z115,Economy!AA115,Economy!AB115)</f>
        <v>13174.40557813247</v>
      </c>
      <c r="C328" s="5">
        <f t="shared" si="71"/>
        <v>335.11348263453436</v>
      </c>
      <c r="D328" s="5">
        <f t="shared" si="72"/>
        <v>81.060721286498989</v>
      </c>
      <c r="E328" s="5">
        <f t="shared" si="73"/>
        <v>84.565106027576405</v>
      </c>
      <c r="F328" s="5">
        <f t="shared" si="74"/>
        <v>24.277086992119429</v>
      </c>
      <c r="G328" s="5">
        <f t="shared" si="75"/>
        <v>1.5545615003975153</v>
      </c>
      <c r="H328" s="47">
        <f t="shared" si="88"/>
        <v>526.57095844112678</v>
      </c>
      <c r="J328" s="46">
        <v>0</v>
      </c>
      <c r="K328" s="18">
        <f t="shared" si="70"/>
        <v>13174.40557813247</v>
      </c>
      <c r="L328">
        <f t="shared" si="82"/>
        <v>335.11354360453436</v>
      </c>
      <c r="M328">
        <f t="shared" si="83"/>
        <v>81.06080392230659</v>
      </c>
      <c r="N328">
        <f t="shared" si="84"/>
        <v>84.565186631462538</v>
      </c>
      <c r="O328">
        <f t="shared" si="85"/>
        <v>24.277094825749824</v>
      </c>
      <c r="P328">
        <f t="shared" si="86"/>
        <v>1.5545615003975202</v>
      </c>
      <c r="Q328" s="47">
        <f t="shared" si="87"/>
        <v>526.57119048445088</v>
      </c>
    </row>
    <row r="329" spans="1:17" x14ac:dyDescent="0.35">
      <c r="A329" s="6">
        <v>2068</v>
      </c>
      <c r="B329">
        <f>B328*SUM(Economy!Z117,Economy!AA117,Economy!AB117)/SUM(Economy!Z116,Economy!AA116,Economy!AB116)</f>
        <v>13218.659815867602</v>
      </c>
      <c r="C329" s="5">
        <f t="shared" si="71"/>
        <v>335.91672614263308</v>
      </c>
      <c r="D329" s="5">
        <f t="shared" si="72"/>
        <v>82.073480061797582</v>
      </c>
      <c r="E329" s="5">
        <f t="shared" si="73"/>
        <v>85.407235880062473</v>
      </c>
      <c r="F329" s="5">
        <f t="shared" si="74"/>
        <v>24.43491238993397</v>
      </c>
      <c r="G329" s="5">
        <f t="shared" si="75"/>
        <v>1.560768834014379</v>
      </c>
      <c r="H329" s="47">
        <f t="shared" si="88"/>
        <v>529.39312330844155</v>
      </c>
      <c r="J329" s="46">
        <v>0</v>
      </c>
      <c r="K329" s="18">
        <f t="shared" si="70"/>
        <v>13218.659815867602</v>
      </c>
      <c r="L329">
        <f t="shared" si="82"/>
        <v>335.91678711263307</v>
      </c>
      <c r="M329">
        <f t="shared" si="83"/>
        <v>82.073562470271597</v>
      </c>
      <c r="N329">
        <f t="shared" si="84"/>
        <v>85.407315402033603</v>
      </c>
      <c r="O329">
        <f t="shared" si="85"/>
        <v>24.43491977605369</v>
      </c>
      <c r="P329">
        <f t="shared" si="86"/>
        <v>1.5607688340143819</v>
      </c>
      <c r="Q329" s="47">
        <f t="shared" si="87"/>
        <v>529.39335359500637</v>
      </c>
    </row>
    <row r="330" spans="1:17" x14ac:dyDescent="0.35">
      <c r="A330" s="6">
        <v>2069</v>
      </c>
      <c r="B330">
        <f>B329*SUM(Economy!Z118,Economy!AA118,Economy!AB118)/SUM(Economy!Z117,Economy!AA117,Economy!AB117)</f>
        <v>13259.912737831008</v>
      </c>
      <c r="C330" s="5">
        <f t="shared" si="71"/>
        <v>336.72266783160654</v>
      </c>
      <c r="D330" s="5">
        <f t="shared" si="72"/>
        <v>83.087603754923947</v>
      </c>
      <c r="E330" s="5">
        <f t="shared" si="73"/>
        <v>86.244703823000691</v>
      </c>
      <c r="F330" s="5">
        <f t="shared" si="74"/>
        <v>24.588910528325954</v>
      </c>
      <c r="G330" s="5">
        <f t="shared" si="75"/>
        <v>1.5666092959178495</v>
      </c>
      <c r="H330" s="47">
        <f t="shared" si="88"/>
        <v>532.21049523377496</v>
      </c>
      <c r="J330" s="46">
        <v>0</v>
      </c>
      <c r="K330" s="18">
        <f t="shared" si="70"/>
        <v>13259.912737831008</v>
      </c>
      <c r="L330">
        <f t="shared" si="82"/>
        <v>336.72272880160654</v>
      </c>
      <c r="M330">
        <f t="shared" si="83"/>
        <v>83.08768593668978</v>
      </c>
      <c r="N330">
        <f t="shared" si="84"/>
        <v>86.244782277578949</v>
      </c>
      <c r="O330">
        <f t="shared" si="85"/>
        <v>24.588917492499874</v>
      </c>
      <c r="P330">
        <f t="shared" si="86"/>
        <v>1.5666092959178513</v>
      </c>
      <c r="Q330" s="47">
        <f t="shared" si="87"/>
        <v>532.21072380429302</v>
      </c>
    </row>
    <row r="331" spans="1:17" x14ac:dyDescent="0.35">
      <c r="A331" s="6">
        <v>2070</v>
      </c>
      <c r="B331">
        <f>B330*SUM(Economy!Z119,Economy!AA119,Economy!AB119)/SUM(Economy!Z118,Economy!AA118,Economy!AB118)</f>
        <v>13298.197544012062</v>
      </c>
      <c r="C331" s="5">
        <f t="shared" si="71"/>
        <v>337.53112471123211</v>
      </c>
      <c r="D331" s="5">
        <f t="shared" si="72"/>
        <v>84.102807087528944</v>
      </c>
      <c r="E331" s="5">
        <f t="shared" si="73"/>
        <v>87.077121993941248</v>
      </c>
      <c r="F331" s="5">
        <f t="shared" si="74"/>
        <v>24.738948142319611</v>
      </c>
      <c r="G331" s="5">
        <f t="shared" si="75"/>
        <v>1.5720864771692717</v>
      </c>
      <c r="H331" s="47">
        <f t="shared" si="88"/>
        <v>535.02208841219124</v>
      </c>
      <c r="J331" s="46">
        <v>0</v>
      </c>
      <c r="K331" s="18">
        <f t="shared" si="70"/>
        <v>13298.197544012062</v>
      </c>
      <c r="L331">
        <f t="shared" si="82"/>
        <v>337.5311856812321</v>
      </c>
      <c r="M331">
        <f t="shared" si="83"/>
        <v>84.102889043210283</v>
      </c>
      <c r="N331">
        <f t="shared" si="84"/>
        <v>87.077199395453832</v>
      </c>
      <c r="O331">
        <f t="shared" si="85"/>
        <v>24.73895470865217</v>
      </c>
      <c r="P331">
        <f t="shared" si="86"/>
        <v>1.5720864771692726</v>
      </c>
      <c r="Q331" s="47">
        <f t="shared" si="87"/>
        <v>535.0223153057176</v>
      </c>
    </row>
    <row r="332" spans="1:17" x14ac:dyDescent="0.35">
      <c r="A332" s="6">
        <v>2071</v>
      </c>
      <c r="B332">
        <f>B331*SUM(Economy!Z120,Economy!AA120,Economy!AB120)/SUM(Economy!Z119,Economy!AA119,Economy!AB119)</f>
        <v>13333.548456455246</v>
      </c>
      <c r="C332" s="5">
        <f t="shared" si="71"/>
        <v>338.34191581549055</v>
      </c>
      <c r="D332" s="5">
        <f t="shared" si="72"/>
        <v>85.118808680231709</v>
      </c>
      <c r="E332" s="5">
        <f t="shared" si="73"/>
        <v>87.904112719217451</v>
      </c>
      <c r="F332" s="5">
        <f t="shared" si="74"/>
        <v>24.884903472647025</v>
      </c>
      <c r="G332" s="5">
        <f t="shared" si="75"/>
        <v>1.5772041129369541</v>
      </c>
      <c r="H332" s="47">
        <f t="shared" si="88"/>
        <v>537.82694480052373</v>
      </c>
      <c r="J332" s="46">
        <v>0</v>
      </c>
      <c r="K332" s="18">
        <f t="shared" si="70"/>
        <v>13333.548456455246</v>
      </c>
      <c r="L332">
        <f t="shared" si="82"/>
        <v>338.34197678549054</v>
      </c>
      <c r="M332">
        <f t="shared" si="83"/>
        <v>85.118890410450518</v>
      </c>
      <c r="N332">
        <f t="shared" si="84"/>
        <v>87.904189081799259</v>
      </c>
      <c r="O332">
        <f t="shared" si="85"/>
        <v>24.884909663865649</v>
      </c>
      <c r="P332">
        <f t="shared" si="86"/>
        <v>1.5772041129369545</v>
      </c>
      <c r="Q332" s="47">
        <f t="shared" si="87"/>
        <v>537.82717005454299</v>
      </c>
    </row>
    <row r="333" spans="1:17" x14ac:dyDescent="0.35">
      <c r="A333" s="6">
        <v>2072</v>
      </c>
      <c r="B333">
        <f>B332*SUM(Economy!Z121,Economy!AA121,Economy!AB121)/SUM(Economy!Z120,Economy!AA120,Economy!AB120)</f>
        <v>13366.000658681894</v>
      </c>
      <c r="C333" s="5">
        <f t="shared" si="71"/>
        <v>339.15486226488065</v>
      </c>
      <c r="D333" s="5">
        <f t="shared" si="72"/>
        <v>86.135331137762222</v>
      </c>
      <c r="E333" s="5">
        <f t="shared" si="73"/>
        <v>88.72530853057556</v>
      </c>
      <c r="F333" s="5">
        <f t="shared" si="74"/>
        <v>25.026665728299175</v>
      </c>
      <c r="G333" s="5">
        <f t="shared" si="75"/>
        <v>1.5819660737288808</v>
      </c>
      <c r="H333" s="47">
        <f t="shared" si="88"/>
        <v>540.62413373524646</v>
      </c>
      <c r="J333" s="46">
        <v>0</v>
      </c>
      <c r="K333" s="18">
        <f t="shared" ref="K333:K396" si="89">B333+J333</f>
        <v>13366.000658681894</v>
      </c>
      <c r="L333">
        <f t="shared" si="82"/>
        <v>339.15492323488064</v>
      </c>
      <c r="M333">
        <f t="shared" si="83"/>
        <v>86.13541264313875</v>
      </c>
      <c r="N333">
        <f t="shared" si="84"/>
        <v>88.725383868171761</v>
      </c>
      <c r="O333">
        <f t="shared" si="85"/>
        <v>25.026671565832945</v>
      </c>
      <c r="P333">
        <f t="shared" si="86"/>
        <v>1.5819660737288808</v>
      </c>
      <c r="Q333" s="47">
        <f t="shared" si="87"/>
        <v>540.624357385753</v>
      </c>
    </row>
    <row r="334" spans="1:17" x14ac:dyDescent="0.35">
      <c r="A334" s="6">
        <v>2073</v>
      </c>
      <c r="B334">
        <f>B333*SUM(Economy!Z122,Economy!AA122,Economy!AB122)/SUM(Economy!Z121,Economy!AA121,Economy!AB121)</f>
        <v>13395.590237278955</v>
      </c>
      <c r="C334" s="5">
        <f t="shared" si="71"/>
        <v>339.9697873250405</v>
      </c>
      <c r="D334" s="5">
        <f t="shared" si="72"/>
        <v>87.152101128187468</v>
      </c>
      <c r="E334" s="5">
        <f t="shared" si="73"/>
        <v>89.540352172489989</v>
      </c>
      <c r="F334" s="5">
        <f t="shared" si="74"/>
        <v>25.16413457267695</v>
      </c>
      <c r="G334" s="5">
        <f t="shared" si="75"/>
        <v>1.5863763572339633</v>
      </c>
      <c r="H334" s="47">
        <f t="shared" si="88"/>
        <v>543.4127515556288</v>
      </c>
      <c r="J334" s="46">
        <v>0</v>
      </c>
      <c r="K334" s="18">
        <f t="shared" si="89"/>
        <v>13395.590237278955</v>
      </c>
      <c r="L334">
        <f t="shared" si="82"/>
        <v>339.96984829504049</v>
      </c>
      <c r="M334">
        <f t="shared" si="83"/>
        <v>87.15218240934027</v>
      </c>
      <c r="N334">
        <f t="shared" si="84"/>
        <v>89.540426498858579</v>
      </c>
      <c r="O334">
        <f t="shared" si="85"/>
        <v>25.164140076730767</v>
      </c>
      <c r="P334">
        <f t="shared" si="86"/>
        <v>1.5863763572339633</v>
      </c>
      <c r="Q334" s="47">
        <f t="shared" si="87"/>
        <v>543.412973637204</v>
      </c>
    </row>
    <row r="335" spans="1:17" x14ac:dyDescent="0.35">
      <c r="A335" s="6">
        <v>2074</v>
      </c>
      <c r="B335">
        <f>B334*SUM(Economy!Z123,Economy!AA123,Economy!AB123)/SUM(Economy!Z122,Economy!AA122,Economy!AB122)</f>
        <v>13422.354125492591</v>
      </c>
      <c r="C335" s="5">
        <f t="shared" si="71"/>
        <v>340.78651646180742</v>
      </c>
      <c r="D335" s="5">
        <f t="shared" si="72"/>
        <v>88.168849456440597</v>
      </c>
      <c r="E335" s="5">
        <f t="shared" si="73"/>
        <v>90.348896600613799</v>
      </c>
      <c r="F335" s="5">
        <f t="shared" si="74"/>
        <v>25.297219632248023</v>
      </c>
      <c r="G335" s="5">
        <f t="shared" si="75"/>
        <v>1.590439080634023</v>
      </c>
      <c r="H335" s="47">
        <f t="shared" si="88"/>
        <v>546.19192123174389</v>
      </c>
      <c r="J335" s="46">
        <v>0</v>
      </c>
      <c r="K335" s="18">
        <f t="shared" si="89"/>
        <v>13422.354125492591</v>
      </c>
      <c r="L335">
        <f t="shared" si="82"/>
        <v>340.78657743180742</v>
      </c>
      <c r="M335">
        <f t="shared" si="83"/>
        <v>88.16893051398651</v>
      </c>
      <c r="N335">
        <f t="shared" si="84"/>
        <v>90.348969929328092</v>
      </c>
      <c r="O335">
        <f t="shared" si="85"/>
        <v>25.29722482187255</v>
      </c>
      <c r="P335">
        <f t="shared" si="86"/>
        <v>1.590439080634023</v>
      </c>
      <c r="Q335" s="47">
        <f t="shared" si="87"/>
        <v>546.19214177762854</v>
      </c>
    </row>
    <row r="336" spans="1:17" x14ac:dyDescent="0.35">
      <c r="A336" s="6">
        <v>2075</v>
      </c>
      <c r="B336">
        <f>B335*SUM(Economy!Z124,Economy!AA124,Economy!AB124)/SUM(Economy!Z123,Economy!AA123,Economy!AB123)</f>
        <v>13446.330048679945</v>
      </c>
      <c r="C336" s="5">
        <f t="shared" si="71"/>
        <v>341.60487739283872</v>
      </c>
      <c r="D336" s="5">
        <f t="shared" si="72"/>
        <v>89.185311132356929</v>
      </c>
      <c r="E336" s="5">
        <f t="shared" si="73"/>
        <v>91.150604971784588</v>
      </c>
      <c r="F336" s="5">
        <f t="shared" si="74"/>
        <v>25.425840026658964</v>
      </c>
      <c r="G336" s="5">
        <f t="shared" si="75"/>
        <v>1.5941584732953107</v>
      </c>
      <c r="H336" s="47">
        <f t="shared" si="88"/>
        <v>548.96079199693452</v>
      </c>
      <c r="J336" s="46">
        <v>0</v>
      </c>
      <c r="K336" s="18">
        <f t="shared" si="89"/>
        <v>13446.330048679945</v>
      </c>
      <c r="L336">
        <f t="shared" si="82"/>
        <v>341.60493836283871</v>
      </c>
      <c r="M336">
        <f t="shared" si="83"/>
        <v>89.185391966911112</v>
      </c>
      <c r="N336">
        <f t="shared" si="84"/>
        <v>91.150677316235715</v>
      </c>
      <c r="O336">
        <f t="shared" si="85"/>
        <v>25.425844919816559</v>
      </c>
      <c r="P336">
        <f t="shared" si="86"/>
        <v>1.5941584732953107</v>
      </c>
      <c r="Q336" s="47">
        <f t="shared" si="87"/>
        <v>548.96101103909746</v>
      </c>
    </row>
    <row r="337" spans="1:17" x14ac:dyDescent="0.35">
      <c r="A337" s="6">
        <v>2076</v>
      </c>
      <c r="B337">
        <f>B336*SUM(Economy!Z125,Economy!AA125,Economy!AB125)/SUM(Economy!Z124,Economy!AA124,Economy!AB124)</f>
        <v>13467.556471488722</v>
      </c>
      <c r="C337" s="5">
        <f t="shared" si="71"/>
        <v>342.42470013590673</v>
      </c>
      <c r="D337" s="5">
        <f t="shared" si="72"/>
        <v>90.201225433406137</v>
      </c>
      <c r="E337" s="5">
        <f t="shared" si="73"/>
        <v>91.945150625977959</v>
      </c>
      <c r="F337" s="5">
        <f t="shared" si="74"/>
        <v>25.54992391929478</v>
      </c>
      <c r="G337" s="5">
        <f t="shared" si="75"/>
        <v>1.5975388697773787</v>
      </c>
      <c r="H337" s="47">
        <f t="shared" si="88"/>
        <v>551.71853898436302</v>
      </c>
      <c r="J337" s="46">
        <v>0</v>
      </c>
      <c r="K337" s="18">
        <f t="shared" si="89"/>
        <v>13467.556471488722</v>
      </c>
      <c r="L337">
        <f t="shared" si="82"/>
        <v>342.42476110590673</v>
      </c>
      <c r="M337">
        <f t="shared" si="83"/>
        <v>90.201306045582044</v>
      </c>
      <c r="N337">
        <f t="shared" si="84"/>
        <v>91.94522199937731</v>
      </c>
      <c r="O337">
        <f t="shared" si="85"/>
        <v>25.549928532921665</v>
      </c>
      <c r="P337">
        <f t="shared" si="86"/>
        <v>1.5975388697773787</v>
      </c>
      <c r="Q337" s="47">
        <f t="shared" si="87"/>
        <v>551.71875655356507</v>
      </c>
    </row>
    <row r="338" spans="1:17" x14ac:dyDescent="0.35">
      <c r="A338" s="6">
        <v>2077</v>
      </c>
      <c r="B338">
        <f>B337*SUM(Economy!Z126,Economy!AA126,Economy!AB126)/SUM(Economy!Z125,Economy!AA125,Economy!AB125)</f>
        <v>13486.072546648264</v>
      </c>
      <c r="C338" s="5">
        <f t="shared" si="71"/>
        <v>343.24581705397338</v>
      </c>
      <c r="D338" s="5">
        <f t="shared" si="72"/>
        <v>91.21633596229735</v>
      </c>
      <c r="E338" s="5">
        <f t="shared" si="73"/>
        <v>92.732217060575891</v>
      </c>
      <c r="F338" s="5">
        <f t="shared" si="74"/>
        <v>25.669408087320392</v>
      </c>
      <c r="G338" s="5">
        <f t="shared" si="75"/>
        <v>1.6005847031154694</v>
      </c>
      <c r="H338" s="47">
        <f t="shared" si="88"/>
        <v>554.4643628672826</v>
      </c>
      <c r="J338" s="46">
        <v>0</v>
      </c>
      <c r="K338" s="18">
        <f t="shared" si="89"/>
        <v>13486.072546648264</v>
      </c>
      <c r="L338">
        <f t="shared" si="82"/>
        <v>343.24587802397338</v>
      </c>
      <c r="M338">
        <f t="shared" si="83"/>
        <v>91.216416352706744</v>
      </c>
      <c r="N338">
        <f t="shared" si="84"/>
        <v>92.73228747595752</v>
      </c>
      <c r="O338">
        <f t="shared" si="85"/>
        <v>25.669412437385276</v>
      </c>
      <c r="P338">
        <f t="shared" si="86"/>
        <v>1.6005847031154694</v>
      </c>
      <c r="Q338" s="47">
        <f t="shared" si="87"/>
        <v>554.46457899313839</v>
      </c>
    </row>
    <row r="339" spans="1:17" x14ac:dyDescent="0.35">
      <c r="A339" s="6">
        <v>2078</v>
      </c>
      <c r="B339">
        <f>B338*SUM(Economy!Z127,Economy!AA127,Economy!AB127)/SUM(Economy!Z126,Economy!AA126,Economy!AB126)</f>
        <v>13501.918065268654</v>
      </c>
      <c r="C339" s="5">
        <f t="shared" si="71"/>
        <v>344.06806289714251</v>
      </c>
      <c r="D339" s="5">
        <f t="shared" si="72"/>
        <v>92.230390699622305</v>
      </c>
      <c r="E339" s="5">
        <f t="shared" si="73"/>
        <v>93.511497897295044</v>
      </c>
      <c r="F339" s="5">
        <f t="shared" si="74"/>
        <v>25.78423751028004</v>
      </c>
      <c r="G339" s="5">
        <f t="shared" si="75"/>
        <v>1.6033004983443788</v>
      </c>
      <c r="H339" s="47">
        <f t="shared" si="88"/>
        <v>557.19748950268433</v>
      </c>
      <c r="J339" s="46">
        <v>0</v>
      </c>
      <c r="K339" s="18">
        <f t="shared" si="89"/>
        <v>13501.918065268654</v>
      </c>
      <c r="L339">
        <f t="shared" si="82"/>
        <v>344.0681238671425</v>
      </c>
      <c r="M339">
        <f t="shared" si="83"/>
        <v>92.230470868875273</v>
      </c>
      <c r="N339">
        <f t="shared" si="84"/>
        <v>93.51156736751804</v>
      </c>
      <c r="O339">
        <f t="shared" si="85"/>
        <v>25.784241611839395</v>
      </c>
      <c r="P339">
        <f t="shared" si="86"/>
        <v>1.6033004983443788</v>
      </c>
      <c r="Q339" s="47">
        <f t="shared" si="87"/>
        <v>557.1977042137197</v>
      </c>
    </row>
    <row r="340" spans="1:17" x14ac:dyDescent="0.35">
      <c r="A340" s="6">
        <v>2079</v>
      </c>
      <c r="B340">
        <f>B339*SUM(Economy!Z128,Economy!AA128,Economy!AB128)/SUM(Economy!Z127,Economy!AA127,Economy!AB127)</f>
        <v>13515.133408557362</v>
      </c>
      <c r="C340" s="5">
        <f t="shared" si="71"/>
        <v>344.89127484158195</v>
      </c>
      <c r="D340" s="5">
        <f t="shared" si="72"/>
        <v>93.243142051691777</v>
      </c>
      <c r="E340" s="5">
        <f t="shared" si="73"/>
        <v>94.282696842099881</v>
      </c>
      <c r="F340" s="5">
        <f t="shared" si="74"/>
        <v>25.894364976371286</v>
      </c>
      <c r="G340" s="5">
        <f t="shared" si="75"/>
        <v>1.60569086623951</v>
      </c>
      <c r="H340" s="47">
        <f t="shared" si="88"/>
        <v>559.9171695779844</v>
      </c>
      <c r="J340" s="46">
        <v>0</v>
      </c>
      <c r="K340" s="18">
        <f t="shared" si="89"/>
        <v>13515.133408557362</v>
      </c>
      <c r="L340">
        <f t="shared" si="82"/>
        <v>344.89133581158194</v>
      </c>
      <c r="M340">
        <f t="shared" si="83"/>
        <v>93.243222000396727</v>
      </c>
      <c r="N340">
        <f t="shared" si="84"/>
        <v>94.282765379850758</v>
      </c>
      <c r="O340">
        <f t="shared" si="85"/>
        <v>25.894368843621447</v>
      </c>
      <c r="P340">
        <f t="shared" si="86"/>
        <v>1.60569086623951</v>
      </c>
      <c r="Q340" s="47">
        <f t="shared" si="87"/>
        <v>559.9173829016903</v>
      </c>
    </row>
    <row r="341" spans="1:17" x14ac:dyDescent="0.35">
      <c r="A341" s="6">
        <v>2080</v>
      </c>
      <c r="B341">
        <f>B340*SUM(Economy!Z129,Economy!AA129,Economy!AB129)/SUM(Economy!Z128,Economy!AA128,Economy!AB128)</f>
        <v>13525.759500873219</v>
      </c>
      <c r="C341" s="5">
        <f t="shared" si="71"/>
        <v>345.7152925255017</v>
      </c>
      <c r="D341" s="5">
        <f t="shared" si="72"/>
        <v>94.254346893711485</v>
      </c>
      <c r="E341" s="5">
        <f t="shared" si="73"/>
        <v>95.045527638407535</v>
      </c>
      <c r="F341" s="5">
        <f t="shared" si="74"/>
        <v>25.999750705550113</v>
      </c>
      <c r="G341" s="5">
        <f t="shared" si="75"/>
        <v>1.6077604972561401</v>
      </c>
      <c r="H341" s="47">
        <f t="shared" si="88"/>
        <v>562.62267826042694</v>
      </c>
      <c r="J341" s="46">
        <v>0</v>
      </c>
      <c r="K341" s="18">
        <f t="shared" si="89"/>
        <v>13525.759500873219</v>
      </c>
      <c r="L341">
        <f t="shared" si="82"/>
        <v>345.71535349550169</v>
      </c>
      <c r="M341">
        <f t="shared" si="83"/>
        <v>94.254426622475151</v>
      </c>
      <c r="N341">
        <f t="shared" si="84"/>
        <v>95.045595256202503</v>
      </c>
      <c r="O341">
        <f t="shared" si="85"/>
        <v>25.99975435187643</v>
      </c>
      <c r="P341">
        <f t="shared" si="86"/>
        <v>1.6077604972561401</v>
      </c>
      <c r="Q341" s="47">
        <f t="shared" si="87"/>
        <v>562.62289022331186</v>
      </c>
    </row>
    <row r="342" spans="1:17" x14ac:dyDescent="0.35">
      <c r="A342" s="6">
        <v>2081</v>
      </c>
      <c r="B342">
        <f>B341*SUM(Economy!Z130,Economy!AA130,Economy!AB130)/SUM(Economy!Z129,Economy!AA129,Economy!AB129)</f>
        <v>13533.837764048487</v>
      </c>
      <c r="C342" s="5">
        <f t="shared" si="71"/>
        <v>346.53995808226995</v>
      </c>
      <c r="D342" s="5">
        <f t="shared" si="72"/>
        <v>95.263766608435546</v>
      </c>
      <c r="E342" s="5">
        <f t="shared" si="73"/>
        <v>95.799714013875061</v>
      </c>
      <c r="F342" s="5">
        <f t="shared" si="74"/>
        <v>26.100361988662424</v>
      </c>
      <c r="G342" s="5">
        <f t="shared" si="75"/>
        <v>1.6095141556516324</v>
      </c>
      <c r="H342" s="47">
        <f t="shared" si="88"/>
        <v>565.31331484889449</v>
      </c>
      <c r="J342" s="46">
        <v>0</v>
      </c>
      <c r="K342" s="18">
        <f t="shared" si="89"/>
        <v>13533.837764048487</v>
      </c>
      <c r="L342">
        <f t="shared" si="82"/>
        <v>346.54001905226994</v>
      </c>
      <c r="M342">
        <f t="shared" si="83"/>
        <v>95.263846117862997</v>
      </c>
      <c r="N342">
        <f t="shared" si="84"/>
        <v>95.79978072406233</v>
      </c>
      <c r="O342">
        <f t="shared" si="85"/>
        <v>26.100365426685581</v>
      </c>
      <c r="P342">
        <f t="shared" si="86"/>
        <v>1.6095141556516324</v>
      </c>
      <c r="Q342" s="47">
        <f t="shared" si="87"/>
        <v>565.3135254765325</v>
      </c>
    </row>
    <row r="343" spans="1:17" x14ac:dyDescent="0.35">
      <c r="A343" s="6">
        <v>2082</v>
      </c>
      <c r="B343">
        <f>B342*SUM(Economy!Z131,Economy!AA131,Economy!AB131)/SUM(Economy!Z130,Economy!AA130,Economy!AB130)</f>
        <v>13539.410072918556</v>
      </c>
      <c r="C343" s="5">
        <f t="shared" si="71"/>
        <v>347.36511617074399</v>
      </c>
      <c r="D343" s="5">
        <f t="shared" si="72"/>
        <v>96.271167120429155</v>
      </c>
      <c r="E343" s="5">
        <f t="shared" si="73"/>
        <v>96.544989621045644</v>
      </c>
      <c r="F343" s="5">
        <f t="shared" si="74"/>
        <v>26.196172841835104</v>
      </c>
      <c r="G343" s="5">
        <f t="shared" si="75"/>
        <v>1.6109566737780807</v>
      </c>
      <c r="H343" s="47">
        <f t="shared" si="88"/>
        <v>567.98840242783194</v>
      </c>
      <c r="J343" s="46">
        <v>0</v>
      </c>
      <c r="K343" s="18">
        <f t="shared" si="89"/>
        <v>13539.410072918556</v>
      </c>
      <c r="L343">
        <f t="shared" si="82"/>
        <v>347.36517714074398</v>
      </c>
      <c r="M343">
        <f t="shared" si="83"/>
        <v>96.271246411123798</v>
      </c>
      <c r="N343">
        <f t="shared" si="84"/>
        <v>96.545055435807697</v>
      </c>
      <c r="O343">
        <f t="shared" si="85"/>
        <v>26.196176083454805</v>
      </c>
      <c r="P343">
        <f t="shared" si="86"/>
        <v>1.6109566737780807</v>
      </c>
      <c r="Q343" s="47">
        <f t="shared" si="87"/>
        <v>567.98861174490844</v>
      </c>
    </row>
    <row r="344" spans="1:17" x14ac:dyDescent="0.35">
      <c r="A344" s="6">
        <v>2083</v>
      </c>
      <c r="B344">
        <f>B343*SUM(Economy!Z132,Economy!AA132,Economy!AB132)/SUM(Economy!Z131,Economy!AA131,Economy!AB131)</f>
        <v>13542.518712007364</v>
      </c>
      <c r="C344" s="5">
        <f t="shared" si="71"/>
        <v>348.19061400288984</v>
      </c>
      <c r="D344" s="5">
        <f t="shared" si="72"/>
        <v>97.276318926065557</v>
      </c>
      <c r="E344" s="5">
        <f t="shared" si="73"/>
        <v>97.281097972117394</v>
      </c>
      <c r="F344" s="5">
        <f t="shared" si="74"/>
        <v>26.28716367539646</v>
      </c>
      <c r="G344" s="5">
        <f t="shared" si="75"/>
        <v>1.6120929465349692</v>
      </c>
      <c r="H344" s="47">
        <f t="shared" si="88"/>
        <v>570.64728752300425</v>
      </c>
      <c r="J344" s="46">
        <v>0</v>
      </c>
      <c r="K344" s="18">
        <f t="shared" si="89"/>
        <v>13542.518712007364</v>
      </c>
      <c r="L344">
        <f t="shared" si="82"/>
        <v>348.19067497288984</v>
      </c>
      <c r="M344">
        <f t="shared" si="83"/>
        <v>97.276397998629122</v>
      </c>
      <c r="N344">
        <f t="shared" si="84"/>
        <v>97.281162903473174</v>
      </c>
      <c r="O344">
        <f t="shared" si="85"/>
        <v>26.287166731832617</v>
      </c>
      <c r="P344">
        <f t="shared" si="86"/>
        <v>1.6120929465349692</v>
      </c>
      <c r="Q344" s="47">
        <f t="shared" si="87"/>
        <v>570.6474955533597</v>
      </c>
    </row>
    <row r="345" spans="1:17" x14ac:dyDescent="0.35">
      <c r="A345" s="6">
        <v>2084</v>
      </c>
      <c r="B345">
        <f>B344*SUM(Economy!Z133,Economy!AA133,Economy!AB133)/SUM(Economy!Z132,Economy!AA132,Economy!AB132)</f>
        <v>13543.20633332438</v>
      </c>
      <c r="C345" s="5">
        <f t="shared" si="71"/>
        <v>349.01630136876094</v>
      </c>
      <c r="D345" s="5">
        <f t="shared" si="72"/>
        <v>98.278997119377692</v>
      </c>
      <c r="E345" s="5">
        <f t="shared" si="73"/>
        <v>98.007792368086982</v>
      </c>
      <c r="F345" s="5">
        <f t="shared" si="74"/>
        <v>26.373320976631593</v>
      </c>
      <c r="G345" s="5">
        <f t="shared" si="75"/>
        <v>1.6129279259730833</v>
      </c>
      <c r="H345" s="47">
        <f t="shared" si="88"/>
        <v>573.28933975883024</v>
      </c>
      <c r="J345" s="46">
        <v>0</v>
      </c>
      <c r="K345" s="18">
        <f t="shared" si="89"/>
        <v>13543.20633332438</v>
      </c>
      <c r="L345">
        <f t="shared" si="82"/>
        <v>349.01636233876093</v>
      </c>
      <c r="M345">
        <f t="shared" si="83"/>
        <v>98.279075974410262</v>
      </c>
      <c r="N345">
        <f t="shared" si="84"/>
        <v>98.007856427894112</v>
      </c>
      <c r="O345">
        <f t="shared" si="85"/>
        <v>26.373323858463159</v>
      </c>
      <c r="P345">
        <f t="shared" si="86"/>
        <v>1.6129279259730833</v>
      </c>
      <c r="Q345" s="47">
        <f t="shared" si="87"/>
        <v>573.28954652550158</v>
      </c>
    </row>
    <row r="346" spans="1:17" x14ac:dyDescent="0.35">
      <c r="A346" s="6">
        <v>2085</v>
      </c>
      <c r="B346">
        <f>B345*SUM(Economy!Z134,Economy!AA134,Economy!AB134)/SUM(Economy!Z133,Economy!AA133,Economy!AB133)</f>
        <v>13541.515915235475</v>
      </c>
      <c r="C346" s="5">
        <f t="shared" ref="C346:C409" si="90">(1-F$4)*C345+D$4*G$3*B345</f>
        <v>349.8420306589037</v>
      </c>
      <c r="D346" s="5">
        <f t="shared" ref="D346:D409" si="91">(1-F$5)*D345+D$5*G$3*B345</f>
        <v>99.278981413880032</v>
      </c>
      <c r="E346" s="5">
        <f t="shared" ref="E346:E409" si="92">(1-F$6)*E345+D$6*G$3*B345</f>
        <v>98.72483582251067</v>
      </c>
      <c r="F346" s="5">
        <f t="shared" ref="F346:F409" si="93">(1-F$7)*F345+D$7*G$3*B345</f>
        <v>26.454637005712634</v>
      </c>
      <c r="G346" s="5">
        <f t="shared" ref="G346:G409" si="94">(1-F$8)*G345+D$8*G$3*B345</f>
        <v>1.6134666160422975</v>
      </c>
      <c r="H346" s="47">
        <f t="shared" si="88"/>
        <v>575.91395151704921</v>
      </c>
      <c r="J346" s="46">
        <v>0</v>
      </c>
      <c r="K346" s="18">
        <f t="shared" si="89"/>
        <v>13541.515915235475</v>
      </c>
      <c r="L346">
        <f t="shared" si="82"/>
        <v>349.84209162890369</v>
      </c>
      <c r="M346">
        <f t="shared" si="83"/>
        <v>99.279060051980053</v>
      </c>
      <c r="N346">
        <f t="shared" si="84"/>
        <v>98.724899022467611</v>
      </c>
      <c r="O346">
        <f t="shared" si="85"/>
        <v>26.454639722914223</v>
      </c>
      <c r="P346">
        <f t="shared" si="86"/>
        <v>1.6134666160422975</v>
      </c>
      <c r="Q346" s="47">
        <f t="shared" si="87"/>
        <v>575.91415704230781</v>
      </c>
    </row>
    <row r="347" spans="1:17" x14ac:dyDescent="0.35">
      <c r="A347" s="6">
        <v>2086</v>
      </c>
      <c r="B347">
        <f>B346*SUM(Economy!Z135,Economy!AA135,Economy!AB135)/SUM(Economy!Z134,Economy!AA134,Economy!AB134)</f>
        <v>13537.490722376308</v>
      </c>
      <c r="C347" s="5">
        <f t="shared" si="90"/>
        <v>350.66765688425562</v>
      </c>
      <c r="D347" s="5">
        <f t="shared" si="91"/>
        <v>100.27605616047248</v>
      </c>
      <c r="E347" s="5">
        <f t="shared" si="92"/>
        <v>99.432000980115831</v>
      </c>
      <c r="F347" s="5">
        <f t="shared" si="93"/>
        <v>26.531109504177145</v>
      </c>
      <c r="G347" s="5">
        <f t="shared" si="94"/>
        <v>1.6137140674769888</v>
      </c>
      <c r="H347" s="47">
        <f t="shared" si="88"/>
        <v>578.520537596498</v>
      </c>
      <c r="J347" s="46">
        <v>0</v>
      </c>
      <c r="K347" s="18">
        <f t="shared" si="89"/>
        <v>13537.490722376308</v>
      </c>
      <c r="L347">
        <f t="shared" si="82"/>
        <v>350.66771785425561</v>
      </c>
      <c r="M347">
        <f t="shared" si="83"/>
        <v>100.27613458223674</v>
      </c>
      <c r="N347">
        <f t="shared" si="84"/>
        <v>99.432063331764027</v>
      </c>
      <c r="O347">
        <f t="shared" si="85"/>
        <v>26.53111206615355</v>
      </c>
      <c r="P347">
        <f t="shared" si="86"/>
        <v>1.6137140674769888</v>
      </c>
      <c r="Q347" s="47">
        <f t="shared" si="87"/>
        <v>578.52074190188694</v>
      </c>
    </row>
    <row r="348" spans="1:17" x14ac:dyDescent="0.35">
      <c r="A348" s="6">
        <v>2087</v>
      </c>
      <c r="B348">
        <f>B347*SUM(Economy!Z136,Economy!AA136,Economy!AB136)/SUM(Economy!Z135,Economy!AA135,Economy!AB135)</f>
        <v>13531.174266582037</v>
      </c>
      <c r="C348" s="5">
        <f t="shared" si="90"/>
        <v>351.49303769359892</v>
      </c>
      <c r="D348" s="5">
        <f t="shared" si="91"/>
        <v>101.27001036153486</v>
      </c>
      <c r="E348" s="5">
        <f t="shared" si="92"/>
        <v>100.12907003048888</v>
      </c>
      <c r="F348" s="5">
        <f t="shared" si="93"/>
        <v>26.602741415360082</v>
      </c>
      <c r="G348" s="5">
        <f t="shared" si="94"/>
        <v>1.613675372813824</v>
      </c>
      <c r="H348" s="47">
        <f t="shared" si="88"/>
        <v>581.10853487379666</v>
      </c>
      <c r="J348" s="46">
        <v>0</v>
      </c>
      <c r="K348" s="18">
        <f t="shared" si="89"/>
        <v>13531.174266582037</v>
      </c>
      <c r="L348">
        <f t="shared" si="82"/>
        <v>351.49309866359891</v>
      </c>
      <c r="M348">
        <f t="shared" si="83"/>
        <v>101.2700885675585</v>
      </c>
      <c r="N348">
        <f t="shared" si="84"/>
        <v>100.12913154521486</v>
      </c>
      <c r="O348">
        <f t="shared" si="85"/>
        <v>26.602743830978827</v>
      </c>
      <c r="P348">
        <f t="shared" si="86"/>
        <v>1.613675372813824</v>
      </c>
      <c r="Q348" s="47">
        <f t="shared" si="87"/>
        <v>581.10873798016496</v>
      </c>
    </row>
    <row r="349" spans="1:17" x14ac:dyDescent="0.35">
      <c r="A349" s="6">
        <v>2088</v>
      </c>
      <c r="B349">
        <f>B348*SUM(Economy!Z137,Economy!AA137,Economy!AB137)/SUM(Economy!Z136,Economy!AA136,Economy!AB136)</f>
        <v>13522.610268812132</v>
      </c>
      <c r="C349" s="5">
        <f t="shared" si="90"/>
        <v>352.31803338863244</v>
      </c>
      <c r="D349" s="5">
        <f t="shared" si="91"/>
        <v>102.26063768131793</v>
      </c>
      <c r="E349" s="5">
        <f t="shared" si="92"/>
        <v>100.81583461705796</v>
      </c>
      <c r="F349" s="5">
        <f t="shared" si="93"/>
        <v>26.669540616215588</v>
      </c>
      <c r="G349" s="5">
        <f t="shared" si="94"/>
        <v>1.6133556615374958</v>
      </c>
      <c r="H349" s="47">
        <f t="shared" si="88"/>
        <v>583.67740196476143</v>
      </c>
      <c r="J349" s="46">
        <v>0</v>
      </c>
      <c r="K349" s="18">
        <f t="shared" si="89"/>
        <v>13522.610268812132</v>
      </c>
      <c r="L349">
        <f t="shared" si="82"/>
        <v>352.31809435863244</v>
      </c>
      <c r="M349">
        <f t="shared" si="83"/>
        <v>102.26071567219446</v>
      </c>
      <c r="N349">
        <f t="shared" si="84"/>
        <v>100.81589530609541</v>
      </c>
      <c r="O349">
        <f t="shared" si="85"/>
        <v>26.66954289383763</v>
      </c>
      <c r="P349">
        <f t="shared" si="86"/>
        <v>1.6133556615374958</v>
      </c>
      <c r="Q349" s="47">
        <f t="shared" si="87"/>
        <v>583.6776038922975</v>
      </c>
    </row>
    <row r="350" spans="1:17" x14ac:dyDescent="0.35">
      <c r="A350" s="6">
        <v>2089</v>
      </c>
      <c r="B350">
        <f>B349*SUM(Economy!Z138,Economy!AA138,Economy!AB138)/SUM(Economy!Z137,Economy!AA137,Economy!AB137)</f>
        <v>13511.842622052734</v>
      </c>
      <c r="C350" s="5">
        <f t="shared" si="90"/>
        <v>353.14250693672193</v>
      </c>
      <c r="D350" s="5">
        <f t="shared" si="91"/>
        <v>103.24773645273424</v>
      </c>
      <c r="E350" s="5">
        <f t="shared" si="92"/>
        <v>101.49209574158309</v>
      </c>
      <c r="F350" s="5">
        <f t="shared" si="93"/>
        <v>26.731519659994696</v>
      </c>
      <c r="G350" s="5">
        <f t="shared" si="94"/>
        <v>1.6127600953507386</v>
      </c>
      <c r="H350" s="47">
        <f t="shared" si="88"/>
        <v>586.22661888638459</v>
      </c>
      <c r="J350" s="46">
        <v>0</v>
      </c>
      <c r="K350" s="18">
        <f t="shared" si="89"/>
        <v>13511.842622052734</v>
      </c>
      <c r="L350">
        <f t="shared" si="82"/>
        <v>353.14256790672192</v>
      </c>
      <c r="M350">
        <f t="shared" si="83"/>
        <v>103.24781422905556</v>
      </c>
      <c r="N350">
        <f t="shared" si="84"/>
        <v>101.4921556160149</v>
      </c>
      <c r="O350">
        <f t="shared" si="85"/>
        <v>26.731521807503348</v>
      </c>
      <c r="P350">
        <f t="shared" si="86"/>
        <v>1.6127600953507386</v>
      </c>
      <c r="Q350" s="47">
        <f t="shared" si="87"/>
        <v>586.22681965464642</v>
      </c>
    </row>
    <row r="351" spans="1:17" x14ac:dyDescent="0.35">
      <c r="A351" s="6">
        <v>2090</v>
      </c>
      <c r="B351">
        <f>B350*SUM(Economy!Z139,Economy!AA139,Economy!AB139)/SUM(Economy!Z138,Economy!AA138,Economy!AB138)</f>
        <v>13498.91535518331</v>
      </c>
      <c r="C351" s="5">
        <f t="shared" si="90"/>
        <v>353.96632398138848</v>
      </c>
      <c r="D351" s="5">
        <f t="shared" si="91"/>
        <v>104.23110968065066</v>
      </c>
      <c r="E351" s="5">
        <f t="shared" si="92"/>
        <v>102.15766366436053</v>
      </c>
      <c r="F351" s="5">
        <f t="shared" si="93"/>
        <v>26.78869552927328</v>
      </c>
      <c r="G351" s="5">
        <f t="shared" si="94"/>
        <v>1.6118938635655664</v>
      </c>
      <c r="H351" s="47">
        <f t="shared" si="88"/>
        <v>588.7556867192385</v>
      </c>
      <c r="J351" s="46">
        <v>0</v>
      </c>
      <c r="K351" s="18">
        <f t="shared" si="89"/>
        <v>13498.91535518331</v>
      </c>
      <c r="L351">
        <f t="shared" si="82"/>
        <v>353.96638495138848</v>
      </c>
      <c r="M351">
        <f t="shared" si="83"/>
        <v>104.231187243007</v>
      </c>
      <c r="N351">
        <f t="shared" si="84"/>
        <v>102.15772273512083</v>
      </c>
      <c r="O351">
        <f t="shared" si="85"/>
        <v>26.788697554101514</v>
      </c>
      <c r="P351">
        <f t="shared" si="86"/>
        <v>1.6118938635655664</v>
      </c>
      <c r="Q351" s="47">
        <f t="shared" si="87"/>
        <v>588.75588634718338</v>
      </c>
    </row>
    <row r="352" spans="1:17" x14ac:dyDescent="0.35">
      <c r="A352" s="6">
        <v>2091</v>
      </c>
      <c r="B352">
        <f>B351*SUM(Economy!Z140,Economy!AA140,Economy!AB140)/SUM(Economy!Z139,Economy!AA139,Economy!AB139)</f>
        <v>13483.872597796431</v>
      </c>
      <c r="C352" s="5">
        <f t="shared" si="90"/>
        <v>354.78935285059401</v>
      </c>
      <c r="D352" s="5">
        <f t="shared" si="91"/>
        <v>105.21056504178242</v>
      </c>
      <c r="E352" s="5">
        <f t="shared" si="92"/>
        <v>102.81235780034396</v>
      </c>
      <c r="F352" s="5">
        <f t="shared" si="93"/>
        <v>26.841089398852176</v>
      </c>
      <c r="G352" s="5">
        <f t="shared" si="94"/>
        <v>1.6107621786132658</v>
      </c>
      <c r="H352" s="47">
        <f t="shared" si="88"/>
        <v>591.2641272701859</v>
      </c>
      <c r="J352" s="46">
        <v>0</v>
      </c>
      <c r="K352" s="18">
        <f t="shared" si="89"/>
        <v>13483.872597796431</v>
      </c>
      <c r="L352">
        <f t="shared" si="82"/>
        <v>354.78941382059401</v>
      </c>
      <c r="M352">
        <f t="shared" si="83"/>
        <v>105.21064239076239</v>
      </c>
      <c r="N352">
        <f t="shared" si="84"/>
        <v>102.81241607822014</v>
      </c>
      <c r="O352">
        <f t="shared" si="85"/>
        <v>26.841091308008338</v>
      </c>
      <c r="P352">
        <f t="shared" si="86"/>
        <v>1.6107621786132658</v>
      </c>
      <c r="Q352" s="47">
        <f t="shared" si="87"/>
        <v>591.26432577619823</v>
      </c>
    </row>
    <row r="353" spans="1:17" x14ac:dyDescent="0.35">
      <c r="A353" s="6">
        <v>2092</v>
      </c>
      <c r="B353">
        <f>B352*SUM(Economy!Z141,Economy!AA141,Economy!AB141)/SUM(Economy!Z140,Economy!AA140,Economy!AB140)</f>
        <v>13466.758545963075</v>
      </c>
      <c r="C353" s="5">
        <f t="shared" si="90"/>
        <v>355.61146456288168</v>
      </c>
      <c r="D353" s="5">
        <f t="shared" si="91"/>
        <v>106.18591488128762</v>
      </c>
      <c r="E353" s="5">
        <f t="shared" si="92"/>
        <v>103.45600661138002</v>
      </c>
      <c r="F353" s="5">
        <f t="shared" si="93"/>
        <v>26.888726408077137</v>
      </c>
      <c r="G353" s="5">
        <f t="shared" si="94"/>
        <v>1.6093702716711153</v>
      </c>
      <c r="H353" s="47">
        <f t="shared" si="88"/>
        <v>593.75148273529749</v>
      </c>
      <c r="J353" s="46">
        <v>0</v>
      </c>
      <c r="K353" s="18">
        <f t="shared" si="89"/>
        <v>13466.758545963075</v>
      </c>
      <c r="L353">
        <f t="shared" si="82"/>
        <v>355.61152553288167</v>
      </c>
      <c r="M353">
        <f t="shared" si="83"/>
        <v>106.18599201747824</v>
      </c>
      <c r="N353">
        <f t="shared" si="84"/>
        <v>103.45606410701465</v>
      </c>
      <c r="O353">
        <f t="shared" si="85"/>
        <v>26.888728208169209</v>
      </c>
      <c r="P353">
        <f t="shared" si="86"/>
        <v>1.6093702716711153</v>
      </c>
      <c r="Q353" s="47">
        <f t="shared" si="87"/>
        <v>593.75168013721486</v>
      </c>
    </row>
    <row r="354" spans="1:17" x14ac:dyDescent="0.35">
      <c r="A354" s="6">
        <v>2093</v>
      </c>
      <c r="B354">
        <f>B353*SUM(Economy!Z142,Economy!AA142,Economy!AB142)/SUM(Economy!Z141,Economy!AA141,Economy!AB141)</f>
        <v>13447.617428937296</v>
      </c>
      <c r="C354" s="5">
        <f t="shared" si="90"/>
        <v>356.43253283142906</v>
      </c>
      <c r="D354" s="5">
        <f t="shared" si="91"/>
        <v>107.15697620615994</v>
      </c>
      <c r="E354" s="5">
        <f t="shared" si="92"/>
        <v>104.08844749475244</v>
      </c>
      <c r="F354" s="5">
        <f t="shared" si="93"/>
        <v>26.93163544215146</v>
      </c>
      <c r="G354" s="5">
        <f t="shared" si="94"/>
        <v>1.6077233884042499</v>
      </c>
      <c r="H354" s="47">
        <f t="shared" si="88"/>
        <v>596.21731536289712</v>
      </c>
      <c r="J354" s="46">
        <v>0</v>
      </c>
      <c r="K354" s="18">
        <f t="shared" si="89"/>
        <v>13447.617428937296</v>
      </c>
      <c r="L354">
        <f t="shared" si="82"/>
        <v>356.43259380142905</v>
      </c>
      <c r="M354">
        <f t="shared" si="83"/>
        <v>107.15705313014661</v>
      </c>
      <c r="N354">
        <f t="shared" si="84"/>
        <v>104.08850421864527</v>
      </c>
      <c r="O354">
        <f t="shared" si="85"/>
        <v>26.931637139409929</v>
      </c>
      <c r="P354">
        <f t="shared" si="86"/>
        <v>1.6077233884042499</v>
      </c>
      <c r="Q354" s="47">
        <f t="shared" si="87"/>
        <v>596.21751167803507</v>
      </c>
    </row>
    <row r="355" spans="1:17" x14ac:dyDescent="0.35">
      <c r="A355" s="6">
        <v>2094</v>
      </c>
      <c r="B355">
        <f>B354*SUM(Economy!Z143,Economy!AA143,Economy!AB143)/SUM(Economy!Z142,Economy!AA142,Economy!AB142)</f>
        <v>13426.493476796046</v>
      </c>
      <c r="C355" s="5">
        <f t="shared" si="90"/>
        <v>357.25243406607137</v>
      </c>
      <c r="D355" s="5">
        <f t="shared" si="91"/>
        <v>108.12357067551633</v>
      </c>
      <c r="E355" s="5">
        <f t="shared" si="92"/>
        <v>104.70952666822521</v>
      </c>
      <c r="F355" s="5">
        <f t="shared" si="93"/>
        <v>26.969848922037624</v>
      </c>
      <c r="G355" s="5">
        <f t="shared" si="94"/>
        <v>1.6058267848214194</v>
      </c>
      <c r="H355" s="47">
        <f t="shared" si="88"/>
        <v>598.6612071166719</v>
      </c>
      <c r="J355" s="46">
        <v>0</v>
      </c>
      <c r="K355" s="18">
        <f t="shared" si="89"/>
        <v>13426.493476796046</v>
      </c>
      <c r="L355">
        <f t="shared" si="82"/>
        <v>357.25249503607137</v>
      </c>
      <c r="M355">
        <f t="shared" si="83"/>
        <v>108.12364738788281</v>
      </c>
      <c r="N355">
        <f t="shared" si="84"/>
        <v>104.709582630735</v>
      </c>
      <c r="O355">
        <f t="shared" si="85"/>
        <v>26.969850522337051</v>
      </c>
      <c r="P355">
        <f t="shared" si="86"/>
        <v>1.6058267848214194</v>
      </c>
      <c r="Q355" s="47">
        <f t="shared" si="87"/>
        <v>598.66140236184765</v>
      </c>
    </row>
    <row r="356" spans="1:17" x14ac:dyDescent="0.35">
      <c r="A356" s="6">
        <v>2095</v>
      </c>
      <c r="B356">
        <f>B355*SUM(Economy!Z144,Economy!AA144,Economy!AB144)/SUM(Economy!Z143,Economy!AA143,Economy!AB143)</f>
        <v>13403.430889011612</v>
      </c>
      <c r="C356" s="5">
        <f t="shared" si="90"/>
        <v>358.07104737335163</v>
      </c>
      <c r="D356" s="5">
        <f t="shared" si="91"/>
        <v>109.08552458787604</v>
      </c>
      <c r="E356" s="5">
        <f t="shared" si="92"/>
        <v>105.31909905177211</v>
      </c>
      <c r="F356" s="5">
        <f t="shared" si="93"/>
        <v>27.003402602566961</v>
      </c>
      <c r="G356" s="5">
        <f t="shared" si="94"/>
        <v>1.6036857232436872</v>
      </c>
      <c r="H356" s="47">
        <f t="shared" si="88"/>
        <v>601.08275933881043</v>
      </c>
      <c r="J356" s="46">
        <v>0</v>
      </c>
      <c r="K356" s="18">
        <f t="shared" si="89"/>
        <v>13403.430889011612</v>
      </c>
      <c r="L356">
        <f t="shared" si="82"/>
        <v>358.07110834335163</v>
      </c>
      <c r="M356">
        <f t="shared" si="83"/>
        <v>109.0856010892045</v>
      </c>
      <c r="N356">
        <f t="shared" si="84"/>
        <v>105.31915426311863</v>
      </c>
      <c r="O356">
        <f t="shared" si="85"/>
        <v>27.003404111446315</v>
      </c>
      <c r="P356">
        <f t="shared" si="86"/>
        <v>1.6036857232436872</v>
      </c>
      <c r="Q356" s="47">
        <f t="shared" si="87"/>
        <v>601.08295353036476</v>
      </c>
    </row>
    <row r="357" spans="1:17" x14ac:dyDescent="0.35">
      <c r="A357" s="6">
        <v>2096</v>
      </c>
      <c r="B357">
        <f>B356*SUM(Economy!Z145,Economy!AA145,Economy!AB145)/SUM(Economy!Z144,Economy!AA144,Economy!AB144)</f>
        <v>13378.473803954643</v>
      </c>
      <c r="C357" s="5">
        <f t="shared" si="90"/>
        <v>358.88825455465468</v>
      </c>
      <c r="D357" s="5">
        <f t="shared" si="91"/>
        <v>110.04266886552676</v>
      </c>
      <c r="E357" s="5">
        <f t="shared" si="92"/>
        <v>105.91702814617724</v>
      </c>
      <c r="F357" s="5">
        <f t="shared" si="93"/>
        <v>27.032335378397836</v>
      </c>
      <c r="G357" s="5">
        <f t="shared" si="94"/>
        <v>1.6013054683853698</v>
      </c>
      <c r="H357" s="47">
        <f t="shared" si="88"/>
        <v>603.48159241314193</v>
      </c>
      <c r="J357" s="46">
        <v>0</v>
      </c>
      <c r="K357" s="18">
        <f t="shared" si="89"/>
        <v>13378.473803954643</v>
      </c>
      <c r="L357">
        <f t="shared" si="82"/>
        <v>358.88831552465467</v>
      </c>
      <c r="M357">
        <f t="shared" si="83"/>
        <v>110.04274515639779</v>
      </c>
      <c r="N357">
        <f t="shared" si="84"/>
        <v>105.91708261644307</v>
      </c>
      <c r="O357">
        <f t="shared" si="85"/>
        <v>27.032336801079655</v>
      </c>
      <c r="P357">
        <f t="shared" si="86"/>
        <v>1.6013054683853698</v>
      </c>
      <c r="Q357" s="47">
        <f t="shared" si="87"/>
        <v>603.48178556696053</v>
      </c>
    </row>
    <row r="358" spans="1:17" x14ac:dyDescent="0.35">
      <c r="A358" s="6">
        <v>2097</v>
      </c>
      <c r="B358">
        <f>B357*SUM(Economy!Z146,Economy!AA146,Economy!AB146)/SUM(Economy!Z145,Economy!AA145,Economy!AB145)</f>
        <v>13351.666269327177</v>
      </c>
      <c r="C358" s="5">
        <f t="shared" si="90"/>
        <v>359.70394010248179</v>
      </c>
      <c r="D358" s="5">
        <f t="shared" si="91"/>
        <v>110.99483903607323</v>
      </c>
      <c r="E358" s="5">
        <f t="shared" si="92"/>
        <v>106.5031859086879</v>
      </c>
      <c r="F358" s="5">
        <f t="shared" si="93"/>
        <v>27.056689097483012</v>
      </c>
      <c r="G358" s="5">
        <f t="shared" si="94"/>
        <v>1.5986912835466986</v>
      </c>
      <c r="H358" s="47">
        <f t="shared" si="88"/>
        <v>605.85734542827277</v>
      </c>
      <c r="J358" s="46">
        <v>0</v>
      </c>
      <c r="K358" s="18">
        <f t="shared" si="89"/>
        <v>13351.666269327177</v>
      </c>
      <c r="L358">
        <f t="shared" si="82"/>
        <v>359.70400107248179</v>
      </c>
      <c r="M358">
        <f t="shared" si="83"/>
        <v>110.99491511706579</v>
      </c>
      <c r="N358">
        <f t="shared" si="84"/>
        <v>106.50323964782025</v>
      </c>
      <c r="O358">
        <f t="shared" si="85"/>
        <v>27.05669043889149</v>
      </c>
      <c r="P358">
        <f t="shared" si="86"/>
        <v>1.5986912835466986</v>
      </c>
      <c r="Q358" s="47">
        <f t="shared" si="87"/>
        <v>605.85753755980602</v>
      </c>
    </row>
    <row r="359" spans="1:17" x14ac:dyDescent="0.35">
      <c r="A359" s="6">
        <v>2098</v>
      </c>
      <c r="B359">
        <f>B358*SUM(Economy!Z147,Economy!AA147,Economy!AB147)/SUM(Economy!Z146,Economy!AA146,Economy!AB146)</f>
        <v>13323.052213524783</v>
      </c>
      <c r="C359" s="5">
        <f t="shared" si="90"/>
        <v>360.51799119492267</v>
      </c>
      <c r="D359" s="5">
        <f t="shared" si="91"/>
        <v>111.94187521126311</v>
      </c>
      <c r="E359" s="5">
        <f t="shared" si="92"/>
        <v>107.07745262589917</v>
      </c>
      <c r="F359" s="5">
        <f t="shared" si="93"/>
        <v>27.076508381726338</v>
      </c>
      <c r="G359" s="5">
        <f t="shared" si="94"/>
        <v>1.5958484269178603</v>
      </c>
      <c r="H359" s="47">
        <f t="shared" si="88"/>
        <v>608.20967584072912</v>
      </c>
      <c r="J359" s="46">
        <v>0</v>
      </c>
      <c r="K359" s="18">
        <f t="shared" si="89"/>
        <v>13323.052213524783</v>
      </c>
      <c r="L359">
        <f t="shared" si="82"/>
        <v>360.51805216492266</v>
      </c>
      <c r="M359">
        <f t="shared" si="83"/>
        <v>111.94195108295459</v>
      </c>
      <c r="N359">
        <f t="shared" si="84"/>
        <v>107.07750564371179</v>
      </c>
      <c r="O359">
        <f t="shared" si="85"/>
        <v>27.076509646504366</v>
      </c>
      <c r="P359">
        <f t="shared" si="86"/>
        <v>1.5958484269178603</v>
      </c>
      <c r="Q359" s="47">
        <f t="shared" si="87"/>
        <v>608.20986696501132</v>
      </c>
    </row>
    <row r="360" spans="1:17" x14ac:dyDescent="0.35">
      <c r="A360" s="6">
        <v>2099</v>
      </c>
      <c r="B360">
        <f>B359*SUM(Economy!Z148,Economy!AA148,Economy!AB148)/SUM(Economy!Z147,Economy!AA147,Economy!AB147)</f>
        <v>13292.675417928098</v>
      </c>
      <c r="C360" s="5">
        <f t="shared" si="90"/>
        <v>361.33029768838128</v>
      </c>
      <c r="D360" s="5">
        <f t="shared" si="91"/>
        <v>112.88362206318492</v>
      </c>
      <c r="E360" s="5">
        <f t="shared" si="92"/>
        <v>107.63971678404681</v>
      </c>
      <c r="F360" s="5">
        <f t="shared" si="93"/>
        <v>27.091840454526967</v>
      </c>
      <c r="G360" s="5">
        <f t="shared" si="94"/>
        <v>1.5927821479941704</v>
      </c>
      <c r="H360" s="47">
        <f t="shared" si="88"/>
        <v>610.53825913813421</v>
      </c>
      <c r="J360" s="46">
        <v>0</v>
      </c>
      <c r="K360" s="18">
        <f t="shared" si="89"/>
        <v>13292.675417928098</v>
      </c>
      <c r="L360">
        <f t="shared" si="82"/>
        <v>361.33035865838127</v>
      </c>
      <c r="M360">
        <f t="shared" si="83"/>
        <v>112.88369772615111</v>
      </c>
      <c r="N360">
        <f t="shared" si="84"/>
        <v>107.63976909022169</v>
      </c>
      <c r="O360">
        <f t="shared" si="85"/>
        <v>27.091841647052203</v>
      </c>
      <c r="P360">
        <f t="shared" si="86"/>
        <v>1.5927821479941704</v>
      </c>
      <c r="Q360" s="47">
        <f t="shared" si="87"/>
        <v>610.53844926980048</v>
      </c>
    </row>
    <row r="361" spans="1:17" x14ac:dyDescent="0.35">
      <c r="A361" s="6">
        <v>2100</v>
      </c>
      <c r="B361">
        <f>B360*SUM(Economy!Z149,Economy!AA149,Economy!AB149)/SUM(Economy!Z148,Economy!AA148,Economy!AB148)</f>
        <v>13260.579490123253</v>
      </c>
      <c r="C361" s="5">
        <f t="shared" si="90"/>
        <v>362.14075210861233</v>
      </c>
      <c r="D361" s="5">
        <f t="shared" si="91"/>
        <v>113.81992879793241</v>
      </c>
      <c r="E361" s="5">
        <f t="shared" si="92"/>
        <v>108.18987493688262</v>
      </c>
      <c r="F361" s="5">
        <f t="shared" si="93"/>
        <v>27.102734974926598</v>
      </c>
      <c r="G361" s="5">
        <f t="shared" si="94"/>
        <v>1.5894976841022372</v>
      </c>
      <c r="H361" s="47">
        <f t="shared" si="88"/>
        <v>612.84278850245619</v>
      </c>
      <c r="J361" s="46">
        <v>0</v>
      </c>
      <c r="K361" s="18">
        <f t="shared" si="89"/>
        <v>13260.579490123253</v>
      </c>
      <c r="L361">
        <f t="shared" si="82"/>
        <v>362.14081307861233</v>
      </c>
      <c r="M361">
        <f t="shared" si="83"/>
        <v>113.82000425274752</v>
      </c>
      <c r="N361">
        <f t="shared" si="84"/>
        <v>108.1899265409718</v>
      </c>
      <c r="O361">
        <f t="shared" si="85"/>
        <v>27.102736099326616</v>
      </c>
      <c r="P361">
        <f t="shared" si="86"/>
        <v>1.5894976841022372</v>
      </c>
      <c r="Q361" s="47">
        <f t="shared" si="87"/>
        <v>612.84297765576048</v>
      </c>
    </row>
    <row r="362" spans="1:17" x14ac:dyDescent="0.35">
      <c r="A362" s="6">
        <v>2101</v>
      </c>
      <c r="B362">
        <f>B361*SUM(Economy!Z150,Economy!AA150,Economy!AB150)/SUM(Economy!Z149,Economy!AA149,Economy!AB149)</f>
        <v>13226.807838051343</v>
      </c>
      <c r="C362" s="5">
        <f t="shared" si="90"/>
        <v>362.94924964012517</v>
      </c>
      <c r="D362" s="5">
        <f t="shared" si="91"/>
        <v>114.75064912682944</v>
      </c>
      <c r="E362" s="5">
        <f t="shared" si="92"/>
        <v>108.72783157130416</v>
      </c>
      <c r="F362" s="5">
        <f t="shared" si="93"/>
        <v>27.109243878091469</v>
      </c>
      <c r="G362" s="5">
        <f t="shared" si="94"/>
        <v>1.5860002570370135</v>
      </c>
      <c r="H362" s="47">
        <f t="shared" si="88"/>
        <v>615.12297447338722</v>
      </c>
      <c r="J362" s="46">
        <v>0</v>
      </c>
      <c r="K362" s="18">
        <f t="shared" si="89"/>
        <v>13226.807838051343</v>
      </c>
      <c r="L362">
        <f t="shared" si="82"/>
        <v>362.94931061012517</v>
      </c>
      <c r="M362">
        <f t="shared" si="83"/>
        <v>114.75072437406611</v>
      </c>
      <c r="N362">
        <f t="shared" si="84"/>
        <v>108.72788248273149</v>
      </c>
      <c r="O362">
        <f t="shared" si="85"/>
        <v>27.109244938258051</v>
      </c>
      <c r="P362">
        <f t="shared" si="86"/>
        <v>1.5860002570370135</v>
      </c>
      <c r="Q362" s="47">
        <f t="shared" si="87"/>
        <v>615.12316266221774</v>
      </c>
    </row>
    <row r="363" spans="1:17" x14ac:dyDescent="0.35">
      <c r="A363" s="6">
        <v>2102</v>
      </c>
      <c r="B363">
        <f>B362*SUM(Economy!Z151,Economy!AA151,Economy!AB151)/SUM(Economy!Z150,Economy!AA150,Economy!AB150)</f>
        <v>13191.403645085889</v>
      </c>
      <c r="C363" s="5">
        <f t="shared" si="90"/>
        <v>363.75568811401115</v>
      </c>
      <c r="D363" s="5">
        <f t="shared" si="91"/>
        <v>115.67564123530931</v>
      </c>
      <c r="E363" s="5">
        <f t="shared" si="92"/>
        <v>109.25349897090852</v>
      </c>
      <c r="F363" s="5">
        <f t="shared" si="93"/>
        <v>27.111421221876146</v>
      </c>
      <c r="G363" s="5">
        <f t="shared" si="94"/>
        <v>1.582295069809674</v>
      </c>
      <c r="H363" s="47">
        <f t="shared" si="88"/>
        <v>617.37854461191478</v>
      </c>
      <c r="J363" s="46">
        <v>0</v>
      </c>
      <c r="K363" s="18">
        <f t="shared" si="89"/>
        <v>13191.403645085889</v>
      </c>
      <c r="L363">
        <f t="shared" si="82"/>
        <v>363.75574908401114</v>
      </c>
      <c r="M363">
        <f t="shared" si="83"/>
        <v>115.67571627553858</v>
      </c>
      <c r="N363">
        <f t="shared" si="84"/>
        <v>109.25354919897131</v>
      </c>
      <c r="O363">
        <f t="shared" si="85"/>
        <v>27.111422221478744</v>
      </c>
      <c r="P363">
        <f t="shared" si="86"/>
        <v>1.582295069809674</v>
      </c>
      <c r="Q363" s="47">
        <f t="shared" si="87"/>
        <v>617.37873184980947</v>
      </c>
    </row>
    <row r="364" spans="1:17" x14ac:dyDescent="0.35">
      <c r="A364" s="6">
        <v>2103</v>
      </c>
      <c r="B364">
        <f>B363*SUM(Economy!Z152,Economy!AA152,Economy!AB152)/SUM(Economy!Z151,Economy!AA151,Economy!AB151)</f>
        <v>13154.409846037917</v>
      </c>
      <c r="C364" s="5">
        <f t="shared" si="90"/>
        <v>364.55996799425202</v>
      </c>
      <c r="D364" s="5">
        <f t="shared" si="91"/>
        <v>116.59476774954184</v>
      </c>
      <c r="E364" s="5">
        <f t="shared" si="92"/>
        <v>109.76679707763704</v>
      </c>
      <c r="F364" s="5">
        <f t="shared" si="93"/>
        <v>27.10932303923046</v>
      </c>
      <c r="G364" s="5">
        <f t="shared" si="94"/>
        <v>1.5783873035062372</v>
      </c>
      <c r="H364" s="47">
        <f t="shared" si="88"/>
        <v>619.60924316416765</v>
      </c>
      <c r="J364" s="46">
        <v>0</v>
      </c>
      <c r="K364" s="18">
        <f t="shared" si="89"/>
        <v>13154.409846037917</v>
      </c>
      <c r="L364">
        <f t="shared" si="82"/>
        <v>364.56002896425201</v>
      </c>
      <c r="M364">
        <f t="shared" si="83"/>
        <v>116.59484258333319</v>
      </c>
      <c r="N364">
        <f t="shared" si="84"/>
        <v>109.76684663150783</v>
      </c>
      <c r="O364">
        <f t="shared" si="85"/>
        <v>27.109323981728902</v>
      </c>
      <c r="P364">
        <f t="shared" si="86"/>
        <v>1.5783873035062372</v>
      </c>
      <c r="Q364" s="47">
        <f t="shared" si="87"/>
        <v>619.60942946432829</v>
      </c>
    </row>
    <row r="365" spans="1:17" x14ac:dyDescent="0.35">
      <c r="A365" s="6">
        <v>2104</v>
      </c>
      <c r="B365">
        <f>B364*SUM(Economy!Z153,Economy!AA153,Economy!AB153)/SUM(Economy!Z152,Economy!AA152,Economy!AB152)</f>
        <v>13115.869104086736</v>
      </c>
      <c r="C365" s="5">
        <f t="shared" si="90"/>
        <v>365.36199236256493</v>
      </c>
      <c r="D365" s="5">
        <f t="shared" si="91"/>
        <v>117.50789570090164</v>
      </c>
      <c r="E365" s="5">
        <f t="shared" si="92"/>
        <v>110.26765335167603</v>
      </c>
      <c r="F365" s="5">
        <f t="shared" si="93"/>
        <v>27.103007196224564</v>
      </c>
      <c r="G365" s="5">
        <f t="shared" si="94"/>
        <v>1.574282114256861</v>
      </c>
      <c r="H365" s="47">
        <f t="shared" si="88"/>
        <v>621.81483072562412</v>
      </c>
      <c r="J365" s="46">
        <v>0</v>
      </c>
      <c r="K365" s="18">
        <f t="shared" si="89"/>
        <v>13115.869104086736</v>
      </c>
      <c r="L365">
        <f t="shared" si="82"/>
        <v>365.36205333256493</v>
      </c>
      <c r="M365">
        <f t="shared" si="83"/>
        <v>117.50797032882299</v>
      </c>
      <c r="N365">
        <f t="shared" si="84"/>
        <v>110.26770224040425</v>
      </c>
      <c r="O365">
        <f t="shared" si="85"/>
        <v>27.103008084881033</v>
      </c>
      <c r="P365">
        <f t="shared" si="86"/>
        <v>1.574282114256861</v>
      </c>
      <c r="Q365" s="47">
        <f t="shared" si="87"/>
        <v>621.81501610093005</v>
      </c>
    </row>
    <row r="366" spans="1:17" x14ac:dyDescent="0.35">
      <c r="A366" s="6">
        <v>2105</v>
      </c>
      <c r="B366">
        <f>B365*SUM(Economy!Z154,Economy!AA154,Economy!AB154)/SUM(Economy!Z153,Economy!AA153,Economy!AB153)</f>
        <v>13075.823788634485</v>
      </c>
      <c r="C366" s="5">
        <f t="shared" si="90"/>
        <v>366.1616669018411</v>
      </c>
      <c r="D366" s="5">
        <f t="shared" si="91"/>
        <v>118.4148964883702</v>
      </c>
      <c r="E366" s="5">
        <f t="shared" si="92"/>
        <v>110.75600262977588</v>
      </c>
      <c r="F366" s="5">
        <f t="shared" si="93"/>
        <v>27.092533255479726</v>
      </c>
      <c r="G366" s="5">
        <f t="shared" si="94"/>
        <v>1.5699846303156813</v>
      </c>
      <c r="H366" s="47">
        <f t="shared" si="88"/>
        <v>623.99508390578251</v>
      </c>
      <c r="J366" s="46">
        <v>0</v>
      </c>
      <c r="K366" s="18">
        <f t="shared" si="89"/>
        <v>13075.823788634485</v>
      </c>
      <c r="L366">
        <f t="shared" ref="L366:L429" si="95">(1-F$4)*L365+D$4*G$3*K365</f>
        <v>366.16172787184109</v>
      </c>
      <c r="M366">
        <f t="shared" ref="M366:M429" si="96">(1-F$5)*M365+D$5*G$3*K365</f>
        <v>118.41497091098792</v>
      </c>
      <c r="N366">
        <f t="shared" ref="N366:N429" si="97">(1-F$6)*N365+D$6*G$3*K365</f>
        <v>110.75605086228947</v>
      </c>
      <c r="O366">
        <f t="shared" ref="O366:O429" si="98">(1-F$7)*O365+D$7*G$3*K365</f>
        <v>27.092534093370045</v>
      </c>
      <c r="P366">
        <f t="shared" ref="P366:P429" si="99">(1-F$8)*P365+D$8*G$3*K365</f>
        <v>1.5699846303156813</v>
      </c>
      <c r="Q366" s="47">
        <f t="shared" ref="Q366:Q429" si="100">SUM(L366:P366)</f>
        <v>623.99526836880432</v>
      </c>
    </row>
    <row r="367" spans="1:17" x14ac:dyDescent="0.35">
      <c r="A367" s="6">
        <v>2106</v>
      </c>
      <c r="B367">
        <f>B366*SUM(Economy!Z155,Economy!AA155,Economy!AB155)/SUM(Economy!Z154,Economy!AA154,Economy!AB154)</f>
        <v>13034.31595408155</v>
      </c>
      <c r="C367" s="5">
        <f t="shared" si="90"/>
        <v>366.95889987823415</v>
      </c>
      <c r="D367" s="5">
        <f t="shared" si="91"/>
        <v>119.3156458389642</v>
      </c>
      <c r="E367" s="5">
        <f t="shared" si="92"/>
        <v>111.23178698214809</v>
      </c>
      <c r="F367" s="5">
        <f t="shared" si="93"/>
        <v>27.077962344804313</v>
      </c>
      <c r="G367" s="5">
        <f t="shared" si="94"/>
        <v>1.5654999492510224</v>
      </c>
      <c r="H367" s="47">
        <f t="shared" si="88"/>
        <v>626.14979499340177</v>
      </c>
      <c r="J367" s="46">
        <v>0</v>
      </c>
      <c r="K367" s="18">
        <f t="shared" si="89"/>
        <v>13034.31595408155</v>
      </c>
      <c r="L367">
        <f t="shared" si="95"/>
        <v>366.95896084823414</v>
      </c>
      <c r="M367">
        <f t="shared" si="96"/>
        <v>119.31572005684306</v>
      </c>
      <c r="N367">
        <f t="shared" si="97"/>
        <v>111.23183456725519</v>
      </c>
      <c r="O367">
        <f t="shared" si="98"/>
        <v>27.077963134828593</v>
      </c>
      <c r="P367">
        <f t="shared" si="99"/>
        <v>1.5654999492510224</v>
      </c>
      <c r="Q367" s="47">
        <f t="shared" si="100"/>
        <v>626.14997855641207</v>
      </c>
    </row>
    <row r="368" spans="1:17" x14ac:dyDescent="0.35">
      <c r="A368" s="6">
        <v>2107</v>
      </c>
      <c r="B368">
        <f>B367*SUM(Economy!Z156,Economy!AA156,Economy!AB156)/SUM(Economy!Z155,Economy!AA155,Economy!AB155)</f>
        <v>12991.387319519175</v>
      </c>
      <c r="C368" s="5">
        <f t="shared" si="90"/>
        <v>367.75360212195449</v>
      </c>
      <c r="D368" s="5">
        <f t="shared" si="91"/>
        <v>120.21002376628174</v>
      </c>
      <c r="E368" s="5">
        <f t="shared" si="92"/>
        <v>111.69495556809788</v>
      </c>
      <c r="F368" s="5">
        <f t="shared" si="93"/>
        <v>27.059357030845629</v>
      </c>
      <c r="G368" s="5">
        <f t="shared" si="94"/>
        <v>1.5608331352457414</v>
      </c>
      <c r="H368" s="47">
        <f t="shared" si="88"/>
        <v>628.27877162242544</v>
      </c>
      <c r="J368" s="46">
        <v>0</v>
      </c>
      <c r="K368" s="18">
        <f t="shared" si="89"/>
        <v>12991.387319519175</v>
      </c>
      <c r="L368">
        <f t="shared" si="95"/>
        <v>367.75366309195448</v>
      </c>
      <c r="M368">
        <f t="shared" si="96"/>
        <v>120.21009777998499</v>
      </c>
      <c r="N368">
        <f t="shared" si="97"/>
        <v>111.69500251448837</v>
      </c>
      <c r="O368">
        <f t="shared" si="98"/>
        <v>27.059357775738306</v>
      </c>
      <c r="P368">
        <f t="shared" si="99"/>
        <v>1.5608331352457414</v>
      </c>
      <c r="Q368" s="47">
        <f t="shared" si="100"/>
        <v>628.27895429741193</v>
      </c>
    </row>
    <row r="369" spans="1:17" x14ac:dyDescent="0.35">
      <c r="A369" s="6">
        <v>2108</v>
      </c>
      <c r="B369">
        <f>B368*SUM(Economy!Z157,Economy!AA157,Economy!AB157)/SUM(Economy!Z156,Economy!AA156,Economy!AB156)</f>
        <v>12947.079249334809</v>
      </c>
      <c r="C369" s="5">
        <f t="shared" si="90"/>
        <v>368.54568700682557</v>
      </c>
      <c r="D369" s="5">
        <f t="shared" si="91"/>
        <v>121.09791452725786</v>
      </c>
      <c r="E369" s="5">
        <f t="shared" si="92"/>
        <v>112.14546449054679</v>
      </c>
      <c r="F369" s="5">
        <f t="shared" si="93"/>
        <v>27.036781197578556</v>
      </c>
      <c r="G369" s="5">
        <f t="shared" si="94"/>
        <v>1.555989216507387</v>
      </c>
      <c r="H369" s="47">
        <f t="shared" si="88"/>
        <v>630.38183643871616</v>
      </c>
      <c r="J369" s="46">
        <v>0</v>
      </c>
      <c r="K369" s="18">
        <f t="shared" si="89"/>
        <v>12947.079249334809</v>
      </c>
      <c r="L369">
        <f t="shared" si="95"/>
        <v>368.54574797682557</v>
      </c>
      <c r="M369">
        <f t="shared" si="96"/>
        <v>121.0979883373472</v>
      </c>
      <c r="N369">
        <f t="shared" si="97"/>
        <v>112.14551080679389</v>
      </c>
      <c r="O369">
        <f t="shared" si="98"/>
        <v>27.036781899917855</v>
      </c>
      <c r="P369">
        <f t="shared" si="99"/>
        <v>1.555989216507387</v>
      </c>
      <c r="Q369" s="47">
        <f t="shared" si="100"/>
        <v>630.382018237392</v>
      </c>
    </row>
    <row r="370" spans="1:17" x14ac:dyDescent="0.35">
      <c r="A370" s="6">
        <v>2109</v>
      </c>
      <c r="B370">
        <f>B369*SUM(Economy!Z158,Economy!AA158,Economy!AB158)/SUM(Economy!Z157,Economy!AA157,Economy!AB157)</f>
        <v>12901.432734724816</v>
      </c>
      <c r="C370" s="5">
        <f t="shared" si="90"/>
        <v>369.3350704286575</v>
      </c>
      <c r="D370" s="5">
        <f t="shared" si="91"/>
        <v>121.97920657721978</v>
      </c>
      <c r="E370" s="5">
        <f t="shared" si="92"/>
        <v>112.58327664959724</v>
      </c>
      <c r="F370" s="5">
        <f t="shared" si="93"/>
        <v>27.010299929461773</v>
      </c>
      <c r="G370" s="5">
        <f t="shared" si="94"/>
        <v>1.5509731827877715</v>
      </c>
      <c r="H370" s="47">
        <f t="shared" si="88"/>
        <v>632.45882676772408</v>
      </c>
      <c r="J370" s="46">
        <v>0</v>
      </c>
      <c r="K370" s="18">
        <f t="shared" si="89"/>
        <v>12901.432734724816</v>
      </c>
      <c r="L370">
        <f t="shared" si="95"/>
        <v>369.3351313986575</v>
      </c>
      <c r="M370">
        <f t="shared" si="96"/>
        <v>121.97928018425537</v>
      </c>
      <c r="N370">
        <f t="shared" si="97"/>
        <v>112.58332234415916</v>
      </c>
      <c r="O370">
        <f t="shared" si="98"/>
        <v>27.010300591678636</v>
      </c>
      <c r="P370">
        <f t="shared" si="99"/>
        <v>1.5509731827877715</v>
      </c>
      <c r="Q370" s="47">
        <f t="shared" si="100"/>
        <v>632.45900770153833</v>
      </c>
    </row>
    <row r="371" spans="1:17" x14ac:dyDescent="0.35">
      <c r="A371" s="6">
        <v>2110</v>
      </c>
      <c r="B371">
        <f>B370*SUM(Economy!Z159,Economy!AA159,Economy!AB159)/SUM(Economy!Z158,Economy!AA158,Economy!AB158)</f>
        <v>12854.488376108242</v>
      </c>
      <c r="C371" s="5">
        <f t="shared" si="90"/>
        <v>370.12167078249365</v>
      </c>
      <c r="D371" s="5">
        <f t="shared" si="91"/>
        <v>122.85379252333171</v>
      </c>
      <c r="E371" s="5">
        <f t="shared" si="92"/>
        <v>113.00836159528811</v>
      </c>
      <c r="F371" s="5">
        <f t="shared" si="93"/>
        <v>26.979979399101214</v>
      </c>
      <c r="G371" s="5">
        <f t="shared" si="94"/>
        <v>1.5457899830114639</v>
      </c>
      <c r="H371" s="47">
        <f t="shared" ref="H371:H434" si="101">SUM(C371:G371)</f>
        <v>634.50959428322619</v>
      </c>
      <c r="J371" s="46">
        <v>0</v>
      </c>
      <c r="K371" s="18">
        <f t="shared" si="89"/>
        <v>12854.488376108242</v>
      </c>
      <c r="L371">
        <f t="shared" si="95"/>
        <v>370.12173175249364</v>
      </c>
      <c r="M371">
        <f t="shared" si="96"/>
        <v>122.85386592787214</v>
      </c>
      <c r="N371">
        <f t="shared" si="97"/>
        <v>113.00840667650947</v>
      </c>
      <c r="O371">
        <f t="shared" si="98"/>
        <v>26.979980023487709</v>
      </c>
      <c r="P371">
        <f t="shared" si="99"/>
        <v>1.5457899830114639</v>
      </c>
      <c r="Q371" s="47">
        <f t="shared" si="100"/>
        <v>634.50977436337439</v>
      </c>
    </row>
    <row r="372" spans="1:17" x14ac:dyDescent="0.35">
      <c r="A372" s="6">
        <v>2111</v>
      </c>
      <c r="B372">
        <f>B371*SUM(Economy!Z160,Economy!AA160,Economy!AB160)/SUM(Economy!Z159,Economy!AA159,Economy!AB159)</f>
        <v>12806.286366434506</v>
      </c>
      <c r="C372" s="5">
        <f t="shared" si="90"/>
        <v>370.90540893878494</v>
      </c>
      <c r="D372" s="5">
        <f t="shared" si="91"/>
        <v>123.72156907651799</v>
      </c>
      <c r="E372" s="5">
        <f t="shared" si="92"/>
        <v>113.42069537968727</v>
      </c>
      <c r="F372" s="5">
        <f t="shared" si="93"/>
        <v>26.945886759269015</v>
      </c>
      <c r="G372" s="5">
        <f t="shared" si="94"/>
        <v>1.5404445230126003</v>
      </c>
      <c r="H372" s="47">
        <f t="shared" si="101"/>
        <v>636.53400467727181</v>
      </c>
      <c r="J372" s="46">
        <v>0</v>
      </c>
      <c r="K372" s="18">
        <f t="shared" si="89"/>
        <v>12806.286366434506</v>
      </c>
      <c r="L372">
        <f t="shared" si="95"/>
        <v>370.90546990878494</v>
      </c>
      <c r="M372">
        <f t="shared" si="96"/>
        <v>123.72164227912035</v>
      </c>
      <c r="N372">
        <f t="shared" si="97"/>
        <v>113.42073985580072</v>
      </c>
      <c r="O372">
        <f t="shared" si="98"/>
        <v>26.945887347986272</v>
      </c>
      <c r="P372">
        <f t="shared" si="99"/>
        <v>1.5404445230126003</v>
      </c>
      <c r="Q372" s="47">
        <f t="shared" si="100"/>
        <v>636.53418391470484</v>
      </c>
    </row>
    <row r="373" spans="1:17" x14ac:dyDescent="0.35">
      <c r="A373" s="6">
        <v>2112</v>
      </c>
      <c r="B373">
        <f>B372*SUM(Economy!Z161,Economy!AA161,Economy!AB161)/SUM(Economy!Z160,Economy!AA160,Economy!AB160)</f>
        <v>12756.866475376823</v>
      </c>
      <c r="C373" s="5">
        <f t="shared" si="90"/>
        <v>371.68620821854648</v>
      </c>
      <c r="D373" s="5">
        <f t="shared" si="91"/>
        <v>124.58243700195302</v>
      </c>
      <c r="E373" s="5">
        <f t="shared" si="92"/>
        <v>113.82026040846436</v>
      </c>
      <c r="F373" s="5">
        <f t="shared" si="93"/>
        <v>26.908090039133871</v>
      </c>
      <c r="G373" s="5">
        <f t="shared" si="94"/>
        <v>1.5349416633793238</v>
      </c>
      <c r="H373" s="47">
        <f t="shared" si="101"/>
        <v>638.53193733147702</v>
      </c>
      <c r="J373" s="46">
        <v>0</v>
      </c>
      <c r="K373" s="18">
        <f t="shared" si="89"/>
        <v>12756.866475376823</v>
      </c>
      <c r="L373">
        <f t="shared" si="95"/>
        <v>371.68626918854648</v>
      </c>
      <c r="M373">
        <f t="shared" si="96"/>
        <v>124.58251000317283</v>
      </c>
      <c r="N373">
        <f t="shared" si="97"/>
        <v>113.82030428759202</v>
      </c>
      <c r="O373">
        <f t="shared" si="98"/>
        <v>26.908090594219559</v>
      </c>
      <c r="P373">
        <f t="shared" si="99"/>
        <v>1.5349416633793238</v>
      </c>
      <c r="Q373" s="47">
        <f t="shared" si="100"/>
        <v>638.5321157369101</v>
      </c>
    </row>
    <row r="374" spans="1:17" x14ac:dyDescent="0.35">
      <c r="A374" s="6">
        <v>2113</v>
      </c>
      <c r="B374">
        <f>B373*SUM(Economy!Z162,Economy!AA162,Economy!AB162)/SUM(Economy!Z161,Economy!AA161,Economy!AB161)</f>
        <v>12706.268034402296</v>
      </c>
      <c r="C374" s="5">
        <f t="shared" si="90"/>
        <v>372.46399436755019</v>
      </c>
      <c r="D374" s="5">
        <f t="shared" si="91"/>
        <v>125.43630106820451</v>
      </c>
      <c r="E374" s="5">
        <f t="shared" si="92"/>
        <v>114.20704529208352</v>
      </c>
      <c r="F374" s="5">
        <f t="shared" si="93"/>
        <v>26.86665804456613</v>
      </c>
      <c r="G374" s="5">
        <f t="shared" si="94"/>
        <v>1.529286217405041</v>
      </c>
      <c r="H374" s="47">
        <f t="shared" si="101"/>
        <v>640.50328498980934</v>
      </c>
      <c r="J374" s="46">
        <v>0</v>
      </c>
      <c r="K374" s="18">
        <f t="shared" si="89"/>
        <v>12706.268034402296</v>
      </c>
      <c r="L374">
        <f t="shared" si="95"/>
        <v>372.46405533755018</v>
      </c>
      <c r="M374">
        <f t="shared" si="96"/>
        <v>125.43637386859578</v>
      </c>
      <c r="N374">
        <f t="shared" si="97"/>
        <v>114.2070885822385</v>
      </c>
      <c r="O374">
        <f t="shared" si="98"/>
        <v>26.866658567941517</v>
      </c>
      <c r="P374">
        <f t="shared" si="99"/>
        <v>1.529286217405041</v>
      </c>
      <c r="Q374" s="47">
        <f t="shared" si="100"/>
        <v>640.50346257373099</v>
      </c>
    </row>
    <row r="375" spans="1:17" x14ac:dyDescent="0.35">
      <c r="A375" s="6">
        <v>2114</v>
      </c>
      <c r="B375">
        <f>B374*SUM(Economy!Z163,Economy!AA163,Economy!AB163)/SUM(Economy!Z162,Economy!AA162,Economy!AB162)</f>
        <v>12654.52992270884</v>
      </c>
      <c r="C375" s="5">
        <f t="shared" si="90"/>
        <v>373.2386955296077</v>
      </c>
      <c r="D375" s="5">
        <f t="shared" si="91"/>
        <v>126.28306999511625</v>
      </c>
      <c r="E375" s="5">
        <f t="shared" si="92"/>
        <v>114.58104469675278</v>
      </c>
      <c r="F375" s="5">
        <f t="shared" si="93"/>
        <v>26.821660262387603</v>
      </c>
      <c r="G375" s="5">
        <f t="shared" si="94"/>
        <v>1.523482949145585</v>
      </c>
      <c r="H375" s="47">
        <f t="shared" si="101"/>
        <v>642.44795343300984</v>
      </c>
      <c r="J375" s="46">
        <v>0</v>
      </c>
      <c r="K375" s="18">
        <f t="shared" si="89"/>
        <v>12654.52992270884</v>
      </c>
      <c r="L375">
        <f t="shared" si="95"/>
        <v>373.23875649960769</v>
      </c>
      <c r="M375">
        <f t="shared" si="96"/>
        <v>126.28314259523147</v>
      </c>
      <c r="N375">
        <f t="shared" si="97"/>
        <v>114.58108740584065</v>
      </c>
      <c r="O375">
        <f t="shared" si="98"/>
        <v>26.821660755864201</v>
      </c>
      <c r="P375">
        <f t="shared" si="99"/>
        <v>1.523482949145585</v>
      </c>
      <c r="Q375" s="47">
        <f t="shared" si="100"/>
        <v>642.44813020568949</v>
      </c>
    </row>
    <row r="376" spans="1:17" x14ac:dyDescent="0.35">
      <c r="A376" s="6">
        <v>2115</v>
      </c>
      <c r="B376">
        <f>B375*SUM(Economy!Z164,Economy!AA164,Economy!AB164)/SUM(Economy!Z163,Economy!AA163,Economy!AB163)</f>
        <v>12601.690554017758</v>
      </c>
      <c r="C376" s="5">
        <f t="shared" si="90"/>
        <v>374.01024221899524</v>
      </c>
      <c r="D376" s="5">
        <f t="shared" si="91"/>
        <v>127.12265640051528</v>
      </c>
      <c r="E376" s="5">
        <f t="shared" si="92"/>
        <v>114.9422591952637</v>
      </c>
      <c r="F376" s="5">
        <f t="shared" si="93"/>
        <v>26.773166768442383</v>
      </c>
      <c r="G376" s="5">
        <f t="shared" si="94"/>
        <v>1.5175365715812648</v>
      </c>
      <c r="H376" s="47">
        <f t="shared" si="101"/>
        <v>644.36586115479781</v>
      </c>
      <c r="J376" s="46">
        <v>0</v>
      </c>
      <c r="K376" s="18">
        <f t="shared" si="89"/>
        <v>12601.690554017758</v>
      </c>
      <c r="L376">
        <f t="shared" si="95"/>
        <v>374.01030318899524</v>
      </c>
      <c r="M376">
        <f t="shared" si="96"/>
        <v>127.12272880090542</v>
      </c>
      <c r="N376">
        <f t="shared" si="97"/>
        <v>114.94230133108388</v>
      </c>
      <c r="O376">
        <f t="shared" si="98"/>
        <v>26.773167233728213</v>
      </c>
      <c r="P376">
        <f t="shared" si="99"/>
        <v>1.5175365715812648</v>
      </c>
      <c r="Q376" s="47">
        <f t="shared" si="100"/>
        <v>644.36603712629403</v>
      </c>
    </row>
    <row r="377" spans="1:17" x14ac:dyDescent="0.35">
      <c r="A377" s="6">
        <v>2116</v>
      </c>
      <c r="B377">
        <f>B376*SUM(Economy!Z165,Economy!AA165,Economy!AB165)/SUM(Economy!Z164,Economy!AA164,Economy!AB164)</f>
        <v>12547.787864210795</v>
      </c>
      <c r="C377" s="5">
        <f t="shared" si="90"/>
        <v>374.77856729207372</v>
      </c>
      <c r="D377" s="5">
        <f t="shared" si="91"/>
        <v>127.95497674582667</v>
      </c>
      <c r="E377" s="5">
        <f t="shared" si="92"/>
        <v>115.29069511785075</v>
      </c>
      <c r="F377" s="5">
        <f t="shared" si="93"/>
        <v>26.721248139370715</v>
      </c>
      <c r="G377" s="5">
        <f t="shared" si="94"/>
        <v>1.5114517448826654</v>
      </c>
      <c r="H377" s="47">
        <f t="shared" si="101"/>
        <v>646.25693904000457</v>
      </c>
      <c r="J377" s="46">
        <v>0</v>
      </c>
      <c r="K377" s="18">
        <f t="shared" si="89"/>
        <v>12547.787864210795</v>
      </c>
      <c r="L377">
        <f t="shared" si="95"/>
        <v>374.77862826207371</v>
      </c>
      <c r="M377">
        <f t="shared" si="96"/>
        <v>127.95504894704116</v>
      </c>
      <c r="N377">
        <f t="shared" si="97"/>
        <v>115.29073668809799</v>
      </c>
      <c r="O377">
        <f t="shared" si="98"/>
        <v>26.721248578076228</v>
      </c>
      <c r="P377">
        <f t="shared" si="99"/>
        <v>1.5114517448826654</v>
      </c>
      <c r="Q377" s="47">
        <f t="shared" si="100"/>
        <v>646.25711422017184</v>
      </c>
    </row>
    <row r="378" spans="1:17" x14ac:dyDescent="0.35">
      <c r="A378" s="6">
        <v>2117</v>
      </c>
      <c r="B378">
        <f>B377*SUM(Economy!Z166,Economy!AA166,Economy!AB166)/SUM(Economy!Z165,Economy!AA165,Economy!AB165)</f>
        <v>12492.859299798307</v>
      </c>
      <c r="C378" s="5">
        <f t="shared" si="90"/>
        <v>375.54360591815464</v>
      </c>
      <c r="D378" s="5">
        <f t="shared" si="91"/>
        <v>128.77995128067829</v>
      </c>
      <c r="E378" s="5">
        <f t="shared" si="92"/>
        <v>115.6263644031972</v>
      </c>
      <c r="F378" s="5">
        <f t="shared" si="93"/>
        <v>26.665975367973413</v>
      </c>
      <c r="G378" s="5">
        <f t="shared" si="94"/>
        <v>1.5052330747789804</v>
      </c>
      <c r="H378" s="47">
        <f t="shared" si="101"/>
        <v>648.12113004478249</v>
      </c>
      <c r="J378" s="46">
        <v>0</v>
      </c>
      <c r="K378" s="18">
        <f t="shared" si="89"/>
        <v>12492.859299798307</v>
      </c>
      <c r="L378">
        <f t="shared" si="95"/>
        <v>375.54366688815463</v>
      </c>
      <c r="M378">
        <f t="shared" si="96"/>
        <v>128.78002328326508</v>
      </c>
      <c r="N378">
        <f t="shared" si="97"/>
        <v>115.626405415463</v>
      </c>
      <c r="O378">
        <f t="shared" si="98"/>
        <v>26.665975781617057</v>
      </c>
      <c r="P378">
        <f t="shared" si="99"/>
        <v>1.5052330747789804</v>
      </c>
      <c r="Q378" s="47">
        <f t="shared" si="100"/>
        <v>648.12130444327863</v>
      </c>
    </row>
    <row r="379" spans="1:17" x14ac:dyDescent="0.35">
      <c r="A379" s="6">
        <v>2118</v>
      </c>
      <c r="B379">
        <f>B378*SUM(Economy!Z167,Economy!AA167,Economy!AB167)/SUM(Economy!Z166,Economy!AA166,Economy!AB166)</f>
        <v>12436.941807205929</v>
      </c>
      <c r="C379" s="5">
        <f t="shared" si="90"/>
        <v>376.30529554966336</v>
      </c>
      <c r="D379" s="5">
        <f t="shared" si="91"/>
        <v>129.59750398657636</v>
      </c>
      <c r="E379" s="5">
        <f t="shared" si="92"/>
        <v>115.94928444971029</v>
      </c>
      <c r="F379" s="5">
        <f t="shared" si="93"/>
        <v>26.6074197820591</v>
      </c>
      <c r="G379" s="5">
        <f t="shared" si="94"/>
        <v>1.4988851110275112</v>
      </c>
      <c r="H379" s="47">
        <f t="shared" si="101"/>
        <v>649.95838887903665</v>
      </c>
      <c r="J379" s="46">
        <v>0</v>
      </c>
      <c r="K379" s="18">
        <f t="shared" si="89"/>
        <v>12436.941807205929</v>
      </c>
      <c r="L379">
        <f t="shared" si="95"/>
        <v>376.30535651966335</v>
      </c>
      <c r="M379">
        <f t="shared" si="96"/>
        <v>129.59757579108188</v>
      </c>
      <c r="N379">
        <f t="shared" si="97"/>
        <v>115.9493249114842</v>
      </c>
      <c r="O379">
        <f t="shared" si="98"/>
        <v>26.607420172072583</v>
      </c>
      <c r="P379">
        <f t="shared" si="99"/>
        <v>1.4988851110275112</v>
      </c>
      <c r="Q379" s="47">
        <f t="shared" si="100"/>
        <v>649.9585625053295</v>
      </c>
    </row>
    <row r="380" spans="1:17" x14ac:dyDescent="0.35">
      <c r="A380" s="6">
        <v>2119</v>
      </c>
      <c r="B380">
        <f>B379*SUM(Economy!Z168,Economy!AA168,Economy!AB168)/SUM(Economy!Z167,Economy!AA167,Economy!AB167)</f>
        <v>12380.071822865058</v>
      </c>
      <c r="C380" s="5">
        <f t="shared" si="90"/>
        <v>377.06357589164872</v>
      </c>
      <c r="D380" s="5">
        <f t="shared" si="91"/>
        <v>130.40756251973096</v>
      </c>
      <c r="E380" s="5">
        <f t="shared" si="92"/>
        <v>116.25947796718462</v>
      </c>
      <c r="F380" s="5">
        <f t="shared" si="93"/>
        <v>26.545652966671351</v>
      </c>
      <c r="G380" s="5">
        <f t="shared" si="94"/>
        <v>1.4924123459829182</v>
      </c>
      <c r="H380" s="47">
        <f t="shared" si="101"/>
        <v>651.76868169121849</v>
      </c>
      <c r="J380" s="46">
        <v>0</v>
      </c>
      <c r="K380" s="18">
        <f t="shared" si="89"/>
        <v>12380.071822865058</v>
      </c>
      <c r="L380">
        <f t="shared" si="95"/>
        <v>377.06363686164872</v>
      </c>
      <c r="M380">
        <f t="shared" si="96"/>
        <v>130.40763412670015</v>
      </c>
      <c r="N380">
        <f t="shared" si="97"/>
        <v>116.25951788585569</v>
      </c>
      <c r="O380">
        <f t="shared" si="98"/>
        <v>26.545653334404587</v>
      </c>
      <c r="P380">
        <f t="shared" si="99"/>
        <v>1.4924123459829182</v>
      </c>
      <c r="Q380" s="47">
        <f t="shared" si="100"/>
        <v>651.76885455459205</v>
      </c>
    </row>
    <row r="381" spans="1:17" x14ac:dyDescent="0.35">
      <c r="A381" s="6">
        <v>2120</v>
      </c>
      <c r="B381">
        <f>B380*SUM(Economy!Z169,Economy!AA169,Economy!AB169)/SUM(Economy!Z168,Economy!AA168,Economy!AB168)</f>
        <v>12322.285264092397</v>
      </c>
      <c r="C381" s="5">
        <f t="shared" si="90"/>
        <v>377.81838887068881</v>
      </c>
      <c r="D381" s="5">
        <f t="shared" si="91"/>
        <v>131.21005815310937</v>
      </c>
      <c r="E381" s="5">
        <f t="shared" si="92"/>
        <v>116.55697282896961</v>
      </c>
      <c r="F381" s="5">
        <f t="shared" si="93"/>
        <v>26.480746689596835</v>
      </c>
      <c r="G381" s="5">
        <f t="shared" si="94"/>
        <v>1.4858192132646695</v>
      </c>
      <c r="H381" s="47">
        <f t="shared" si="101"/>
        <v>653.55198575562929</v>
      </c>
      <c r="J381" s="46">
        <v>0</v>
      </c>
      <c r="K381" s="18">
        <f t="shared" si="89"/>
        <v>12322.285264092397</v>
      </c>
      <c r="L381">
        <f t="shared" si="95"/>
        <v>377.8184498406888</v>
      </c>
      <c r="M381">
        <f t="shared" si="96"/>
        <v>131.21012956308564</v>
      </c>
      <c r="N381">
        <f t="shared" si="97"/>
        <v>116.55701221182768</v>
      </c>
      <c r="O381">
        <f t="shared" si="98"/>
        <v>26.480747036322626</v>
      </c>
      <c r="P381">
        <f t="shared" si="99"/>
        <v>1.4858192132646695</v>
      </c>
      <c r="Q381" s="47">
        <f t="shared" si="100"/>
        <v>653.55215786518943</v>
      </c>
    </row>
    <row r="382" spans="1:17" x14ac:dyDescent="0.35">
      <c r="A382" s="6">
        <v>2121</v>
      </c>
      <c r="B382">
        <f>B381*SUM(Economy!Z170,Economy!AA170,Economy!AB170)/SUM(Economy!Z169,Economy!AA169,Economy!AB169)</f>
        <v>12263.617520743122</v>
      </c>
      <c r="C382" s="5">
        <f t="shared" si="90"/>
        <v>378.5696786032405</v>
      </c>
      <c r="D382" s="5">
        <f t="shared" si="91"/>
        <v>132.0049257177933</v>
      </c>
      <c r="E382" s="5">
        <f t="shared" si="92"/>
        <v>116.84180192475227</v>
      </c>
      <c r="F382" s="5">
        <f t="shared" si="93"/>
        <v>26.412772830059573</v>
      </c>
      <c r="G382" s="5">
        <f t="shared" si="94"/>
        <v>1.4791100865210596</v>
      </c>
      <c r="H382" s="47">
        <f t="shared" si="101"/>
        <v>655.30828916236669</v>
      </c>
      <c r="J382" s="46">
        <v>0</v>
      </c>
      <c r="K382" s="18">
        <f t="shared" si="89"/>
        <v>12263.617520743122</v>
      </c>
      <c r="L382">
        <f t="shared" si="95"/>
        <v>378.5697395732405</v>
      </c>
      <c r="M382">
        <f t="shared" si="96"/>
        <v>132.0049969313186</v>
      </c>
      <c r="N382">
        <f t="shared" si="97"/>
        <v>116.84184077898938</v>
      </c>
      <c r="O382">
        <f t="shared" si="98"/>
        <v>26.412773156978012</v>
      </c>
      <c r="P382">
        <f t="shared" si="99"/>
        <v>1.4791100865210596</v>
      </c>
      <c r="Q382" s="47">
        <f t="shared" si="100"/>
        <v>655.30846052704749</v>
      </c>
    </row>
    <row r="383" spans="1:17" x14ac:dyDescent="0.35">
      <c r="A383" s="6">
        <v>2122</v>
      </c>
      <c r="B383">
        <f>B382*SUM(Economy!Z171,Economy!AA171,Economy!AB171)/SUM(Economy!Z170,Economy!AA170,Economy!AB170)</f>
        <v>12204.103447621159</v>
      </c>
      <c r="C383" s="5">
        <f t="shared" si="90"/>
        <v>379.31739136348023</v>
      </c>
      <c r="D383" s="5">
        <f t="shared" si="91"/>
        <v>132.79210354371452</v>
      </c>
      <c r="E383" s="5">
        <f t="shared" si="92"/>
        <v>117.11400301406348</v>
      </c>
      <c r="F383" s="5">
        <f t="shared" si="93"/>
        <v>26.341803310510024</v>
      </c>
      <c r="G383" s="5">
        <f t="shared" si="94"/>
        <v>1.472289278288081</v>
      </c>
      <c r="H383" s="47">
        <f t="shared" si="101"/>
        <v>657.03759051005636</v>
      </c>
      <c r="J383" s="46">
        <v>0</v>
      </c>
      <c r="K383" s="18">
        <f t="shared" si="89"/>
        <v>12204.103447621159</v>
      </c>
      <c r="L383">
        <f t="shared" si="95"/>
        <v>379.31745233348022</v>
      </c>
      <c r="M383">
        <f t="shared" si="96"/>
        <v>132.79217456132929</v>
      </c>
      <c r="N383">
        <f t="shared" si="97"/>
        <v>117.1140413467751</v>
      </c>
      <c r="O383">
        <f t="shared" si="98"/>
        <v>26.341803618752643</v>
      </c>
      <c r="P383">
        <f t="shared" si="99"/>
        <v>1.472289278288081</v>
      </c>
      <c r="Q383" s="47">
        <f t="shared" si="100"/>
        <v>657.03776113862534</v>
      </c>
    </row>
    <row r="384" spans="1:17" x14ac:dyDescent="0.35">
      <c r="A384" s="6">
        <v>2123</v>
      </c>
      <c r="B384">
        <f>B383*SUM(Economy!Z172,Economy!AA172,Economy!AB172)/SUM(Economy!Z171,Economy!AA171,Economy!AB171)</f>
        <v>12143.777357630035</v>
      </c>
      <c r="C384" s="5">
        <f t="shared" si="90"/>
        <v>380.06147555068168</v>
      </c>
      <c r="D384" s="5">
        <f t="shared" si="91"/>
        <v>133.5715333998416</v>
      </c>
      <c r="E384" s="5">
        <f t="shared" si="92"/>
        <v>117.37361858061141</v>
      </c>
      <c r="F384" s="5">
        <f t="shared" si="93"/>
        <v>26.267910031420922</v>
      </c>
      <c r="G384" s="5">
        <f t="shared" si="94"/>
        <v>1.4653610389413392</v>
      </c>
      <c r="H384" s="47">
        <f t="shared" si="101"/>
        <v>658.73989860149686</v>
      </c>
      <c r="J384" s="46">
        <v>0</v>
      </c>
      <c r="K384" s="18">
        <f t="shared" si="89"/>
        <v>12143.777357630035</v>
      </c>
      <c r="L384">
        <f t="shared" si="95"/>
        <v>380.06153652068167</v>
      </c>
      <c r="M384">
        <f t="shared" si="96"/>
        <v>133.57160422208477</v>
      </c>
      <c r="N384">
        <f t="shared" si="97"/>
        <v>117.37365639879775</v>
      </c>
      <c r="O384">
        <f t="shared" si="98"/>
        <v>26.267910322054608</v>
      </c>
      <c r="P384">
        <f t="shared" si="99"/>
        <v>1.4653610389413392</v>
      </c>
      <c r="Q384" s="47">
        <f t="shared" si="100"/>
        <v>658.74006850256012</v>
      </c>
    </row>
    <row r="385" spans="1:17" x14ac:dyDescent="0.35">
      <c r="A385" s="6">
        <v>2124</v>
      </c>
      <c r="B385">
        <f>B384*SUM(Economy!Z173,Economy!AA173,Economy!AB173)/SUM(Economy!Z172,Economy!AA172,Economy!AB172)</f>
        <v>12082.673015646727</v>
      </c>
      <c r="C385" s="5">
        <f t="shared" si="90"/>
        <v>380.80188165617636</v>
      </c>
      <c r="D385" s="5">
        <f t="shared" si="91"/>
        <v>134.34316043388878</v>
      </c>
      <c r="E385" s="5">
        <f t="shared" si="92"/>
        <v>117.62069568754224</v>
      </c>
      <c r="F385" s="5">
        <f t="shared" si="93"/>
        <v>26.191164809004974</v>
      </c>
      <c r="G385" s="5">
        <f t="shared" si="94"/>
        <v>1.4583295557391289</v>
      </c>
      <c r="H385" s="47">
        <f t="shared" si="101"/>
        <v>660.41523214235144</v>
      </c>
      <c r="J385" s="46">
        <v>0</v>
      </c>
      <c r="K385" s="18">
        <f t="shared" si="89"/>
        <v>12082.673015646727</v>
      </c>
      <c r="L385">
        <f t="shared" si="95"/>
        <v>380.80194262617636</v>
      </c>
      <c r="M385">
        <f t="shared" si="96"/>
        <v>134.34323106129784</v>
      </c>
      <c r="N385">
        <f t="shared" si="97"/>
        <v>117.62073299810959</v>
      </c>
      <c r="O385">
        <f t="shared" si="98"/>
        <v>26.191165083035671</v>
      </c>
      <c r="P385">
        <f t="shared" si="99"/>
        <v>1.4583295557391289</v>
      </c>
      <c r="Q385" s="47">
        <f t="shared" si="100"/>
        <v>660.41540132435864</v>
      </c>
    </row>
    <row r="386" spans="1:17" x14ac:dyDescent="0.35">
      <c r="A386" s="6">
        <v>2125</v>
      </c>
      <c r="B386">
        <f>B385*SUM(Economy!Z174,Economy!AA174,Economy!AB174)/SUM(Economy!Z173,Economy!AA173,Economy!AB173)</f>
        <v>12020.823633100765</v>
      </c>
      <c r="C386" s="5">
        <f t="shared" si="90"/>
        <v>381.53856222994034</v>
      </c>
      <c r="D386" s="5">
        <f t="shared" si="91"/>
        <v>135.10693311161606</v>
      </c>
      <c r="E386" s="5">
        <f t="shared" si="92"/>
        <v>117.85528583372441</v>
      </c>
      <c r="F386" s="5">
        <f t="shared" si="93"/>
        <v>26.111639315772265</v>
      </c>
      <c r="G386" s="5">
        <f t="shared" si="94"/>
        <v>1.451198951954717</v>
      </c>
      <c r="H386" s="47">
        <f t="shared" si="101"/>
        <v>662.06361944300784</v>
      </c>
      <c r="J386" s="46">
        <v>0</v>
      </c>
      <c r="K386" s="18">
        <f t="shared" si="89"/>
        <v>12020.823633100765</v>
      </c>
      <c r="L386">
        <f t="shared" si="95"/>
        <v>381.53862319994033</v>
      </c>
      <c r="M386">
        <f t="shared" si="96"/>
        <v>135.10700354472698</v>
      </c>
      <c r="N386">
        <f t="shared" si="97"/>
        <v>117.85532264348635</v>
      </c>
      <c r="O386">
        <f t="shared" si="98"/>
        <v>26.111639574148452</v>
      </c>
      <c r="P386">
        <f t="shared" si="99"/>
        <v>1.451198951954717</v>
      </c>
      <c r="Q386" s="47">
        <f t="shared" si="100"/>
        <v>662.06378791425675</v>
      </c>
    </row>
    <row r="387" spans="1:17" x14ac:dyDescent="0.35">
      <c r="A387" s="6">
        <v>2126</v>
      </c>
      <c r="B387">
        <f>B386*SUM(Economy!Z175,Economy!AA175,Economy!AB175)/SUM(Economy!Z174,Economy!AA174,Economy!AB174)</f>
        <v>11958.261863240139</v>
      </c>
      <c r="C387" s="5">
        <f t="shared" si="90"/>
        <v>382.27147184685049</v>
      </c>
      <c r="D387" s="5">
        <f t="shared" si="91"/>
        <v>135.8628031557877</v>
      </c>
      <c r="E387" s="5">
        <f t="shared" si="92"/>
        <v>118.07744481114814</v>
      </c>
      <c r="F387" s="5">
        <f t="shared" si="93"/>
        <v>26.029405023847819</v>
      </c>
      <c r="G387" s="5">
        <f t="shared" si="94"/>
        <v>1.4439732860958028</v>
      </c>
      <c r="H387" s="47">
        <f t="shared" si="101"/>
        <v>663.68509812372997</v>
      </c>
      <c r="J387" s="46">
        <v>0</v>
      </c>
      <c r="K387" s="18">
        <f t="shared" si="89"/>
        <v>11958.261863240139</v>
      </c>
      <c r="L387">
        <f t="shared" si="95"/>
        <v>382.27153281685048</v>
      </c>
      <c r="M387">
        <f t="shared" si="96"/>
        <v>135.86287339513504</v>
      </c>
      <c r="N387">
        <f t="shared" si="97"/>
        <v>118.07748112682678</v>
      </c>
      <c r="O387">
        <f t="shared" si="98"/>
        <v>26.029405267463787</v>
      </c>
      <c r="P387">
        <f t="shared" si="99"/>
        <v>1.4439732860958028</v>
      </c>
      <c r="Q387" s="47">
        <f t="shared" si="100"/>
        <v>663.68526589237183</v>
      </c>
    </row>
    <row r="388" spans="1:17" x14ac:dyDescent="0.35">
      <c r="A388" s="6">
        <v>2127</v>
      </c>
      <c r="B388">
        <f>B387*SUM(Economy!Z176,Economy!AA176,Economy!AB176)/SUM(Economy!Z175,Economy!AA175,Economy!AB175)</f>
        <v>11895.019797065523</v>
      </c>
      <c r="C388" s="5">
        <f t="shared" si="90"/>
        <v>383.00056707265225</v>
      </c>
      <c r="D388" s="5">
        <f t="shared" si="91"/>
        <v>136.61072548485481</v>
      </c>
      <c r="E388" s="5">
        <f t="shared" si="92"/>
        <v>118.28723256352869</v>
      </c>
      <c r="F388" s="5">
        <f t="shared" si="93"/>
        <v>25.944533150972177</v>
      </c>
      <c r="G388" s="5">
        <f t="shared" si="94"/>
        <v>1.4366565512090688</v>
      </c>
      <c r="H388" s="47">
        <f t="shared" si="101"/>
        <v>665.27971482321709</v>
      </c>
      <c r="J388" s="46">
        <v>0</v>
      </c>
      <c r="K388" s="18">
        <f t="shared" si="89"/>
        <v>11895.019797065523</v>
      </c>
      <c r="L388">
        <f t="shared" si="95"/>
        <v>383.00062804265224</v>
      </c>
      <c r="M388">
        <f t="shared" si="96"/>
        <v>136.61079553097159</v>
      </c>
      <c r="N388">
        <f t="shared" si="97"/>
        <v>118.28726839175592</v>
      </c>
      <c r="O388">
        <f t="shared" si="98"/>
        <v>25.944533380671132</v>
      </c>
      <c r="P388">
        <f t="shared" si="99"/>
        <v>1.4366565512090688</v>
      </c>
      <c r="Q388" s="47">
        <f t="shared" si="100"/>
        <v>665.27988189725988</v>
      </c>
    </row>
    <row r="389" spans="1:17" x14ac:dyDescent="0.35">
      <c r="A389" s="6">
        <v>2128</v>
      </c>
      <c r="B389">
        <f>B388*SUM(Economy!Z177,Economy!AA177,Economy!AB177)/SUM(Economy!Z176,Economy!AA176,Economy!AB176)</f>
        <v>11831.128959913538</v>
      </c>
      <c r="C389" s="5">
        <f t="shared" si="90"/>
        <v>383.72580642967932</v>
      </c>
      <c r="D389" s="5">
        <f t="shared" si="91"/>
        <v>137.35065815142499</v>
      </c>
      <c r="E389" s="5">
        <f t="shared" si="92"/>
        <v>118.4847130461972</v>
      </c>
      <c r="F389" s="5">
        <f t="shared" si="93"/>
        <v>25.857094609110096</v>
      </c>
      <c r="G389" s="5">
        <f t="shared" si="94"/>
        <v>1.4292526742676863</v>
      </c>
      <c r="H389" s="47">
        <f t="shared" si="101"/>
        <v>666.84752491067923</v>
      </c>
      <c r="J389" s="46">
        <v>0</v>
      </c>
      <c r="K389" s="18">
        <f t="shared" si="89"/>
        <v>11831.128959913538</v>
      </c>
      <c r="L389">
        <f t="shared" si="95"/>
        <v>383.72586739967932</v>
      </c>
      <c r="M389">
        <f t="shared" si="96"/>
        <v>137.35072800484281</v>
      </c>
      <c r="N389">
        <f t="shared" si="97"/>
        <v>118.48474839351589</v>
      </c>
      <c r="O389">
        <f t="shared" si="98"/>
        <v>25.857094825687071</v>
      </c>
      <c r="P389">
        <f t="shared" si="99"/>
        <v>1.4292526742676863</v>
      </c>
      <c r="Q389" s="47">
        <f t="shared" si="100"/>
        <v>666.84769129799281</v>
      </c>
    </row>
    <row r="390" spans="1:17" x14ac:dyDescent="0.35">
      <c r="A390" s="6">
        <v>2129</v>
      </c>
      <c r="B390">
        <f>B389*SUM(Economy!Z178,Economy!AA178,Economy!AB178)/SUM(Economy!Z177,Economy!AA177,Economy!AB177)</f>
        <v>11766.620308669777</v>
      </c>
      <c r="C390" s="5">
        <f t="shared" si="90"/>
        <v>384.44715036236528</v>
      </c>
      <c r="D390" s="5">
        <f t="shared" si="91"/>
        <v>138.08256228058102</v>
      </c>
      <c r="E390" s="5">
        <f t="shared" si="92"/>
        <v>118.6699540873595</v>
      </c>
      <c r="F390" s="5">
        <f t="shared" si="93"/>
        <v>25.767159955594437</v>
      </c>
      <c r="G390" s="5">
        <f t="shared" si="94"/>
        <v>1.4217655156395703</v>
      </c>
      <c r="H390" s="47">
        <f t="shared" si="101"/>
        <v>668.38859220153984</v>
      </c>
      <c r="J390" s="46">
        <v>0</v>
      </c>
      <c r="K390" s="18">
        <f t="shared" si="89"/>
        <v>11766.620308669777</v>
      </c>
      <c r="L390">
        <f t="shared" si="95"/>
        <v>384.44721133236527</v>
      </c>
      <c r="M390">
        <f t="shared" si="96"/>
        <v>138.08263194182999</v>
      </c>
      <c r="N390">
        <f t="shared" si="97"/>
        <v>118.6699889602247</v>
      </c>
      <c r="O390">
        <f t="shared" si="98"/>
        <v>25.767160159799054</v>
      </c>
      <c r="P390">
        <f t="shared" si="99"/>
        <v>1.4217655156395703</v>
      </c>
      <c r="Q390" s="47">
        <f t="shared" si="100"/>
        <v>668.38875790985855</v>
      </c>
    </row>
    <row r="391" spans="1:17" x14ac:dyDescent="0.35">
      <c r="A391" s="6">
        <v>2130</v>
      </c>
      <c r="B391">
        <f>B390*SUM(Economy!Z179,Economy!AA179,Economy!AB179)/SUM(Economy!Z178,Economy!AA178,Economy!AB178)</f>
        <v>11701.524229592109</v>
      </c>
      <c r="C391" s="5">
        <f t="shared" si="90"/>
        <v>385.16456120258488</v>
      </c>
      <c r="D391" s="5">
        <f t="shared" si="91"/>
        <v>138.80640200810751</v>
      </c>
      <c r="E391" s="5">
        <f t="shared" si="92"/>
        <v>118.84302725079884</v>
      </c>
      <c r="F391" s="5">
        <f t="shared" si="93"/>
        <v>25.674799346734297</v>
      </c>
      <c r="G391" s="5">
        <f t="shared" si="94"/>
        <v>1.4141988686341536</v>
      </c>
      <c r="H391" s="47">
        <f t="shared" si="101"/>
        <v>669.90298867685965</v>
      </c>
      <c r="J391" s="46">
        <v>0</v>
      </c>
      <c r="K391" s="18">
        <f t="shared" si="89"/>
        <v>11701.524229592109</v>
      </c>
      <c r="L391">
        <f t="shared" si="95"/>
        <v>385.16462217258487</v>
      </c>
      <c r="M391">
        <f t="shared" si="96"/>
        <v>138.80647147771631</v>
      </c>
      <c r="N391">
        <f t="shared" si="97"/>
        <v>118.84306165557898</v>
      </c>
      <c r="O391">
        <f t="shared" si="98"/>
        <v>25.674799539273351</v>
      </c>
      <c r="P391">
        <f t="shared" si="99"/>
        <v>1.4141988686341536</v>
      </c>
      <c r="Q391" s="47">
        <f t="shared" si="100"/>
        <v>669.90315371378767</v>
      </c>
    </row>
    <row r="392" spans="1:17" x14ac:dyDescent="0.35">
      <c r="A392" s="6">
        <v>2131</v>
      </c>
      <c r="B392">
        <f>B391*SUM(Economy!Z180,Economy!AA180,Economy!AB180)/SUM(Economy!Z179,Economy!AA179,Economy!AB179)</f>
        <v>11635.870536724207</v>
      </c>
      <c r="C392" s="5">
        <f t="shared" si="90"/>
        <v>385.87800313486309</v>
      </c>
      <c r="D392" s="5">
        <f t="shared" si="91"/>
        <v>139.52214441868369</v>
      </c>
      <c r="E392" s="5">
        <f t="shared" si="92"/>
        <v>119.00400770009492</v>
      </c>
      <c r="F392" s="5">
        <f t="shared" si="93"/>
        <v>25.580082493818132</v>
      </c>
      <c r="G392" s="5">
        <f t="shared" si="94"/>
        <v>1.4065564591254029</v>
      </c>
      <c r="H392" s="47">
        <f t="shared" si="101"/>
        <v>671.39079420658527</v>
      </c>
      <c r="J392" s="46">
        <v>0</v>
      </c>
      <c r="K392" s="18">
        <f t="shared" si="89"/>
        <v>11635.870536724207</v>
      </c>
      <c r="L392">
        <f t="shared" si="95"/>
        <v>385.87806410486309</v>
      </c>
      <c r="M392">
        <f t="shared" si="96"/>
        <v>139.52221369717952</v>
      </c>
      <c r="N392">
        <f t="shared" si="97"/>
        <v>119.00404164307291</v>
      </c>
      <c r="O392">
        <f t="shared" si="98"/>
        <v>25.580082675358035</v>
      </c>
      <c r="P392">
        <f t="shared" si="99"/>
        <v>1.4065564591254029</v>
      </c>
      <c r="Q392" s="47">
        <f t="shared" si="100"/>
        <v>671.3909585795991</v>
      </c>
    </row>
    <row r="393" spans="1:17" x14ac:dyDescent="0.35">
      <c r="A393" s="6">
        <v>2132</v>
      </c>
      <c r="B393">
        <f>B392*SUM(Economy!Z181,Economy!AA181,Economy!AB181)/SUM(Economy!Z180,Economy!AA180,Economy!AB180)</f>
        <v>11569.688470879652</v>
      </c>
      <c r="C393" s="5">
        <f t="shared" si="90"/>
        <v>386.58744216148716</v>
      </c>
      <c r="D393" s="5">
        <f t="shared" si="91"/>
        <v>140.22975948409706</v>
      </c>
      <c r="E393" s="5">
        <f t="shared" si="92"/>
        <v>119.1529740644272</v>
      </c>
      <c r="F393" s="5">
        <f t="shared" si="93"/>
        <v>25.483078621444267</v>
      </c>
      <c r="G393" s="5">
        <f t="shared" si="94"/>
        <v>1.3988419452487617</v>
      </c>
      <c r="H393" s="47">
        <f t="shared" si="101"/>
        <v>672.8520962767044</v>
      </c>
      <c r="J393" s="46">
        <v>0</v>
      </c>
      <c r="K393" s="18">
        <f t="shared" si="89"/>
        <v>11569.688470879652</v>
      </c>
      <c r="L393">
        <f t="shared" si="95"/>
        <v>386.58750313148715</v>
      </c>
      <c r="M393">
        <f t="shared" si="96"/>
        <v>140.22982857200569</v>
      </c>
      <c r="N393">
        <f t="shared" si="97"/>
        <v>119.15300755180164</v>
      </c>
      <c r="O393">
        <f t="shared" si="98"/>
        <v>25.483078792613366</v>
      </c>
      <c r="P393">
        <f t="shared" si="99"/>
        <v>1.3988419452487617</v>
      </c>
      <c r="Q393" s="47">
        <f t="shared" si="100"/>
        <v>672.85225999315651</v>
      </c>
    </row>
    <row r="394" spans="1:17" x14ac:dyDescent="0.35">
      <c r="A394" s="6">
        <v>2133</v>
      </c>
      <c r="B394">
        <f>B393*SUM(Economy!Z182,Economy!AA182,Economy!AB182)/SUM(Economy!Z181,Economy!AA181,Economy!AB181)</f>
        <v>11503.006699176189</v>
      </c>
      <c r="C394" s="5">
        <f t="shared" si="90"/>
        <v>387.2928460675567</v>
      </c>
      <c r="D394" s="5">
        <f t="shared" si="91"/>
        <v>140.92922000153197</v>
      </c>
      <c r="E394" s="5">
        <f t="shared" si="92"/>
        <v>119.29000830602722</v>
      </c>
      <c r="F394" s="5">
        <f t="shared" si="93"/>
        <v>25.38385642811275</v>
      </c>
      <c r="G394" s="5">
        <f t="shared" si="94"/>
        <v>1.3910589171696905</v>
      </c>
      <c r="H394" s="47">
        <f t="shared" si="101"/>
        <v>674.28698972039831</v>
      </c>
      <c r="J394" s="46">
        <v>0</v>
      </c>
      <c r="K394" s="18">
        <f t="shared" si="89"/>
        <v>11503.006699176189</v>
      </c>
      <c r="L394">
        <f t="shared" si="95"/>
        <v>387.29290703755669</v>
      </c>
      <c r="M394">
        <f t="shared" si="96"/>
        <v>140.9292888993777</v>
      </c>
      <c r="N394">
        <f t="shared" si="97"/>
        <v>119.29004134391349</v>
      </c>
      <c r="O394">
        <f t="shared" si="98"/>
        <v>25.383856589503495</v>
      </c>
      <c r="P394">
        <f t="shared" si="99"/>
        <v>1.3910589171696905</v>
      </c>
      <c r="Q394" s="47">
        <f t="shared" si="100"/>
        <v>674.28715278752111</v>
      </c>
    </row>
    <row r="395" spans="1:17" x14ac:dyDescent="0.35">
      <c r="A395" s="6">
        <v>2134</v>
      </c>
      <c r="B395">
        <f>B394*SUM(Economy!Z183,Economy!AA183,Economy!AB183)/SUM(Economy!Z182,Economy!AA182,Economy!AB182)</f>
        <v>11435.853315100445</v>
      </c>
      <c r="C395" s="5">
        <f t="shared" si="90"/>
        <v>387.99418438600549</v>
      </c>
      <c r="D395" s="5">
        <f t="shared" si="91"/>
        <v>141.62050153198416</v>
      </c>
      <c r="E395" s="5">
        <f t="shared" si="92"/>
        <v>119.41519558933994</v>
      </c>
      <c r="F395" s="5">
        <f t="shared" si="93"/>
        <v>25.282484049013853</v>
      </c>
      <c r="G395" s="5">
        <f t="shared" si="94"/>
        <v>1.3832108969214372</v>
      </c>
      <c r="H395" s="47">
        <f t="shared" si="101"/>
        <v>675.69557645326495</v>
      </c>
      <c r="J395" s="46">
        <v>0</v>
      </c>
      <c r="K395" s="18">
        <f t="shared" si="89"/>
        <v>11435.853315100445</v>
      </c>
      <c r="L395">
        <f t="shared" si="95"/>
        <v>387.99424535600548</v>
      </c>
      <c r="M395">
        <f t="shared" si="96"/>
        <v>141.62057024028985</v>
      </c>
      <c r="N395">
        <f t="shared" si="97"/>
        <v>119.41522818377136</v>
      </c>
      <c r="O395">
        <f t="shared" si="98"/>
        <v>25.28248420118485</v>
      </c>
      <c r="P395">
        <f t="shared" si="99"/>
        <v>1.3832108969214372</v>
      </c>
      <c r="Q395" s="47">
        <f t="shared" si="100"/>
        <v>675.69573887817296</v>
      </c>
    </row>
    <row r="396" spans="1:17" x14ac:dyDescent="0.35">
      <c r="A396" s="6">
        <v>2135</v>
      </c>
      <c r="B396">
        <f>B395*SUM(Economy!Z184,Economy!AA184,Economy!AB184)/SUM(Economy!Z183,Economy!AA183,Economy!AB183)</f>
        <v>11368.255839082432</v>
      </c>
      <c r="C396" s="5">
        <f t="shared" si="90"/>
        <v>388.69142836262716</v>
      </c>
      <c r="D396" s="5">
        <f t="shared" si="91"/>
        <v>142.30358233885084</v>
      </c>
      <c r="E396" s="5">
        <f t="shared" si="92"/>
        <v>119.52862415195122</v>
      </c>
      <c r="F396" s="5">
        <f t="shared" si="93"/>
        <v>25.179029020949947</v>
      </c>
      <c r="G396" s="5">
        <f t="shared" si="94"/>
        <v>1.3753013383096735</v>
      </c>
      <c r="H396" s="47">
        <f t="shared" si="101"/>
        <v>677.07796521268892</v>
      </c>
      <c r="J396" s="46">
        <v>0</v>
      </c>
      <c r="K396" s="18">
        <f t="shared" si="89"/>
        <v>11368.255839082432</v>
      </c>
      <c r="L396">
        <f t="shared" si="95"/>
        <v>388.69148933262716</v>
      </c>
      <c r="M396">
        <f t="shared" si="96"/>
        <v>142.30365085813793</v>
      </c>
      <c r="N396">
        <f t="shared" si="97"/>
        <v>119.5286563088801</v>
      </c>
      <c r="O396">
        <f t="shared" si="98"/>
        <v>25.179029164427895</v>
      </c>
      <c r="P396">
        <f t="shared" si="99"/>
        <v>1.3753013383096735</v>
      </c>
      <c r="Q396" s="47">
        <f t="shared" si="100"/>
        <v>677.07812700238276</v>
      </c>
    </row>
    <row r="397" spans="1:17" x14ac:dyDescent="0.35">
      <c r="A397" s="6">
        <v>2136</v>
      </c>
      <c r="B397">
        <f>B396*SUM(Economy!Z185,Economy!AA185,Economy!AB185)/SUM(Economy!Z184,Economy!AA184,Economy!AB184)</f>
        <v>11300.241219560208</v>
      </c>
      <c r="C397" s="5">
        <f t="shared" si="90"/>
        <v>389.384550921136</v>
      </c>
      <c r="D397" s="5">
        <f t="shared" si="91"/>
        <v>142.97844332674359</v>
      </c>
      <c r="E397" s="5">
        <f t="shared" si="92"/>
        <v>119.63038517733378</v>
      </c>
      <c r="F397" s="5">
        <f t="shared" si="93"/>
        <v>25.073558249328627</v>
      </c>
      <c r="G397" s="5">
        <f t="shared" si="94"/>
        <v>1.3673336268815999</v>
      </c>
      <c r="H397" s="47">
        <f t="shared" si="101"/>
        <v>678.43427130142356</v>
      </c>
      <c r="J397" s="46">
        <v>0</v>
      </c>
      <c r="K397" s="18">
        <f t="shared" ref="K397:K460" si="102">B397+J397</f>
        <v>11300.241219560208</v>
      </c>
      <c r="L397">
        <f t="shared" si="95"/>
        <v>389.38461189113599</v>
      </c>
      <c r="M397">
        <f t="shared" si="96"/>
        <v>142.97851165753207</v>
      </c>
      <c r="N397">
        <f t="shared" si="97"/>
        <v>119.63041690263256</v>
      </c>
      <c r="O397">
        <f t="shared" si="98"/>
        <v>25.073558384610131</v>
      </c>
      <c r="P397">
        <f t="shared" si="99"/>
        <v>1.3673336268815999</v>
      </c>
      <c r="Q397" s="47">
        <f t="shared" si="100"/>
        <v>678.4344324627923</v>
      </c>
    </row>
    <row r="398" spans="1:17" x14ac:dyDescent="0.35">
      <c r="A398" s="6">
        <v>2137</v>
      </c>
      <c r="B398">
        <f>B397*SUM(Economy!Z186,Economy!AA186,Economy!AB186)/SUM(Economy!Z185,Economy!AA185,Economy!AB185)</f>
        <v>11231.835834514235</v>
      </c>
      <c r="C398" s="5">
        <f t="shared" si="90"/>
        <v>390.0735266282926</v>
      </c>
      <c r="D398" s="5">
        <f t="shared" si="91"/>
        <v>143.64506798056945</v>
      </c>
      <c r="E398" s="5">
        <f t="shared" si="92"/>
        <v>119.72057266946123</v>
      </c>
      <c r="F398" s="5">
        <f t="shared" si="93"/>
        <v>24.966137977166252</v>
      </c>
      <c r="G398" s="5">
        <f t="shared" si="94"/>
        <v>1.3593110799571382</v>
      </c>
      <c r="H398" s="47">
        <f t="shared" si="101"/>
        <v>679.7646163354467</v>
      </c>
      <c r="J398" s="46">
        <v>0</v>
      </c>
      <c r="K398" s="18">
        <f t="shared" si="102"/>
        <v>11231.835834514235</v>
      </c>
      <c r="L398">
        <f t="shared" si="95"/>
        <v>390.07358759829259</v>
      </c>
      <c r="M398">
        <f t="shared" si="96"/>
        <v>143.64513612337791</v>
      </c>
      <c r="N398">
        <f t="shared" si="97"/>
        <v>119.72060396892351</v>
      </c>
      <c r="O398">
        <f t="shared" si="98"/>
        <v>24.966138104719548</v>
      </c>
      <c r="P398">
        <f t="shared" si="99"/>
        <v>1.3593110799571382</v>
      </c>
      <c r="Q398" s="47">
        <f t="shared" si="100"/>
        <v>679.76477687527063</v>
      </c>
    </row>
    <row r="399" spans="1:17" x14ac:dyDescent="0.35">
      <c r="A399" s="6">
        <v>2138</v>
      </c>
      <c r="B399">
        <f>B398*SUM(Economy!Z187,Economy!AA187,Economy!AB187)/SUM(Economy!Z186,Economy!AA186,Economy!AB186)</f>
        <v>11163.065493451661</v>
      </c>
      <c r="C399" s="5">
        <f t="shared" si="90"/>
        <v>390.75833165912292</v>
      </c>
      <c r="D399" s="5">
        <f t="shared" si="91"/>
        <v>144.30344230492364</v>
      </c>
      <c r="E399" s="5">
        <f t="shared" si="92"/>
        <v>119.79928332933524</v>
      </c>
      <c r="F399" s="5">
        <f t="shared" si="93"/>
        <v>24.856833756042128</v>
      </c>
      <c r="G399" s="5">
        <f t="shared" si="94"/>
        <v>1.3512369467198129</v>
      </c>
      <c r="H399" s="47">
        <f t="shared" si="101"/>
        <v>681.06912799614372</v>
      </c>
      <c r="J399" s="46">
        <v>0</v>
      </c>
      <c r="K399" s="18">
        <f t="shared" si="102"/>
        <v>11163.065493451661</v>
      </c>
      <c r="L399">
        <f t="shared" si="95"/>
        <v>390.75839262912291</v>
      </c>
      <c r="M399">
        <f t="shared" si="96"/>
        <v>144.30351026026921</v>
      </c>
      <c r="N399">
        <f t="shared" si="97"/>
        <v>119.79931420867686</v>
      </c>
      <c r="O399">
        <f t="shared" si="98"/>
        <v>24.856833876308706</v>
      </c>
      <c r="P399">
        <f t="shared" si="99"/>
        <v>1.3512369467198129</v>
      </c>
      <c r="Q399" s="47">
        <f t="shared" si="100"/>
        <v>681.06928792109738</v>
      </c>
    </row>
    <row r="400" spans="1:17" x14ac:dyDescent="0.35">
      <c r="A400" s="6">
        <v>2139</v>
      </c>
      <c r="B400">
        <f>B399*SUM(Economy!Z188,Economy!AA188,Economy!AB188)/SUM(Economy!Z187,Economy!AA187,Economy!AB187)</f>
        <v>11093.955439820536</v>
      </c>
      <c r="C400" s="5">
        <f t="shared" si="90"/>
        <v>391.43894376225865</v>
      </c>
      <c r="D400" s="5">
        <f t="shared" si="91"/>
        <v>144.95355476383483</v>
      </c>
      <c r="E400" s="5">
        <f t="shared" si="92"/>
        <v>119.86661643346793</v>
      </c>
      <c r="F400" s="5">
        <f t="shared" si="93"/>
        <v>24.745710418944629</v>
      </c>
      <c r="G400" s="5">
        <f t="shared" si="94"/>
        <v>1.3431144083649356</v>
      </c>
      <c r="H400" s="47">
        <f t="shared" si="101"/>
        <v>682.34793978687105</v>
      </c>
      <c r="J400" s="46">
        <v>0</v>
      </c>
      <c r="K400" s="18">
        <f t="shared" si="102"/>
        <v>11093.955439820536</v>
      </c>
      <c r="L400">
        <f t="shared" si="95"/>
        <v>391.43900473225864</v>
      </c>
      <c r="M400">
        <f t="shared" si="96"/>
        <v>144.9536225322332</v>
      </c>
      <c r="N400">
        <f t="shared" si="97"/>
        <v>119.866646898328</v>
      </c>
      <c r="O400">
        <f t="shared" si="98"/>
        <v>24.745710532340755</v>
      </c>
      <c r="P400">
        <f t="shared" si="99"/>
        <v>1.3431144083649356</v>
      </c>
      <c r="Q400" s="47">
        <f t="shared" si="100"/>
        <v>682.34809910352556</v>
      </c>
    </row>
    <row r="401" spans="1:17" x14ac:dyDescent="0.35">
      <c r="A401" s="6">
        <v>2140</v>
      </c>
      <c r="B401">
        <f>B400*SUM(Economy!Z189,Economy!AA189,Economy!AB189)/SUM(Economy!Z188,Economy!AA188,Economy!AB188)</f>
        <v>11024.530353834383</v>
      </c>
      <c r="C401" s="5">
        <f t="shared" si="90"/>
        <v>392.11534222542451</v>
      </c>
      <c r="D401" s="5">
        <f t="shared" si="91"/>
        <v>145.59539622090296</v>
      </c>
      <c r="E401" s="5">
        <f t="shared" si="92"/>
        <v>119.92267371435757</v>
      </c>
      <c r="F401" s="5">
        <f t="shared" si="93"/>
        <v>24.632832054951614</v>
      </c>
      <c r="G401" s="5">
        <f t="shared" si="94"/>
        <v>1.334946578302711</v>
      </c>
      <c r="H401" s="47">
        <f t="shared" si="101"/>
        <v>683.60119079393928</v>
      </c>
      <c r="J401" s="46">
        <v>0</v>
      </c>
      <c r="K401" s="18">
        <f t="shared" si="102"/>
        <v>11024.530353834383</v>
      </c>
      <c r="L401">
        <f t="shared" si="95"/>
        <v>392.11540319542451</v>
      </c>
      <c r="M401">
        <f t="shared" si="96"/>
        <v>145.59546380286844</v>
      </c>
      <c r="N401">
        <f t="shared" si="97"/>
        <v>119.92270377029953</v>
      </c>
      <c r="O401">
        <f t="shared" si="98"/>
        <v>24.632832161869775</v>
      </c>
      <c r="P401">
        <f t="shared" si="99"/>
        <v>1.334946578302711</v>
      </c>
      <c r="Q401" s="47">
        <f t="shared" si="100"/>
        <v>683.601349508765</v>
      </c>
    </row>
    <row r="402" spans="1:17" x14ac:dyDescent="0.35">
      <c r="A402" s="6">
        <v>2141</v>
      </c>
      <c r="B402">
        <f>B401*SUM(Economy!Z190,Economy!AA190,Economy!AB190)/SUM(Economy!Z189,Economy!AA189,Economy!AB189)</f>
        <v>10954.814355687533</v>
      </c>
      <c r="C402" s="5">
        <f t="shared" si="90"/>
        <v>392.78750784109781</v>
      </c>
      <c r="D402" s="5">
        <f t="shared" si="91"/>
        <v>146.22895987986647</v>
      </c>
      <c r="E402" s="5">
        <f t="shared" si="92"/>
        <v>119.96755924299269</v>
      </c>
      <c r="F402" s="5">
        <f t="shared" si="93"/>
        <v>24.518261985688451</v>
      </c>
      <c r="G402" s="5">
        <f t="shared" si="94"/>
        <v>1.3267365024138984</v>
      </c>
      <c r="H402" s="47">
        <f t="shared" si="101"/>
        <v>684.82902545205945</v>
      </c>
      <c r="J402" s="46">
        <v>0</v>
      </c>
      <c r="K402" s="18">
        <f t="shared" si="102"/>
        <v>10954.814355687533</v>
      </c>
      <c r="L402">
        <f t="shared" si="95"/>
        <v>392.7875688110978</v>
      </c>
      <c r="M402">
        <f t="shared" si="96"/>
        <v>146.22902727591196</v>
      </c>
      <c r="N402">
        <f t="shared" si="97"/>
        <v>119.96758889550529</v>
      </c>
      <c r="O402">
        <f t="shared" si="98"/>
        <v>24.518262086498712</v>
      </c>
      <c r="P402">
        <f t="shared" si="99"/>
        <v>1.3267365024138984</v>
      </c>
      <c r="Q402" s="47">
        <f t="shared" si="100"/>
        <v>684.82918357142762</v>
      </c>
    </row>
    <row r="403" spans="1:17" x14ac:dyDescent="0.35">
      <c r="A403" s="6">
        <v>2142</v>
      </c>
      <c r="B403">
        <f>B402*SUM(Economy!Z191,Economy!AA191,Economy!AB191)/SUM(Economy!Z190,Economy!AA190,Economy!AB190)</f>
        <v>10884.831009141959</v>
      </c>
      <c r="C403" s="5">
        <f t="shared" si="90"/>
        <v>393.45542287236407</v>
      </c>
      <c r="D403" s="5">
        <f t="shared" si="91"/>
        <v>146.85424122563478</v>
      </c>
      <c r="E403" s="5">
        <f t="shared" si="92"/>
        <v>120.00137931341563</v>
      </c>
      <c r="F403" s="5">
        <f t="shared" si="93"/>
        <v>24.402062743507901</v>
      </c>
      <c r="G403" s="5">
        <f t="shared" si="94"/>
        <v>1.3184871593556791</v>
      </c>
      <c r="H403" s="47">
        <f t="shared" si="101"/>
        <v>686.0315933142781</v>
      </c>
      <c r="J403" s="46">
        <v>0</v>
      </c>
      <c r="K403" s="18">
        <f t="shared" si="102"/>
        <v>10884.831009141959</v>
      </c>
      <c r="L403">
        <f t="shared" si="95"/>
        <v>393.45548384236406</v>
      </c>
      <c r="M403">
        <f t="shared" si="96"/>
        <v>146.85430843627174</v>
      </c>
      <c r="N403">
        <f t="shared" si="97"/>
        <v>120.00140856791394</v>
      </c>
      <c r="O403">
        <f t="shared" si="98"/>
        <v>24.402062838559189</v>
      </c>
      <c r="P403">
        <f t="shared" si="99"/>
        <v>1.3184871593556791</v>
      </c>
      <c r="Q403" s="47">
        <f t="shared" si="100"/>
        <v>686.03175084446457</v>
      </c>
    </row>
    <row r="404" spans="1:17" x14ac:dyDescent="0.35">
      <c r="A404" s="6">
        <v>2143</v>
      </c>
      <c r="B404">
        <f>B403*SUM(Economy!Z192,Economy!AA192,Economy!AB192)/SUM(Economy!Z191,Economy!AA191,Economy!AB191)</f>
        <v>10814.603325466598</v>
      </c>
      <c r="C404" s="5">
        <f t="shared" si="90"/>
        <v>394.11907101899146</v>
      </c>
      <c r="D404" s="5">
        <f t="shared" si="91"/>
        <v>147.47123796581937</v>
      </c>
      <c r="E404" s="5">
        <f t="shared" si="92"/>
        <v>120.02424232937403</v>
      </c>
      <c r="F404" s="5">
        <f t="shared" si="93"/>
        <v>24.284296051337108</v>
      </c>
      <c r="G404" s="5">
        <f t="shared" si="94"/>
        <v>1.310201460915394</v>
      </c>
      <c r="H404" s="47">
        <f t="shared" si="101"/>
        <v>687.20904882643742</v>
      </c>
      <c r="J404" s="46">
        <v>0</v>
      </c>
      <c r="K404" s="18">
        <f t="shared" si="102"/>
        <v>10814.603325466598</v>
      </c>
      <c r="L404">
        <f t="shared" si="95"/>
        <v>394.11913198899146</v>
      </c>
      <c r="M404">
        <f t="shared" si="96"/>
        <v>147.47130499155784</v>
      </c>
      <c r="N404">
        <f t="shared" si="97"/>
        <v>120.02427119120046</v>
      </c>
      <c r="O404">
        <f t="shared" si="98"/>
        <v>24.284296140958414</v>
      </c>
      <c r="P404">
        <f t="shared" si="99"/>
        <v>1.310201460915394</v>
      </c>
      <c r="Q404" s="47">
        <f t="shared" si="100"/>
        <v>687.20920577362358</v>
      </c>
    </row>
    <row r="405" spans="1:17" x14ac:dyDescent="0.35">
      <c r="A405" s="6">
        <v>2144</v>
      </c>
      <c r="B405">
        <f>B404*SUM(Economy!Z193,Economy!AA193,Economy!AB193)/SUM(Economy!Z192,Economy!AA192,Economy!AB192)</f>
        <v>10744.15376771043</v>
      </c>
      <c r="C405" s="5">
        <f t="shared" si="90"/>
        <v>394.77843738374514</v>
      </c>
      <c r="D405" s="5">
        <f t="shared" si="91"/>
        <v>148.07994997279508</v>
      </c>
      <c r="E405" s="5">
        <f t="shared" si="92"/>
        <v>120.03625869308493</v>
      </c>
      <c r="F405" s="5">
        <f t="shared" si="93"/>
        <v>24.165022804137706</v>
      </c>
      <c r="G405" s="5">
        <f t="shared" si="94"/>
        <v>1.3018822524098534</v>
      </c>
      <c r="H405" s="47">
        <f t="shared" si="101"/>
        <v>688.36155110617278</v>
      </c>
      <c r="J405" s="46">
        <v>0</v>
      </c>
      <c r="K405" s="18">
        <f t="shared" si="102"/>
        <v>10744.15376771043</v>
      </c>
      <c r="L405">
        <f t="shared" si="95"/>
        <v>394.77849835374514</v>
      </c>
      <c r="M405">
        <f t="shared" si="96"/>
        <v>148.08001681414373</v>
      </c>
      <c r="N405">
        <f t="shared" si="97"/>
        <v>120.03628716751014</v>
      </c>
      <c r="O405">
        <f t="shared" si="98"/>
        <v>24.165022888639228</v>
      </c>
      <c r="P405">
        <f t="shared" si="99"/>
        <v>1.3018822524098534</v>
      </c>
      <c r="Q405" s="47">
        <f t="shared" si="100"/>
        <v>688.36170747644815</v>
      </c>
    </row>
    <row r="406" spans="1:17" x14ac:dyDescent="0.35">
      <c r="A406" s="6">
        <v>2145</v>
      </c>
      <c r="B406">
        <f>B405*SUM(Economy!Z194,Economy!AA194,Economy!AB194)/SUM(Economy!Z193,Economy!AA193,Economy!AB193)</f>
        <v>10673.504255290763</v>
      </c>
      <c r="C406" s="5">
        <f t="shared" si="90"/>
        <v>395.43350843896246</v>
      </c>
      <c r="D406" s="5">
        <f t="shared" si="91"/>
        <v>148.68037922632192</v>
      </c>
      <c r="E406" s="5">
        <f t="shared" si="92"/>
        <v>120.03754069613319</v>
      </c>
      <c r="F406" s="5">
        <f t="shared" si="93"/>
        <v>24.044303051926114</v>
      </c>
      <c r="G406" s="5">
        <f t="shared" si="94"/>
        <v>1.2935323131279368</v>
      </c>
      <c r="H406" s="47">
        <f t="shared" si="101"/>
        <v>689.48926372647168</v>
      </c>
      <c r="J406" s="46">
        <v>0</v>
      </c>
      <c r="K406" s="18">
        <f t="shared" si="102"/>
        <v>10673.504255290763</v>
      </c>
      <c r="L406">
        <f t="shared" si="95"/>
        <v>395.43356940896246</v>
      </c>
      <c r="M406">
        <f t="shared" si="96"/>
        <v>148.68044588378802</v>
      </c>
      <c r="N406">
        <f t="shared" si="97"/>
        <v>120.03756878835713</v>
      </c>
      <c r="O406">
        <f t="shared" si="98"/>
        <v>24.04430313160033</v>
      </c>
      <c r="P406">
        <f t="shared" si="99"/>
        <v>1.2935323131279368</v>
      </c>
      <c r="Q406" s="47">
        <f t="shared" si="100"/>
        <v>689.48941952583596</v>
      </c>
    </row>
    <row r="407" spans="1:17" x14ac:dyDescent="0.35">
      <c r="A407" s="6">
        <v>2146</v>
      </c>
      <c r="B407">
        <f>B406*SUM(Economy!Z195,Economy!AA195,Economy!AB195)/SUM(Economy!Z194,Economy!AA194,Economy!AB194)</f>
        <v>10602.67616887865</v>
      </c>
      <c r="C407" s="5">
        <f t="shared" si="90"/>
        <v>396.08427199340753</v>
      </c>
      <c r="D407" s="5">
        <f t="shared" si="91"/>
        <v>149.27252975675484</v>
      </c>
      <c r="E407" s="5">
        <f t="shared" si="92"/>
        <v>120.02820241252302</v>
      </c>
      <c r="F407" s="5">
        <f t="shared" si="93"/>
        <v>23.92219598430178</v>
      </c>
      <c r="G407" s="5">
        <f t="shared" si="94"/>
        <v>1.285154356814233</v>
      </c>
      <c r="H407" s="47">
        <f t="shared" si="101"/>
        <v>690.5923545038014</v>
      </c>
      <c r="J407" s="46">
        <v>0</v>
      </c>
      <c r="K407" s="18">
        <f t="shared" si="102"/>
        <v>10602.67616887865</v>
      </c>
      <c r="L407">
        <f t="shared" si="95"/>
        <v>396.08433296340752</v>
      </c>
      <c r="M407">
        <f t="shared" si="96"/>
        <v>149.27259623084427</v>
      </c>
      <c r="N407">
        <f t="shared" si="97"/>
        <v>120.02823012767583</v>
      </c>
      <c r="O407">
        <f t="shared" si="98"/>
        <v>23.922196059424461</v>
      </c>
      <c r="P407">
        <f t="shared" si="99"/>
        <v>1.285154356814233</v>
      </c>
      <c r="Q407" s="47">
        <f t="shared" si="100"/>
        <v>690.5925097381662</v>
      </c>
    </row>
    <row r="408" spans="1:17" x14ac:dyDescent="0.35">
      <c r="A408" s="6">
        <v>2147</v>
      </c>
      <c r="B408">
        <f>B407*SUM(Economy!Z196,Economy!AA196,Economy!AB196)/SUM(Economy!Z195,Economy!AA195,Economy!AB195)</f>
        <v>10531.690355563731</v>
      </c>
      <c r="C408" s="5">
        <f t="shared" si="90"/>
        <v>396.73071715942405</v>
      </c>
      <c r="D408" s="5">
        <f t="shared" si="91"/>
        <v>149.85640758886811</v>
      </c>
      <c r="E408" s="5">
        <f t="shared" si="92"/>
        <v>120.00835959389818</v>
      </c>
      <c r="F408" s="5">
        <f t="shared" si="93"/>
        <v>23.798759916432108</v>
      </c>
      <c r="G408" s="5">
        <f t="shared" si="94"/>
        <v>1.2767510321915105</v>
      </c>
      <c r="H408" s="47">
        <f t="shared" si="101"/>
        <v>691.67099529081395</v>
      </c>
      <c r="J408" s="46">
        <v>0</v>
      </c>
      <c r="K408" s="18">
        <f t="shared" si="102"/>
        <v>10531.690355563731</v>
      </c>
      <c r="L408">
        <f t="shared" si="95"/>
        <v>396.73077812942404</v>
      </c>
      <c r="M408">
        <f t="shared" si="96"/>
        <v>149.85647388008533</v>
      </c>
      <c r="N408">
        <f t="shared" si="97"/>
        <v>120.00838693704112</v>
      </c>
      <c r="O408">
        <f t="shared" si="98"/>
        <v>23.798759987263267</v>
      </c>
      <c r="P408">
        <f t="shared" si="99"/>
        <v>1.2767510321915105</v>
      </c>
      <c r="Q408" s="47">
        <f t="shared" si="100"/>
        <v>691.67114996600526</v>
      </c>
    </row>
    <row r="409" spans="1:17" x14ac:dyDescent="0.35">
      <c r="A409" s="6">
        <v>2148</v>
      </c>
      <c r="B409">
        <f>B408*SUM(Economy!Z197,Economy!AA197,Economy!AB197)/SUM(Economy!Z196,Economy!AA196,Economy!AB196)</f>
        <v>10460.56713428086</v>
      </c>
      <c r="C409" s="5">
        <f t="shared" si="90"/>
        <v>397.37283432040277</v>
      </c>
      <c r="D409" s="5">
        <f t="shared" si="91"/>
        <v>150.43202068631868</v>
      </c>
      <c r="E409" s="5">
        <f t="shared" si="92"/>
        <v>119.97812956694378</v>
      </c>
      <c r="F409" s="5">
        <f t="shared" si="93"/>
        <v>23.674052276443572</v>
      </c>
      <c r="G409" s="5">
        <f t="shared" si="94"/>
        <v>1.2683249235198415</v>
      </c>
      <c r="H409" s="47">
        <f t="shared" si="101"/>
        <v>692.72536177362872</v>
      </c>
      <c r="J409" s="46">
        <v>0</v>
      </c>
      <c r="K409" s="18">
        <f t="shared" si="102"/>
        <v>10460.56713428086</v>
      </c>
      <c r="L409">
        <f t="shared" si="95"/>
        <v>397.37289529040277</v>
      </c>
      <c r="M409">
        <f t="shared" si="96"/>
        <v>150.43208679516678</v>
      </c>
      <c r="N409">
        <f t="shared" si="97"/>
        <v>119.97815654307021</v>
      </c>
      <c r="O409">
        <f t="shared" si="98"/>
        <v>23.674052343228372</v>
      </c>
      <c r="P409">
        <f t="shared" si="99"/>
        <v>1.2683249235198415</v>
      </c>
      <c r="Q409" s="47">
        <f t="shared" si="100"/>
        <v>692.72551589538796</v>
      </c>
    </row>
    <row r="410" spans="1:17" x14ac:dyDescent="0.35">
      <c r="A410" s="6">
        <v>2149</v>
      </c>
      <c r="B410">
        <f>B409*SUM(Economy!Z198,Economy!AA198,Economy!AB198)/SUM(Economy!Z197,Economy!AA197,Economy!AB197)</f>
        <v>10389.326301481655</v>
      </c>
      <c r="C410" s="5">
        <f t="shared" ref="C410:C473" si="103">(1-F$4)*C409+D$4*G$3*B409</f>
        <v>398.01061509857988</v>
      </c>
      <c r="D410" s="5">
        <f t="shared" ref="D410:D473" si="104">(1-F$5)*D409+D$5*G$3*B409</f>
        <v>150.99937889677128</v>
      </c>
      <c r="E410" s="5">
        <f t="shared" ref="E410:E473" si="105">(1-F$6)*E409+D$6*G$3*B409</f>
        <v>119.93763113297967</v>
      </c>
      <c r="F410" s="5">
        <f t="shared" ref="F410:F473" si="106">(1-F$7)*F409+D$7*G$3*B409</f>
        <v>23.548129594169442</v>
      </c>
      <c r="G410" s="5">
        <f t="shared" ref="G410:G473" si="107">(1-F$8)*G409+D$8*G$3*B409</f>
        <v>1.2598785511902371</v>
      </c>
      <c r="H410" s="47">
        <f t="shared" si="101"/>
        <v>693.75563327369059</v>
      </c>
      <c r="J410" s="46">
        <v>0</v>
      </c>
      <c r="K410" s="18">
        <f t="shared" si="102"/>
        <v>10389.326301481655</v>
      </c>
      <c r="L410">
        <f t="shared" si="95"/>
        <v>398.01067606857987</v>
      </c>
      <c r="M410">
        <f t="shared" si="96"/>
        <v>150.99944482375199</v>
      </c>
      <c r="N410">
        <f t="shared" si="97"/>
        <v>119.93765774701592</v>
      </c>
      <c r="O410">
        <f t="shared" si="98"/>
        <v>23.548129657139036</v>
      </c>
      <c r="P410">
        <f t="shared" si="99"/>
        <v>1.2598785511902371</v>
      </c>
      <c r="Q410" s="47">
        <f t="shared" si="100"/>
        <v>693.75578684767709</v>
      </c>
    </row>
    <row r="411" spans="1:17" x14ac:dyDescent="0.35">
      <c r="A411" s="6">
        <v>2150</v>
      </c>
      <c r="B411">
        <f>B410*SUM(Economy!Z199,Economy!AA199,Economy!AB199)/SUM(Economy!Z198,Economy!AA198,Economy!AB198)</f>
        <v>10317.987137034184</v>
      </c>
      <c r="C411" s="5">
        <f t="shared" si="103"/>
        <v>398.6440523231812</v>
      </c>
      <c r="D411" s="5">
        <f t="shared" si="104"/>
        <v>151.55849389770665</v>
      </c>
      <c r="E411" s="5">
        <f t="shared" si="105"/>
        <v>119.88698446975269</v>
      </c>
      <c r="F411" s="5">
        <f t="shared" si="106"/>
        <v>23.421047491205286</v>
      </c>
      <c r="G411" s="5">
        <f t="shared" si="107"/>
        <v>1.251414372350701</v>
      </c>
      <c r="H411" s="47">
        <f t="shared" si="101"/>
        <v>694.76199255419647</v>
      </c>
      <c r="J411" s="46">
        <v>0</v>
      </c>
      <c r="K411" s="18">
        <f t="shared" si="102"/>
        <v>10317.987137034184</v>
      </c>
      <c r="L411">
        <f t="shared" si="95"/>
        <v>398.64411329318119</v>
      </c>
      <c r="M411">
        <f t="shared" si="96"/>
        <v>151.55855964332028</v>
      </c>
      <c r="N411">
        <f t="shared" si="97"/>
        <v>119.88701072655896</v>
      </c>
      <c r="O411">
        <f t="shared" si="98"/>
        <v>23.421047550577626</v>
      </c>
      <c r="P411">
        <f t="shared" si="99"/>
        <v>1.251414372350701</v>
      </c>
      <c r="Q411" s="47">
        <f t="shared" si="100"/>
        <v>694.76214558598883</v>
      </c>
    </row>
    <row r="412" spans="1:17" x14ac:dyDescent="0.35">
      <c r="A412" s="6">
        <v>2151</v>
      </c>
      <c r="B412">
        <f>B411*SUM(Economy!Z200,Economy!AA200,Economy!AB200)/SUM(Economy!Z199,Economy!AA199,Economy!AB199)</f>
        <v>10246.568410334576</v>
      </c>
      <c r="C412" s="5">
        <f t="shared" si="103"/>
        <v>399.27313999892618</v>
      </c>
      <c r="D412" s="5">
        <f t="shared" si="104"/>
        <v>152.10937914293208</v>
      </c>
      <c r="E412" s="5">
        <f t="shared" si="105"/>
        <v>119.8263110354325</v>
      </c>
      <c r="F412" s="5">
        <f t="shared" si="106"/>
        <v>23.292860672224318</v>
      </c>
      <c r="G412" s="5">
        <f t="shared" si="107"/>
        <v>1.242934781562645</v>
      </c>
      <c r="H412" s="47">
        <f t="shared" si="101"/>
        <v>695.74462563107761</v>
      </c>
      <c r="J412" s="46">
        <v>0</v>
      </c>
      <c r="K412" s="18">
        <f t="shared" si="102"/>
        <v>10246.568410334576</v>
      </c>
      <c r="L412">
        <f t="shared" si="95"/>
        <v>399.27320096892618</v>
      </c>
      <c r="M412">
        <f t="shared" si="96"/>
        <v>152.10944470767757</v>
      </c>
      <c r="N412">
        <f t="shared" si="97"/>
        <v>119.82633693980374</v>
      </c>
      <c r="O412">
        <f t="shared" si="98"/>
        <v>23.292860728204904</v>
      </c>
      <c r="P412">
        <f t="shared" si="99"/>
        <v>1.242934781562645</v>
      </c>
      <c r="Q412" s="47">
        <f t="shared" si="100"/>
        <v>695.74477812617499</v>
      </c>
    </row>
    <row r="413" spans="1:17" x14ac:dyDescent="0.35">
      <c r="A413" s="6">
        <v>2152</v>
      </c>
      <c r="B413">
        <f>B412*SUM(Economy!Z201,Economy!AA201,Economy!AB201)/SUM(Economy!Z200,Economy!AA200,Economy!AB200)</f>
        <v>10175.088386614694</v>
      </c>
      <c r="C413" s="5">
        <f t="shared" si="103"/>
        <v>399.89787327490427</v>
      </c>
      <c r="D413" s="5">
        <f t="shared" si="104"/>
        <v>152.6520498098123</v>
      </c>
      <c r="E413" s="5">
        <f t="shared" si="105"/>
        <v>119.75573347481338</v>
      </c>
      <c r="F413" s="5">
        <f t="shared" si="106"/>
        <v>23.16362291750545</v>
      </c>
      <c r="G413" s="5">
        <f t="shared" si="107"/>
        <v>1.2344421114856607</v>
      </c>
      <c r="H413" s="47">
        <f t="shared" si="101"/>
        <v>696.70372158852103</v>
      </c>
      <c r="J413" s="46">
        <v>0</v>
      </c>
      <c r="K413" s="18">
        <f t="shared" si="102"/>
        <v>10175.088386614694</v>
      </c>
      <c r="L413">
        <f t="shared" si="95"/>
        <v>399.89793424490426</v>
      </c>
      <c r="M413">
        <f t="shared" si="96"/>
        <v>152.65211519418719</v>
      </c>
      <c r="N413">
        <f t="shared" si="97"/>
        <v>119.7557590314802</v>
      </c>
      <c r="O413">
        <f t="shared" si="98"/>
        <v>23.163622970288039</v>
      </c>
      <c r="P413">
        <f t="shared" si="99"/>
        <v>1.2344421114856607</v>
      </c>
      <c r="Q413" s="47">
        <f t="shared" si="100"/>
        <v>696.7038735523455</v>
      </c>
    </row>
    <row r="414" spans="1:17" x14ac:dyDescent="0.35">
      <c r="A414" s="6">
        <v>2153</v>
      </c>
      <c r="B414">
        <f>B413*SUM(Economy!Z202,Economy!AA202,Economy!AB202)/SUM(Economy!Z201,Economy!AA201,Economy!AB201)</f>
        <v>10103.564833430399</v>
      </c>
      <c r="C414" s="5">
        <f t="shared" si="103"/>
        <v>400.51824841383615</v>
      </c>
      <c r="D414" s="5">
        <f t="shared" si="104"/>
        <v>153.18652274723746</v>
      </c>
      <c r="E414" s="5">
        <f t="shared" si="105"/>
        <v>119.67537552772168</v>
      </c>
      <c r="F414" s="5">
        <f t="shared" si="106"/>
        <v>23.033387076627768</v>
      </c>
      <c r="G414" s="5">
        <f t="shared" si="107"/>
        <v>1.225938633588683</v>
      </c>
      <c r="H414" s="47">
        <f t="shared" si="101"/>
        <v>697.63947239901177</v>
      </c>
      <c r="J414" s="46">
        <v>0</v>
      </c>
      <c r="K414" s="18">
        <f t="shared" si="102"/>
        <v>10103.564833430399</v>
      </c>
      <c r="L414">
        <f t="shared" si="95"/>
        <v>400.51830938383614</v>
      </c>
      <c r="M414">
        <f t="shared" si="96"/>
        <v>153.18658795173798</v>
      </c>
      <c r="N414">
        <f t="shared" si="97"/>
        <v>119.67540074135117</v>
      </c>
      <c r="O414">
        <f t="shared" si="98"/>
        <v>23.033387126395056</v>
      </c>
      <c r="P414">
        <f t="shared" si="99"/>
        <v>1.225938633588683</v>
      </c>
      <c r="Q414" s="47">
        <f t="shared" si="100"/>
        <v>697.63962383690898</v>
      </c>
    </row>
    <row r="415" spans="1:17" x14ac:dyDescent="0.35">
      <c r="A415" s="6">
        <v>2154</v>
      </c>
      <c r="B415">
        <f>B414*SUM(Economy!Z203,Economy!AA203,Economy!AB203)/SUM(Economy!Z202,Economy!AA202,Economy!AB202)</f>
        <v>10032.015027315467</v>
      </c>
      <c r="C415" s="5">
        <f t="shared" si="103"/>
        <v>401.13426276173038</v>
      </c>
      <c r="D415" s="5">
        <f t="shared" si="104"/>
        <v>153.71281642434261</v>
      </c>
      <c r="E415" s="5">
        <f t="shared" si="105"/>
        <v>119.58536193962635</v>
      </c>
      <c r="F415" s="5">
        <f t="shared" si="106"/>
        <v>22.902205063285987</v>
      </c>
      <c r="G415" s="5">
        <f t="shared" si="107"/>
        <v>1.2174265588856341</v>
      </c>
      <c r="H415" s="47">
        <f t="shared" si="101"/>
        <v>698.55207274787108</v>
      </c>
      <c r="J415" s="46">
        <v>0</v>
      </c>
      <c r="K415" s="18">
        <f t="shared" si="102"/>
        <v>10032.015027315467</v>
      </c>
      <c r="L415">
        <f t="shared" si="95"/>
        <v>401.13432373173038</v>
      </c>
      <c r="M415">
        <f t="shared" si="96"/>
        <v>153.71288144946359</v>
      </c>
      <c r="N415">
        <f t="shared" si="97"/>
        <v>119.58538681482297</v>
      </c>
      <c r="O415">
        <f t="shared" si="98"/>
        <v>22.902205110210225</v>
      </c>
      <c r="P415">
        <f t="shared" si="99"/>
        <v>1.2174265588856341</v>
      </c>
      <c r="Q415" s="47">
        <f t="shared" si="100"/>
        <v>698.55222366511293</v>
      </c>
    </row>
    <row r="416" spans="1:17" x14ac:dyDescent="0.35">
      <c r="A416" s="6">
        <v>2155</v>
      </c>
      <c r="B416">
        <f>B415*SUM(Economy!Z204,Economy!AA204,Economy!AB204)/SUM(Economy!Z203,Economy!AA203,Economy!AB203)</f>
        <v>9960.4557605866703</v>
      </c>
      <c r="C416" s="5">
        <f t="shared" si="103"/>
        <v>401.74591471794582</v>
      </c>
      <c r="D416" s="5">
        <f t="shared" si="104"/>
        <v>154.23095087999258</v>
      </c>
      <c r="E416" s="5">
        <f t="shared" si="105"/>
        <v>119.485818374448</v>
      </c>
      <c r="F416" s="5">
        <f t="shared" si="106"/>
        <v>22.770127851182234</v>
      </c>
      <c r="G416" s="5">
        <f t="shared" si="107"/>
        <v>1.2089080386936804</v>
      </c>
      <c r="H416" s="47">
        <f t="shared" si="101"/>
        <v>699.4417198622624</v>
      </c>
      <c r="J416" s="46">
        <v>0</v>
      </c>
      <c r="K416" s="18">
        <f t="shared" si="102"/>
        <v>9960.4557605866703</v>
      </c>
      <c r="L416">
        <f t="shared" si="95"/>
        <v>401.74597568794582</v>
      </c>
      <c r="M416">
        <f t="shared" si="96"/>
        <v>154.23101572622753</v>
      </c>
      <c r="N416">
        <f t="shared" si="97"/>
        <v>119.4858429157544</v>
      </c>
      <c r="O416">
        <f t="shared" si="98"/>
        <v>22.770127895425837</v>
      </c>
      <c r="P416">
        <f t="shared" si="99"/>
        <v>1.2089080386936804</v>
      </c>
      <c r="Q416" s="47">
        <f t="shared" si="100"/>
        <v>699.44187026404734</v>
      </c>
    </row>
    <row r="417" spans="1:17" x14ac:dyDescent="0.35">
      <c r="A417" s="6">
        <v>2156</v>
      </c>
      <c r="B417">
        <f>B416*SUM(Economy!Z205,Economy!AA205,Economy!AB205)/SUM(Economy!Z204,Economy!AA204,Economy!AB204)</f>
        <v>9888.9033482856321</v>
      </c>
      <c r="C417" s="5">
        <f t="shared" si="103"/>
        <v>402.35320370566882</v>
      </c>
      <c r="D417" s="5">
        <f t="shared" si="104"/>
        <v>154.74094767304396</v>
      </c>
      <c r="E417" s="5">
        <f t="shared" si="105"/>
        <v>119.37687132955961</v>
      </c>
      <c r="F417" s="5">
        <f t="shared" si="106"/>
        <v>22.63720547095043</v>
      </c>
      <c r="G417" s="5">
        <f t="shared" si="107"/>
        <v>1.2003851654122986</v>
      </c>
      <c r="H417" s="47">
        <f t="shared" si="101"/>
        <v>700.30861334463509</v>
      </c>
      <c r="J417" s="46">
        <v>0</v>
      </c>
      <c r="K417" s="18">
        <f t="shared" si="102"/>
        <v>9888.9033482856321</v>
      </c>
      <c r="L417">
        <f t="shared" si="95"/>
        <v>402.35326467566881</v>
      </c>
      <c r="M417">
        <f t="shared" si="96"/>
        <v>154.74101234088496</v>
      </c>
      <c r="N417">
        <f t="shared" si="97"/>
        <v>119.37689554145747</v>
      </c>
      <c r="O417">
        <f t="shared" si="98"/>
        <v>22.637205512666533</v>
      </c>
      <c r="P417">
        <f t="shared" si="99"/>
        <v>1.2003851654122986</v>
      </c>
      <c r="Q417" s="47">
        <f t="shared" si="100"/>
        <v>700.30876323609004</v>
      </c>
    </row>
    <row r="418" spans="1:17" x14ac:dyDescent="0.35">
      <c r="A418" s="6">
        <v>2157</v>
      </c>
      <c r="B418">
        <f>B417*SUM(Economy!Z206,Economy!AA206,Economy!AB206)/SUM(Economy!Z205,Economy!AA205,Economy!AB205)</f>
        <v>9817.3736352442302</v>
      </c>
      <c r="C418" s="5">
        <f t="shared" si="103"/>
        <v>402.95613014281378</v>
      </c>
      <c r="D418" s="5">
        <f t="shared" si="104"/>
        <v>155.24282983339521</v>
      </c>
      <c r="E418" s="5">
        <f t="shared" si="105"/>
        <v>119.25864805296996</v>
      </c>
      <c r="F418" s="5">
        <f t="shared" si="106"/>
        <v>22.503487008070298</v>
      </c>
      <c r="G418" s="5">
        <f t="shared" si="107"/>
        <v>1.1918599733213762</v>
      </c>
      <c r="H418" s="47">
        <f t="shared" si="101"/>
        <v>701.15295501057062</v>
      </c>
      <c r="J418" s="46">
        <v>0</v>
      </c>
      <c r="K418" s="18">
        <f t="shared" si="102"/>
        <v>9817.3736352442302</v>
      </c>
      <c r="L418">
        <f t="shared" si="95"/>
        <v>402.95619111281377</v>
      </c>
      <c r="M418">
        <f t="shared" si="96"/>
        <v>155.24289432333305</v>
      </c>
      <c r="N418">
        <f t="shared" si="97"/>
        <v>119.25867193988083</v>
      </c>
      <c r="O418">
        <f t="shared" si="98"/>
        <v>22.50348704740329</v>
      </c>
      <c r="P418">
        <f t="shared" si="99"/>
        <v>1.1918599733213762</v>
      </c>
      <c r="Q418" s="47">
        <f t="shared" si="100"/>
        <v>701.15310439675227</v>
      </c>
    </row>
    <row r="419" spans="1:17" x14ac:dyDescent="0.35">
      <c r="A419" s="6">
        <v>2158</v>
      </c>
      <c r="B419">
        <f>B418*SUM(Economy!Z207,Economy!AA207,Economy!AB207)/SUM(Economy!Z206,Economy!AA206,Economy!AB206)</f>
        <v>9745.8820032598815</v>
      </c>
      <c r="C419" s="5">
        <f t="shared" si="103"/>
        <v>403.55469541335464</v>
      </c>
      <c r="D419" s="5">
        <f t="shared" si="104"/>
        <v>155.73662181383403</v>
      </c>
      <c r="E419" s="5">
        <f t="shared" si="105"/>
        <v>119.13127646267905</v>
      </c>
      <c r="F419" s="5">
        <f t="shared" si="106"/>
        <v>22.369020601728963</v>
      </c>
      <c r="G419" s="5">
        <f t="shared" si="107"/>
        <v>1.1833344393966505</v>
      </c>
      <c r="H419" s="47">
        <f t="shared" si="101"/>
        <v>701.97494873099322</v>
      </c>
      <c r="J419" s="46">
        <v>0</v>
      </c>
      <c r="K419" s="18">
        <f t="shared" si="102"/>
        <v>9745.8820032598815</v>
      </c>
      <c r="L419">
        <f t="shared" si="95"/>
        <v>403.55475638335463</v>
      </c>
      <c r="M419">
        <f t="shared" si="96"/>
        <v>155.73668612635814</v>
      </c>
      <c r="N419">
        <f t="shared" si="97"/>
        <v>119.13130002896509</v>
      </c>
      <c r="O419">
        <f t="shared" si="98"/>
        <v>22.369020638814984</v>
      </c>
      <c r="P419">
        <f t="shared" si="99"/>
        <v>1.1833344393966505</v>
      </c>
      <c r="Q419" s="47">
        <f t="shared" si="100"/>
        <v>701.97509761688934</v>
      </c>
    </row>
    <row r="420" spans="1:17" x14ac:dyDescent="0.35">
      <c r="A420" s="6">
        <v>2159</v>
      </c>
      <c r="B420">
        <f>B419*SUM(Economy!Z208,Economy!AA208,Economy!AB208)/SUM(Economy!Z207,Economy!AA207,Economy!AB207)</f>
        <v>9674.443378368358</v>
      </c>
      <c r="C420" s="5">
        <f t="shared" si="103"/>
        <v>404.14890183909341</v>
      </c>
      <c r="D420" s="5">
        <f t="shared" si="104"/>
        <v>156.22234944269042</v>
      </c>
      <c r="E420" s="5">
        <f t="shared" si="105"/>
        <v>118.99488506819289</v>
      </c>
      <c r="F420" s="5">
        <f t="shared" si="106"/>
        <v>22.233853444588874</v>
      </c>
      <c r="G420" s="5">
        <f t="shared" si="107"/>
        <v>1.174810484140818</v>
      </c>
      <c r="H420" s="47">
        <f t="shared" si="101"/>
        <v>702.77480027870638</v>
      </c>
      <c r="J420" s="46">
        <v>0</v>
      </c>
      <c r="K420" s="18">
        <f t="shared" si="102"/>
        <v>9674.443378368358</v>
      </c>
      <c r="L420">
        <f t="shared" si="95"/>
        <v>404.1489628090934</v>
      </c>
      <c r="M420">
        <f t="shared" si="96"/>
        <v>156.22241357828887</v>
      </c>
      <c r="N420">
        <f t="shared" si="97"/>
        <v>118.99490831815771</v>
      </c>
      <c r="O420">
        <f t="shared" si="98"/>
        <v>22.233853479556288</v>
      </c>
      <c r="P420">
        <f t="shared" si="99"/>
        <v>1.174810484140818</v>
      </c>
      <c r="Q420" s="47">
        <f t="shared" si="100"/>
        <v>702.77494866923712</v>
      </c>
    </row>
    <row r="421" spans="1:17" x14ac:dyDescent="0.35">
      <c r="A421" s="6">
        <v>2160</v>
      </c>
      <c r="B421">
        <f>B420*SUM(Economy!Z209,Economy!AA209,Economy!AB209)/SUM(Economy!Z208,Economy!AA208,Economy!AB208)</f>
        <v>9603.0722382014628</v>
      </c>
      <c r="C421" s="5">
        <f t="shared" si="103"/>
        <v>404.73875265187252</v>
      </c>
      <c r="D421" s="5">
        <f t="shared" si="104"/>
        <v>156.700039877302</v>
      </c>
      <c r="E421" s="5">
        <f t="shared" si="105"/>
        <v>118.84960289418314</v>
      </c>
      <c r="F421" s="5">
        <f t="shared" si="106"/>
        <v>22.098031783421746</v>
      </c>
      <c r="G421" s="5">
        <f t="shared" si="107"/>
        <v>1.1662899724287246</v>
      </c>
      <c r="H421" s="47">
        <f t="shared" si="101"/>
        <v>703.55271717920812</v>
      </c>
      <c r="J421" s="46">
        <v>0</v>
      </c>
      <c r="K421" s="18">
        <f t="shared" si="102"/>
        <v>9603.0722382014628</v>
      </c>
      <c r="L421">
        <f t="shared" si="95"/>
        <v>404.73881362187251</v>
      </c>
      <c r="M421">
        <f t="shared" si="96"/>
        <v>156.70010383646149</v>
      </c>
      <c r="N421">
        <f t="shared" si="97"/>
        <v>118.84962583207262</v>
      </c>
      <c r="O421">
        <f t="shared" si="98"/>
        <v>22.098031816391579</v>
      </c>
      <c r="P421">
        <f t="shared" si="99"/>
        <v>1.1662899724287246</v>
      </c>
      <c r="Q421" s="47">
        <f t="shared" si="100"/>
        <v>703.55286507922688</v>
      </c>
    </row>
    <row r="422" spans="1:17" x14ac:dyDescent="0.35">
      <c r="A422" s="6">
        <v>2161</v>
      </c>
      <c r="B422">
        <f>B421*SUM(Economy!Z210,Economy!AA210,Economy!AB210)/SUM(Economy!Z209,Economy!AA209,Economy!AB209)</f>
        <v>9531.7826194180416</v>
      </c>
      <c r="C422" s="5">
        <f t="shared" si="103"/>
        <v>405.32425196623564</v>
      </c>
      <c r="D422" s="5">
        <f t="shared" si="104"/>
        <v>157.16972155829762</v>
      </c>
      <c r="E422" s="5">
        <f t="shared" si="105"/>
        <v>118.69555940627586</v>
      </c>
      <c r="F422" s="5">
        <f t="shared" si="106"/>
        <v>21.961600920568934</v>
      </c>
      <c r="G422" s="5">
        <f t="shared" si="107"/>
        <v>1.1577747143650718</v>
      </c>
      <c r="H422" s="47">
        <f t="shared" si="101"/>
        <v>704.30890856574297</v>
      </c>
      <c r="J422" s="46">
        <v>0</v>
      </c>
      <c r="K422" s="18">
        <f t="shared" si="102"/>
        <v>9531.7826194180416</v>
      </c>
      <c r="L422">
        <f t="shared" si="95"/>
        <v>405.32431293623563</v>
      </c>
      <c r="M422">
        <f t="shared" si="96"/>
        <v>157.16978534150357</v>
      </c>
      <c r="N422">
        <f t="shared" si="97"/>
        <v>118.69558203627886</v>
      </c>
      <c r="O422">
        <f t="shared" si="98"/>
        <v>21.961600951655303</v>
      </c>
      <c r="P422">
        <f t="shared" si="99"/>
        <v>1.1577747143650718</v>
      </c>
      <c r="Q422" s="47">
        <f t="shared" si="100"/>
        <v>704.30905598003847</v>
      </c>
    </row>
    <row r="423" spans="1:17" x14ac:dyDescent="0.35">
      <c r="A423" s="6">
        <v>2162</v>
      </c>
      <c r="B423">
        <f>B422*SUM(Economy!Z211,Economy!AA211,Economy!AB211)/SUM(Economy!Z210,Economy!AA210,Economy!AB210)</f>
        <v>9460.5881251967476</v>
      </c>
      <c r="C423" s="5">
        <f t="shared" si="103"/>
        <v>405.90540475254153</v>
      </c>
      <c r="D423" s="5">
        <f t="shared" si="104"/>
        <v>157.63142416470376</v>
      </c>
      <c r="E423" s="5">
        <f t="shared" si="105"/>
        <v>118.53288443895153</v>
      </c>
      <c r="F423" s="5">
        <f t="shared" si="106"/>
        <v>21.824605216189713</v>
      </c>
      <c r="G423" s="5">
        <f t="shared" si="107"/>
        <v>1.1492664661531591</v>
      </c>
      <c r="H423" s="47">
        <f t="shared" si="101"/>
        <v>705.04358503853973</v>
      </c>
      <c r="J423" s="46">
        <v>0</v>
      </c>
      <c r="K423" s="18">
        <f t="shared" si="102"/>
        <v>9460.5881251967476</v>
      </c>
      <c r="L423">
        <f t="shared" si="95"/>
        <v>405.90546572254152</v>
      </c>
      <c r="M423">
        <f t="shared" si="96"/>
        <v>157.63148777244018</v>
      </c>
      <c r="N423">
        <f t="shared" si="97"/>
        <v>118.53290676520069</v>
      </c>
      <c r="O423">
        <f t="shared" si="98"/>
        <v>21.824605245500216</v>
      </c>
      <c r="P423">
        <f t="shared" si="99"/>
        <v>1.1492664661531591</v>
      </c>
      <c r="Q423" s="47">
        <f t="shared" si="100"/>
        <v>705.04373197183577</v>
      </c>
    </row>
    <row r="424" spans="1:17" x14ac:dyDescent="0.35">
      <c r="A424" s="6">
        <v>2163</v>
      </c>
      <c r="B424">
        <f>B423*SUM(Economy!Z212,Economy!AA212,Economy!AB212)/SUM(Economy!Z211,Economy!AA211,Economy!AB211)</f>
        <v>9389.5019327796235</v>
      </c>
      <c r="C424" s="5">
        <f t="shared" si="103"/>
        <v>406.48221681053479</v>
      </c>
      <c r="D424" s="5">
        <f t="shared" si="104"/>
        <v>158.08517856987703</v>
      </c>
      <c r="E424" s="5">
        <f t="shared" si="105"/>
        <v>118.36170812553726</v>
      </c>
      <c r="F424" s="5">
        <f t="shared" si="106"/>
        <v>21.687088091259618</v>
      </c>
      <c r="G424" s="5">
        <f t="shared" si="107"/>
        <v>1.1407669309732098</v>
      </c>
      <c r="H424" s="47">
        <f t="shared" si="101"/>
        <v>705.75695852818194</v>
      </c>
      <c r="J424" s="46">
        <v>0</v>
      </c>
      <c r="K424" s="18">
        <f t="shared" si="102"/>
        <v>9389.5019327796235</v>
      </c>
      <c r="L424">
        <f t="shared" si="95"/>
        <v>406.48227778053479</v>
      </c>
      <c r="M424">
        <f t="shared" si="96"/>
        <v>158.08524200262667</v>
      </c>
      <c r="N424">
        <f t="shared" si="97"/>
        <v>118.36173015210977</v>
      </c>
      <c r="O424">
        <f t="shared" si="98"/>
        <v>21.687088118895701</v>
      </c>
      <c r="P424">
        <f t="shared" si="99"/>
        <v>1.1407669309732098</v>
      </c>
      <c r="Q424" s="47">
        <f t="shared" si="100"/>
        <v>705.75710498514024</v>
      </c>
    </row>
    <row r="425" spans="1:17" x14ac:dyDescent="0.35">
      <c r="A425" s="6">
        <v>2164</v>
      </c>
      <c r="B425">
        <f>B424*SUM(Economy!Z213,Economy!AA213,Economy!AB213)/SUM(Economy!Z212,Economy!AA212,Economy!AB212)</f>
        <v>9318.5368010560869</v>
      </c>
      <c r="C425" s="5">
        <f t="shared" si="103"/>
        <v>407.05469474337639</v>
      </c>
      <c r="D425" s="5">
        <f t="shared" si="104"/>
        <v>158.53101679826594</v>
      </c>
      <c r="E425" s="5">
        <f t="shared" si="105"/>
        <v>118.18216083027103</v>
      </c>
      <c r="F425" s="5">
        <f t="shared" si="106"/>
        <v>21.549092031281987</v>
      </c>
      <c r="G425" s="5">
        <f t="shared" si="107"/>
        <v>1.1322777598689013</v>
      </c>
      <c r="H425" s="47">
        <f t="shared" si="101"/>
        <v>706.44924216306435</v>
      </c>
      <c r="J425" s="46">
        <v>0</v>
      </c>
      <c r="K425" s="18">
        <f t="shared" si="102"/>
        <v>9318.5368010560869</v>
      </c>
      <c r="L425">
        <f t="shared" si="95"/>
        <v>407.05475571337638</v>
      </c>
      <c r="M425">
        <f t="shared" si="96"/>
        <v>158.53108005651021</v>
      </c>
      <c r="N425">
        <f t="shared" si="97"/>
        <v>118.18218256118932</v>
      </c>
      <c r="O425">
        <f t="shared" si="98"/>
        <v>21.549092057339308</v>
      </c>
      <c r="P425">
        <f t="shared" si="99"/>
        <v>1.1322777598689013</v>
      </c>
      <c r="Q425" s="47">
        <f t="shared" si="100"/>
        <v>706.44938814828402</v>
      </c>
    </row>
    <row r="426" spans="1:17" x14ac:dyDescent="0.35">
      <c r="A426" s="6">
        <v>2165</v>
      </c>
      <c r="B426">
        <f>B425*SUM(Economy!Z214,Economy!AA214,Economy!AB214)/SUM(Economy!Z213,Economy!AA213,Economy!AB213)</f>
        <v>9247.7050781771686</v>
      </c>
      <c r="C426" s="5">
        <f t="shared" si="103"/>
        <v>407.62284593213678</v>
      </c>
      <c r="D426" s="5">
        <f t="shared" si="104"/>
        <v>158.96897198300258</v>
      </c>
      <c r="E426" s="5">
        <f t="shared" si="105"/>
        <v>117.99437308241582</v>
      </c>
      <c r="F426" s="5">
        <f t="shared" si="106"/>
        <v>21.410658590676707</v>
      </c>
      <c r="G426" s="5">
        <f t="shared" si="107"/>
        <v>1.123800552640758</v>
      </c>
      <c r="H426" s="47">
        <f t="shared" si="101"/>
        <v>707.12065014087261</v>
      </c>
      <c r="J426" s="46">
        <v>0</v>
      </c>
      <c r="K426" s="18">
        <f t="shared" si="102"/>
        <v>9247.7050781771686</v>
      </c>
      <c r="L426">
        <f t="shared" si="95"/>
        <v>407.62290690213678</v>
      </c>
      <c r="M426">
        <f t="shared" si="96"/>
        <v>158.96903506722151</v>
      </c>
      <c r="N426">
        <f t="shared" si="97"/>
        <v>117.99439452164835</v>
      </c>
      <c r="O426">
        <f t="shared" si="98"/>
        <v>21.410658615245456</v>
      </c>
      <c r="P426">
        <f t="shared" si="99"/>
        <v>1.123800552640758</v>
      </c>
      <c r="Q426" s="47">
        <f t="shared" si="100"/>
        <v>707.1207956588928</v>
      </c>
    </row>
    <row r="427" spans="1:17" x14ac:dyDescent="0.35">
      <c r="A427" s="6">
        <v>2166</v>
      </c>
      <c r="B427">
        <f>B426*SUM(Economy!Z215,Economy!AA215,Economy!AB215)/SUM(Economy!Z214,Economy!AA214,Economy!AB214)</f>
        <v>9177.0187091904809</v>
      </c>
      <c r="C427" s="5">
        <f t="shared" si="103"/>
        <v>408.18667851075327</v>
      </c>
      <c r="D427" s="5">
        <f t="shared" si="104"/>
        <v>159.39907832432533</v>
      </c>
      <c r="E427" s="5">
        <f t="shared" si="105"/>
        <v>117.79847551240097</v>
      </c>
      <c r="F427" s="5">
        <f t="shared" si="106"/>
        <v>21.271828397811007</v>
      </c>
      <c r="G427" s="5">
        <f t="shared" si="107"/>
        <v>1.1153368587451302</v>
      </c>
      <c r="H427" s="47">
        <f t="shared" si="101"/>
        <v>707.77139760403566</v>
      </c>
      <c r="J427" s="46">
        <v>0</v>
      </c>
      <c r="K427" s="18">
        <f t="shared" si="102"/>
        <v>9177.0187091904809</v>
      </c>
      <c r="L427">
        <f t="shared" si="95"/>
        <v>408.18673948075326</v>
      </c>
      <c r="M427">
        <f t="shared" si="96"/>
        <v>159.3991412349977</v>
      </c>
      <c r="N427">
        <f t="shared" si="97"/>
        <v>117.79849666386291</v>
      </c>
      <c r="O427">
        <f t="shared" si="98"/>
        <v>21.27182842097622</v>
      </c>
      <c r="P427">
        <f t="shared" si="99"/>
        <v>1.1153368587451302</v>
      </c>
      <c r="Q427" s="47">
        <f t="shared" si="100"/>
        <v>707.77154265933518</v>
      </c>
    </row>
    <row r="428" spans="1:17" x14ac:dyDescent="0.35">
      <c r="A428" s="6">
        <v>2167</v>
      </c>
      <c r="B428">
        <f>B427*SUM(Economy!Z216,Economy!AA216,Economy!AB216)/SUM(Economy!Z215,Economy!AA215,Economy!AB215)</f>
        <v>9106.4892436865866</v>
      </c>
      <c r="C428" s="5">
        <f t="shared" si="103"/>
        <v>408.7462013414526</v>
      </c>
      <c r="D428" s="5">
        <f t="shared" si="104"/>
        <v>159.82137104883222</v>
      </c>
      <c r="E428" s="5">
        <f t="shared" si="105"/>
        <v>117.59459878996648</v>
      </c>
      <c r="F428" s="5">
        <f t="shared" si="106"/>
        <v>21.132641160638055</v>
      </c>
      <c r="G428" s="5">
        <f t="shared" si="107"/>
        <v>1.1068881781975337</v>
      </c>
      <c r="H428" s="47">
        <f t="shared" si="101"/>
        <v>708.40170051908694</v>
      </c>
      <c r="J428" s="46">
        <v>0</v>
      </c>
      <c r="K428" s="18">
        <f t="shared" si="102"/>
        <v>9106.4892436865866</v>
      </c>
      <c r="L428">
        <f t="shared" si="95"/>
        <v>408.7462623114526</v>
      </c>
      <c r="M428">
        <f t="shared" si="96"/>
        <v>159.82143378643545</v>
      </c>
      <c r="N428">
        <f t="shared" si="97"/>
        <v>117.59461965752047</v>
      </c>
      <c r="O428">
        <f t="shared" si="98"/>
        <v>21.132641182479912</v>
      </c>
      <c r="P428">
        <f t="shared" si="99"/>
        <v>1.1068881781975337</v>
      </c>
      <c r="Q428" s="47">
        <f t="shared" si="100"/>
        <v>708.40184511608606</v>
      </c>
    </row>
    <row r="429" spans="1:17" x14ac:dyDescent="0.35">
      <c r="A429" s="6">
        <v>2168</v>
      </c>
      <c r="B429">
        <f>B428*SUM(Economy!Z217,Economy!AA217,Economy!AB217)/SUM(Economy!Z216,Economy!AA216,Economy!AB216)</f>
        <v>9036.1278434482247</v>
      </c>
      <c r="C429" s="5">
        <f t="shared" si="103"/>
        <v>409.30142399064016</v>
      </c>
      <c r="D429" s="5">
        <f t="shared" si="104"/>
        <v>160.23588636956339</v>
      </c>
      <c r="E429" s="5">
        <f t="shared" si="105"/>
        <v>117.38287356428519</v>
      </c>
      <c r="F429" s="5">
        <f t="shared" si="106"/>
        <v>20.99313567290999</v>
      </c>
      <c r="G429" s="5">
        <f t="shared" si="107"/>
        <v>1.0984559624791661</v>
      </c>
      <c r="H429" s="47">
        <f t="shared" si="101"/>
        <v>709.01177555987783</v>
      </c>
      <c r="J429" s="46">
        <v>0</v>
      </c>
      <c r="K429" s="18">
        <f t="shared" si="102"/>
        <v>9036.1278434482247</v>
      </c>
      <c r="L429">
        <f t="shared" si="95"/>
        <v>409.30148496064015</v>
      </c>
      <c r="M429">
        <f t="shared" si="96"/>
        <v>160.2359489345736</v>
      </c>
      <c r="N429">
        <f t="shared" si="97"/>
        <v>117.38289415174201</v>
      </c>
      <c r="O429">
        <f t="shared" si="98"/>
        <v>20.99313569350409</v>
      </c>
      <c r="P429">
        <f t="shared" si="99"/>
        <v>1.0984559624791661</v>
      </c>
      <c r="Q429" s="47">
        <f t="shared" si="100"/>
        <v>709.01191970293905</v>
      </c>
    </row>
    <row r="430" spans="1:17" x14ac:dyDescent="0.35">
      <c r="A430" s="6">
        <v>2169</v>
      </c>
      <c r="B430">
        <f>B429*SUM(Economy!Z218,Economy!AA218,Economy!AB218)/SUM(Economy!Z217,Economy!AA217,Economy!AB217)</f>
        <v>8965.9452900938304</v>
      </c>
      <c r="C430" s="5">
        <f t="shared" si="103"/>
        <v>409.8523567052552</v>
      </c>
      <c r="D430" s="5">
        <f t="shared" si="104"/>
        <v>160.64266144691112</v>
      </c>
      <c r="E430" s="5">
        <f t="shared" si="105"/>
        <v>117.16343040603661</v>
      </c>
      <c r="F430" s="5">
        <f t="shared" si="106"/>
        <v>20.853349820932873</v>
      </c>
      <c r="G430" s="5">
        <f t="shared" si="107"/>
        <v>1.0900416154454862</v>
      </c>
      <c r="H430" s="47">
        <f t="shared" si="101"/>
        <v>709.60183999458116</v>
      </c>
      <c r="J430" s="46">
        <v>0</v>
      </c>
      <c r="K430" s="18">
        <f t="shared" si="102"/>
        <v>8965.9452900938304</v>
      </c>
      <c r="L430">
        <f t="shared" ref="L430:L493" si="108">(1-F$4)*L429+D$4*G$3*K429</f>
        <v>409.8524176752552</v>
      </c>
      <c r="M430">
        <f t="shared" ref="M430:M493" si="109">(1-F$5)*M429+D$5*G$3*K429</f>
        <v>160.6427238398031</v>
      </c>
      <c r="N430">
        <f t="shared" ref="N430:N493" si="110">(1-F$6)*N429+D$6*G$3*K429</f>
        <v>117.1634507171559</v>
      </c>
      <c r="O430">
        <f t="shared" ref="O430:O493" si="111">(1-F$7)*O429+D$7*G$3*K429</f>
        <v>20.853349840350496</v>
      </c>
      <c r="P430">
        <f t="shared" ref="P430:P493" si="112">(1-F$8)*P429+D$8*G$3*K429</f>
        <v>1.0900416154454862</v>
      </c>
      <c r="Q430" s="47">
        <f t="shared" ref="Q430:Q493" si="113">SUM(L430:P430)</f>
        <v>709.60198368801014</v>
      </c>
    </row>
    <row r="431" spans="1:17" x14ac:dyDescent="0.35">
      <c r="A431" s="6">
        <v>2170</v>
      </c>
      <c r="B431">
        <f>B430*SUM(Economy!Z219,Economy!AA219,Economy!AB219)/SUM(Economy!Z218,Economy!AA218,Economy!AB218)</f>
        <v>8895.9519927075125</v>
      </c>
      <c r="C431" s="5">
        <f t="shared" si="103"/>
        <v>410.39901038959221</v>
      </c>
      <c r="D431" s="5">
        <f t="shared" si="104"/>
        <v>161.04173435035406</v>
      </c>
      <c r="E431" s="5">
        <f t="shared" si="105"/>
        <v>116.93639975140547</v>
      </c>
      <c r="F431" s="5">
        <f t="shared" si="106"/>
        <v>20.713320590831973</v>
      </c>
      <c r="G431" s="5">
        <f t="shared" si="107"/>
        <v>1.081646494235776</v>
      </c>
      <c r="H431" s="47">
        <f t="shared" si="101"/>
        <v>710.17211157641941</v>
      </c>
      <c r="J431" s="46">
        <v>0</v>
      </c>
      <c r="K431" s="18">
        <f t="shared" si="102"/>
        <v>8895.9519927075125</v>
      </c>
      <c r="L431">
        <f t="shared" si="108"/>
        <v>410.3990713595922</v>
      </c>
      <c r="M431">
        <f t="shared" si="109"/>
        <v>161.04179657160134</v>
      </c>
      <c r="N431">
        <f t="shared" si="110"/>
        <v>116.93641978989641</v>
      </c>
      <c r="O431">
        <f t="shared" si="111"/>
        <v>20.713320609140329</v>
      </c>
      <c r="P431">
        <f t="shared" si="112"/>
        <v>1.081646494235776</v>
      </c>
      <c r="Q431" s="47">
        <f t="shared" si="113"/>
        <v>710.17225482446599</v>
      </c>
    </row>
    <row r="432" spans="1:17" x14ac:dyDescent="0.35">
      <c r="A432" s="6">
        <v>2171</v>
      </c>
      <c r="B432">
        <f>B431*SUM(Economy!Z220,Economy!AA220,Economy!AB220)/SUM(Economy!Z219,Economy!AA219,Economy!AB219)</f>
        <v>8826.1579954480276</v>
      </c>
      <c r="C432" s="5">
        <f t="shared" si="103"/>
        <v>410.94139658258757</v>
      </c>
      <c r="D432" s="5">
        <f t="shared" si="104"/>
        <v>161.43314402101274</v>
      </c>
      <c r="E432" s="5">
        <f t="shared" si="105"/>
        <v>116.70191184797706</v>
      </c>
      <c r="F432" s="5">
        <f t="shared" si="106"/>
        <v>20.573084076296617</v>
      </c>
      <c r="G432" s="5">
        <f t="shared" si="107"/>
        <v>1.0732719101826647</v>
      </c>
      <c r="H432" s="47">
        <f t="shared" si="101"/>
        <v>710.72280843805663</v>
      </c>
      <c r="J432" s="46">
        <v>0</v>
      </c>
      <c r="K432" s="18">
        <f t="shared" si="102"/>
        <v>8826.1579954480276</v>
      </c>
      <c r="L432">
        <f t="shared" si="108"/>
        <v>410.94145755258756</v>
      </c>
      <c r="M432">
        <f t="shared" si="109"/>
        <v>161.43320607108751</v>
      </c>
      <c r="N432">
        <f t="shared" si="110"/>
        <v>116.70193161749901</v>
      </c>
      <c r="O432">
        <f t="shared" si="111"/>
        <v>20.573084093559075</v>
      </c>
      <c r="P432">
        <f t="shared" si="112"/>
        <v>1.0732719101826647</v>
      </c>
      <c r="Q432" s="47">
        <f t="shared" si="113"/>
        <v>710.72295124491586</v>
      </c>
    </row>
    <row r="433" spans="1:17" x14ac:dyDescent="0.35">
      <c r="A433" s="6">
        <v>2172</v>
      </c>
      <c r="B433">
        <f>B432*SUM(Economy!Z221,Economy!AA221,Economy!AB221)/SUM(Economy!Z220,Economy!AA220,Economy!AB220)</f>
        <v>8756.5729851295418</v>
      </c>
      <c r="C433" s="5">
        <f t="shared" si="103"/>
        <v>411.47952743557005</v>
      </c>
      <c r="D433" s="5">
        <f t="shared" si="104"/>
        <v>161.81693023502154</v>
      </c>
      <c r="E433" s="5">
        <f t="shared" si="105"/>
        <v>116.46009670250065</v>
      </c>
      <c r="F433" s="5">
        <f t="shared" si="106"/>
        <v>20.432675486774738</v>
      </c>
      <c r="G433" s="5">
        <f t="shared" si="107"/>
        <v>1.0649191297206424</v>
      </c>
      <c r="H433" s="47">
        <f t="shared" si="101"/>
        <v>711.25414898958775</v>
      </c>
      <c r="J433" s="46">
        <v>0</v>
      </c>
      <c r="K433" s="18">
        <f t="shared" si="102"/>
        <v>8756.5729851295418</v>
      </c>
      <c r="L433">
        <f t="shared" si="108"/>
        <v>411.47958840557004</v>
      </c>
      <c r="M433">
        <f t="shared" si="109"/>
        <v>161.81699211439471</v>
      </c>
      <c r="N433">
        <f t="shared" si="110"/>
        <v>116.4601162066639</v>
      </c>
      <c r="O433">
        <f t="shared" si="111"/>
        <v>20.432675503051048</v>
      </c>
      <c r="P433">
        <f t="shared" si="112"/>
        <v>1.0649191297206424</v>
      </c>
      <c r="Q433" s="47">
        <f t="shared" si="113"/>
        <v>711.25429135940044</v>
      </c>
    </row>
    <row r="434" spans="1:17" x14ac:dyDescent="0.35">
      <c r="A434" s="6">
        <v>2173</v>
      </c>
      <c r="B434">
        <f>B433*SUM(Economy!Z222,Economy!AA222,Economy!AB222)/SUM(Economy!Z221,Economy!AA221,Economy!AB221)</f>
        <v>8687.2062987674381</v>
      </c>
      <c r="C434" s="5">
        <f t="shared" si="103"/>
        <v>412.01341569047338</v>
      </c>
      <c r="D434" s="5">
        <f t="shared" si="104"/>
        <v>162.19313356771275</v>
      </c>
      <c r="E434" s="5">
        <f t="shared" si="105"/>
        <v>116.21108403049197</v>
      </c>
      <c r="F434" s="5">
        <f t="shared" si="106"/>
        <v>20.292129156088173</v>
      </c>
      <c r="G434" s="5">
        <f t="shared" si="107"/>
        <v>1.0565893752926403</v>
      </c>
      <c r="H434" s="47">
        <f t="shared" si="101"/>
        <v>711.76635182005896</v>
      </c>
      <c r="J434" s="46">
        <v>0</v>
      </c>
      <c r="K434" s="18">
        <f t="shared" si="102"/>
        <v>8687.2062987674381</v>
      </c>
      <c r="L434">
        <f t="shared" si="108"/>
        <v>412.01347666047337</v>
      </c>
      <c r="M434">
        <f t="shared" si="109"/>
        <v>162.19319527685391</v>
      </c>
      <c r="N434">
        <f t="shared" si="110"/>
        <v>116.21110327285832</v>
      </c>
      <c r="O434">
        <f t="shared" si="111"/>
        <v>20.29212917143467</v>
      </c>
      <c r="P434">
        <f t="shared" si="112"/>
        <v>1.0565893752926403</v>
      </c>
      <c r="Q434" s="47">
        <f t="shared" si="113"/>
        <v>711.76649375691295</v>
      </c>
    </row>
    <row r="435" spans="1:17" x14ac:dyDescent="0.35">
      <c r="A435" s="6">
        <v>2174</v>
      </c>
      <c r="B435">
        <f>B434*SUM(Economy!Z223,Economy!AA223,Economy!AB223)/SUM(Economy!Z222,Economy!AA222,Economy!AB222)</f>
        <v>8618.0669310828198</v>
      </c>
      <c r="C435" s="5">
        <f t="shared" si="103"/>
        <v>412.54307465850923</v>
      </c>
      <c r="D435" s="5">
        <f t="shared" si="104"/>
        <v>162.5617953586067</v>
      </c>
      <c r="E435" s="5">
        <f t="shared" si="105"/>
        <v>115.95500320764447</v>
      </c>
      <c r="F435" s="5">
        <f t="shared" si="106"/>
        <v>20.151478551440508</v>
      </c>
      <c r="G435" s="5">
        <f t="shared" si="107"/>
        <v>1.048283826253797</v>
      </c>
      <c r="H435" s="47">
        <f t="shared" ref="H435:H498" si="114">SUM(C435:G435)</f>
        <v>712.25963560245475</v>
      </c>
      <c r="J435" s="46">
        <v>0</v>
      </c>
      <c r="K435" s="18">
        <f t="shared" si="102"/>
        <v>8618.0669310828198</v>
      </c>
      <c r="L435">
        <f t="shared" si="108"/>
        <v>412.54313562850922</v>
      </c>
      <c r="M435">
        <f t="shared" si="109"/>
        <v>162.56185689798417</v>
      </c>
      <c r="N435">
        <f t="shared" si="110"/>
        <v>115.95502219172792</v>
      </c>
      <c r="O435">
        <f t="shared" si="111"/>
        <v>20.151478565910306</v>
      </c>
      <c r="P435">
        <f t="shared" si="112"/>
        <v>1.048283826253797</v>
      </c>
      <c r="Q435" s="47">
        <f t="shared" si="113"/>
        <v>712.25977711038547</v>
      </c>
    </row>
    <row r="436" spans="1:17" x14ac:dyDescent="0.35">
      <c r="A436" s="6">
        <v>2175</v>
      </c>
      <c r="B436">
        <f>B435*SUM(Economy!Z224,Economy!AA224,Economy!AB224)/SUM(Economy!Z223,Economy!AA223,Economy!AB223)</f>
        <v>8549.1635419598024</v>
      </c>
      <c r="C436" s="5">
        <f t="shared" si="103"/>
        <v>413.06851819929733</v>
      </c>
      <c r="D436" s="5">
        <f t="shared" si="104"/>
        <v>162.92295767720228</v>
      </c>
      <c r="E436" s="5">
        <f t="shared" si="105"/>
        <v>115.69198322301907</v>
      </c>
      <c r="F436" s="5">
        <f t="shared" si="106"/>
        <v>20.010756282790254</v>
      </c>
      <c r="G436" s="5">
        <f t="shared" si="107"/>
        <v>1.0400036197715834</v>
      </c>
      <c r="H436" s="47">
        <f t="shared" si="114"/>
        <v>712.73421900208052</v>
      </c>
      <c r="J436" s="46">
        <v>0</v>
      </c>
      <c r="K436" s="18">
        <f t="shared" si="102"/>
        <v>8549.1635419598024</v>
      </c>
      <c r="L436">
        <f t="shared" si="108"/>
        <v>413.06857916929732</v>
      </c>
      <c r="M436">
        <f t="shared" si="109"/>
        <v>162.92301904728308</v>
      </c>
      <c r="N436">
        <f t="shared" si="110"/>
        <v>115.69200195228646</v>
      </c>
      <c r="O436">
        <f t="shared" si="111"/>
        <v>20.010756296433435</v>
      </c>
      <c r="P436">
        <f t="shared" si="112"/>
        <v>1.0400036197715834</v>
      </c>
      <c r="Q436" s="47">
        <f t="shared" si="113"/>
        <v>712.7343600850719</v>
      </c>
    </row>
    <row r="437" spans="1:17" x14ac:dyDescent="0.35">
      <c r="A437" s="6">
        <v>2176</v>
      </c>
      <c r="B437">
        <f>B436*SUM(Economy!Z225,Economy!AA225,Economy!AB225)/SUM(Economy!Z224,Economy!AA224,Economy!AB224)</f>
        <v>8480.5044638498202</v>
      </c>
      <c r="C437" s="5">
        <f t="shared" si="103"/>
        <v>413.5897607004506</v>
      </c>
      <c r="D437" s="5">
        <f t="shared" si="104"/>
        <v>163.2766632895611</v>
      </c>
      <c r="E437" s="5">
        <f t="shared" si="105"/>
        <v>115.42215263398153</v>
      </c>
      <c r="F437" s="5">
        <f t="shared" si="106"/>
        <v>19.869994112562924</v>
      </c>
      <c r="G437" s="5">
        <f t="shared" si="107"/>
        <v>1.0317498517215</v>
      </c>
      <c r="H437" s="47">
        <f t="shared" si="114"/>
        <v>713.19032058827781</v>
      </c>
      <c r="J437" s="46">
        <v>0</v>
      </c>
      <c r="K437" s="18">
        <f t="shared" si="102"/>
        <v>8480.5044638498202</v>
      </c>
      <c r="L437">
        <f t="shared" si="108"/>
        <v>413.58982167045059</v>
      </c>
      <c r="M437">
        <f t="shared" si="109"/>
        <v>163.27672449081098</v>
      </c>
      <c r="N437">
        <f t="shared" si="110"/>
        <v>115.42217111185316</v>
      </c>
      <c r="O437">
        <f t="shared" si="111"/>
        <v>19.869994125426715</v>
      </c>
      <c r="P437">
        <f t="shared" si="112"/>
        <v>1.0317498517215</v>
      </c>
      <c r="Q437" s="47">
        <f t="shared" si="113"/>
        <v>713.19046125026296</v>
      </c>
    </row>
    <row r="438" spans="1:17" x14ac:dyDescent="0.35">
      <c r="A438" s="6">
        <v>2177</v>
      </c>
      <c r="B438">
        <f>B437*SUM(Economy!Z226,Economy!AA226,Economy!AB226)/SUM(Economy!Z225,Economy!AA225,Economy!AB225)</f>
        <v>8412.0977091177519</v>
      </c>
      <c r="C438" s="5">
        <f t="shared" si="103"/>
        <v>414.10681705761152</v>
      </c>
      <c r="D438" s="5">
        <f t="shared" si="104"/>
        <v>163.622955625678</v>
      </c>
      <c r="E438" s="5">
        <f t="shared" si="105"/>
        <v>115.14563952285573</v>
      </c>
      <c r="F438" s="5">
        <f t="shared" si="106"/>
        <v>19.729222965676453</v>
      </c>
      <c r="G438" s="5">
        <f t="shared" si="107"/>
        <v>1.0235235775776097</v>
      </c>
      <c r="H438" s="47">
        <f t="shared" si="114"/>
        <v>713.62815874939929</v>
      </c>
      <c r="J438" s="46">
        <v>0</v>
      </c>
      <c r="K438" s="18">
        <f t="shared" si="102"/>
        <v>8412.0977091177519</v>
      </c>
      <c r="L438">
        <f t="shared" si="108"/>
        <v>414.10687802761151</v>
      </c>
      <c r="M438">
        <f t="shared" si="109"/>
        <v>163.6230166585614</v>
      </c>
      <c r="N438">
        <f t="shared" si="110"/>
        <v>115.14565775270599</v>
      </c>
      <c r="O438">
        <f t="shared" si="111"/>
        <v>19.729222977805374</v>
      </c>
      <c r="P438">
        <f t="shared" si="112"/>
        <v>1.0235235775776097</v>
      </c>
      <c r="Q438" s="47">
        <f t="shared" si="113"/>
        <v>713.62829899426197</v>
      </c>
    </row>
    <row r="439" spans="1:17" x14ac:dyDescent="0.35">
      <c r="A439" s="6">
        <v>2178</v>
      </c>
      <c r="B439">
        <f>B438*SUM(Economy!Z227,Economy!AA227,Economy!AB227)/SUM(Economy!Z226,Economy!AA226,Economy!AB226)</f>
        <v>8343.9509773249429</v>
      </c>
      <c r="C439" s="5">
        <f t="shared" si="103"/>
        <v>414.61970265493642</v>
      </c>
      <c r="D439" s="5">
        <f t="shared" si="104"/>
        <v>163.96187874763044</v>
      </c>
      <c r="E439" s="5">
        <f t="shared" si="105"/>
        <v>114.86257145526146</v>
      </c>
      <c r="F439" s="5">
        <f t="shared" si="106"/>
        <v>19.588472939855212</v>
      </c>
      <c r="G439" s="5">
        <f t="shared" si="107"/>
        <v>1.0153258132972049</v>
      </c>
      <c r="H439" s="47">
        <f t="shared" si="114"/>
        <v>714.0479516109807</v>
      </c>
      <c r="J439" s="46">
        <v>0</v>
      </c>
      <c r="K439" s="18">
        <f t="shared" si="102"/>
        <v>8343.9509773249429</v>
      </c>
      <c r="L439">
        <f t="shared" si="108"/>
        <v>414.61976362493641</v>
      </c>
      <c r="M439">
        <f t="shared" si="109"/>
        <v>163.96193961261054</v>
      </c>
      <c r="N439">
        <f t="shared" si="110"/>
        <v>114.86258944041944</v>
      </c>
      <c r="O439">
        <f t="shared" si="111"/>
        <v>19.588472951291248</v>
      </c>
      <c r="P439">
        <f t="shared" si="112"/>
        <v>1.0153258132972049</v>
      </c>
      <c r="Q439" s="47">
        <f t="shared" si="113"/>
        <v>714.04809144255478</v>
      </c>
    </row>
    <row r="440" spans="1:17" x14ac:dyDescent="0.35">
      <c r="A440" s="6">
        <v>2179</v>
      </c>
      <c r="B440">
        <f>B439*SUM(Economy!Z228,Economy!AA228,Economy!AB228)/SUM(Economy!Z227,Economy!AA227,Economy!AB227)</f>
        <v>8276.0716624444849</v>
      </c>
      <c r="C440" s="5">
        <f t="shared" si="103"/>
        <v>415.12843334602394</v>
      </c>
      <c r="D440" s="5">
        <f t="shared" si="104"/>
        <v>164.29347731849859</v>
      </c>
      <c r="E440" s="5">
        <f t="shared" si="105"/>
        <v>114.57307544010438</v>
      </c>
      <c r="F440" s="5">
        <f t="shared" si="106"/>
        <v>19.447773316208778</v>
      </c>
      <c r="G440" s="5">
        <f t="shared" si="107"/>
        <v>1.0071575361989595</v>
      </c>
      <c r="H440" s="47">
        <f t="shared" si="114"/>
        <v>714.4499169570347</v>
      </c>
      <c r="J440" s="46">
        <v>0</v>
      </c>
      <c r="K440" s="18">
        <f t="shared" si="102"/>
        <v>8276.0716624444849</v>
      </c>
      <c r="L440">
        <f t="shared" si="108"/>
        <v>415.12849431602393</v>
      </c>
      <c r="M440">
        <f t="shared" si="109"/>
        <v>164.2935380160373</v>
      </c>
      <c r="N440">
        <f t="shared" si="110"/>
        <v>114.5730931838545</v>
      </c>
      <c r="O440">
        <f t="shared" si="111"/>
        <v>19.447773326991509</v>
      </c>
      <c r="P440">
        <f t="shared" si="112"/>
        <v>1.0071575361989595</v>
      </c>
      <c r="Q440" s="47">
        <f t="shared" si="113"/>
        <v>714.45005637910629</v>
      </c>
    </row>
    <row r="441" spans="1:17" x14ac:dyDescent="0.35">
      <c r="A441" s="6">
        <v>2180</v>
      </c>
      <c r="B441">
        <f>B440*SUM(Economy!Z229,Economy!AA229,Economy!AB229)/SUM(Economy!Z228,Economy!AA228,Economy!AB228)</f>
        <v>8208.4668600044224</v>
      </c>
      <c r="C441" s="5">
        <f t="shared" si="103"/>
        <v>415.63302543528317</v>
      </c>
      <c r="D441" s="5">
        <f t="shared" si="104"/>
        <v>164.61779657204789</v>
      </c>
      <c r="E441" s="5">
        <f t="shared" si="105"/>
        <v>114.27727789118582</v>
      </c>
      <c r="F441" s="5">
        <f t="shared" si="106"/>
        <v>19.307152570052331</v>
      </c>
      <c r="G441" s="5">
        <f t="shared" si="107"/>
        <v>0.99901968583395173</v>
      </c>
      <c r="H441" s="47">
        <f t="shared" si="114"/>
        <v>714.83427215440315</v>
      </c>
      <c r="J441" s="46">
        <v>0</v>
      </c>
      <c r="K441" s="18">
        <f t="shared" si="102"/>
        <v>8208.4668600044224</v>
      </c>
      <c r="L441">
        <f t="shared" si="108"/>
        <v>415.63308640528317</v>
      </c>
      <c r="M441">
        <f t="shared" si="109"/>
        <v>164.61785710260585</v>
      </c>
      <c r="N441">
        <f t="shared" si="110"/>
        <v>114.27729539676839</v>
      </c>
      <c r="O441">
        <f t="shared" si="111"/>
        <v>19.307152580219082</v>
      </c>
      <c r="P441">
        <f t="shared" si="112"/>
        <v>0.99901968583395173</v>
      </c>
      <c r="Q441" s="47">
        <f t="shared" si="113"/>
        <v>714.83441117071038</v>
      </c>
    </row>
    <row r="442" spans="1:17" x14ac:dyDescent="0.35">
      <c r="A442" s="6">
        <v>2181</v>
      </c>
      <c r="B442">
        <f>B441*SUM(Economy!Z230,Economy!AA230,Economy!AB230)/SUM(Economy!Z229,Economy!AA229,Economy!AB229)</f>
        <v>8141.1433741550236</v>
      </c>
      <c r="C442" s="5">
        <f t="shared" si="103"/>
        <v>416.13349565973766</v>
      </c>
      <c r="D442" s="5">
        <f t="shared" si="104"/>
        <v>164.93488228316485</v>
      </c>
      <c r="E442" s="5">
        <f t="shared" si="105"/>
        <v>113.97530459040011</v>
      </c>
      <c r="F442" s="5">
        <f t="shared" si="106"/>
        <v>19.166638381946488</v>
      </c>
      <c r="G442" s="5">
        <f t="shared" si="107"/>
        <v>0.99091316484898195</v>
      </c>
      <c r="H442" s="47">
        <f t="shared" si="114"/>
        <v>715.20123408009817</v>
      </c>
      <c r="J442" s="46">
        <v>0</v>
      </c>
      <c r="K442" s="18">
        <f t="shared" si="102"/>
        <v>8141.1433741550236</v>
      </c>
      <c r="L442">
        <f t="shared" si="108"/>
        <v>416.13355662973765</v>
      </c>
      <c r="M442">
        <f t="shared" si="109"/>
        <v>164.93494264720144</v>
      </c>
      <c r="N442">
        <f t="shared" si="110"/>
        <v>113.97532186101198</v>
      </c>
      <c r="O442">
        <f t="shared" si="111"/>
        <v>19.166638391532445</v>
      </c>
      <c r="P442">
        <f t="shared" si="112"/>
        <v>0.99091316484898195</v>
      </c>
      <c r="Q442" s="47">
        <f t="shared" si="113"/>
        <v>715.20137269433235</v>
      </c>
    </row>
    <row r="443" spans="1:17" x14ac:dyDescent="0.35">
      <c r="A443" s="6">
        <v>2182</v>
      </c>
      <c r="B443">
        <f>B442*SUM(Economy!Z231,Economy!AA231,Economy!AB231)/SUM(Economy!Z230,Economy!AA230,Economy!AB230)</f>
        <v>8074.1077246563254</v>
      </c>
      <c r="C443" s="5">
        <f t="shared" si="103"/>
        <v>416.6298611712599</v>
      </c>
      <c r="D443" s="5">
        <f t="shared" si="104"/>
        <v>165.24478073903714</v>
      </c>
      <c r="E443" s="5">
        <f t="shared" si="105"/>
        <v>113.66728065248637</v>
      </c>
      <c r="F443" s="5">
        <f t="shared" si="106"/>
        <v>19.026257648935076</v>
      </c>
      <c r="G443" s="5">
        <f t="shared" si="107"/>
        <v>0.9828388398416571</v>
      </c>
      <c r="H443" s="47">
        <f t="shared" si="114"/>
        <v>715.55101905156005</v>
      </c>
      <c r="J443" s="46">
        <v>0</v>
      </c>
      <c r="K443" s="18">
        <f t="shared" si="102"/>
        <v>8074.1077246563254</v>
      </c>
      <c r="L443">
        <f t="shared" si="108"/>
        <v>416.6299221412599</v>
      </c>
      <c r="M443">
        <f t="shared" si="109"/>
        <v>165.24484093701045</v>
      </c>
      <c r="N443">
        <f t="shared" si="110"/>
        <v>113.66729769128145</v>
      </c>
      <c r="O443">
        <f t="shared" si="111"/>
        <v>19.026257657973417</v>
      </c>
      <c r="P443">
        <f t="shared" si="112"/>
        <v>0.9828388398416571</v>
      </c>
      <c r="Q443" s="47">
        <f t="shared" si="113"/>
        <v>715.55115726736676</v>
      </c>
    </row>
    <row r="444" spans="1:17" x14ac:dyDescent="0.35">
      <c r="A444" s="6">
        <v>2183</v>
      </c>
      <c r="B444">
        <f>B443*SUM(Economy!Z232,Economy!AA232,Economy!AB232)/SUM(Economy!Z231,Economy!AA231,Economy!AB231)</f>
        <v>8007.3661537826529</v>
      </c>
      <c r="C444" s="5">
        <f t="shared" si="103"/>
        <v>417.12213951923218</v>
      </c>
      <c r="D444" s="5">
        <f t="shared" si="104"/>
        <v>165.54753871106854</v>
      </c>
      <c r="E444" s="5">
        <f t="shared" si="105"/>
        <v>113.35333049130222</v>
      </c>
      <c r="F444" s="5">
        <f t="shared" si="106"/>
        <v>18.88603649596023</v>
      </c>
      <c r="G444" s="5">
        <f t="shared" si="107"/>
        <v>0.9747975422067412</v>
      </c>
      <c r="H444" s="47">
        <f t="shared" si="114"/>
        <v>715.88384275976989</v>
      </c>
      <c r="J444" s="46">
        <v>0</v>
      </c>
      <c r="K444" s="18">
        <f t="shared" si="102"/>
        <v>8007.3661537826529</v>
      </c>
      <c r="L444">
        <f t="shared" si="108"/>
        <v>417.12220048923217</v>
      </c>
      <c r="M444">
        <f t="shared" si="109"/>
        <v>165.54759874343543</v>
      </c>
      <c r="N444">
        <f t="shared" si="110"/>
        <v>113.35334730139209</v>
      </c>
      <c r="O444">
        <f t="shared" si="111"/>
        <v>18.886036504482238</v>
      </c>
      <c r="P444">
        <f t="shared" si="112"/>
        <v>0.9747975422067412</v>
      </c>
      <c r="Q444" s="47">
        <f t="shared" si="113"/>
        <v>715.8839805807487</v>
      </c>
    </row>
    <row r="445" spans="1:17" x14ac:dyDescent="0.35">
      <c r="A445" s="6">
        <v>2184</v>
      </c>
      <c r="B445">
        <f>B444*SUM(Economy!Z233,Economy!AA233,Economy!AB233)/SUM(Economy!Z232,Economy!AA232,Economy!AB232)</f>
        <v>7940.9246331409704</v>
      </c>
      <c r="C445" s="5">
        <f t="shared" si="103"/>
        <v>417.61034863362829</v>
      </c>
      <c r="D445" s="5">
        <f t="shared" si="104"/>
        <v>165.84320342751863</v>
      </c>
      <c r="E445" s="5">
        <f t="shared" si="105"/>
        <v>113.03357778758641</v>
      </c>
      <c r="F445" s="5">
        <f t="shared" si="106"/>
        <v>18.746000287434946</v>
      </c>
      <c r="G445" s="5">
        <f t="shared" si="107"/>
        <v>0.96679006897331476</v>
      </c>
      <c r="H445" s="47">
        <f t="shared" si="114"/>
        <v>716.19992020514155</v>
      </c>
      <c r="J445" s="46">
        <v>0</v>
      </c>
      <c r="K445" s="18">
        <f t="shared" si="102"/>
        <v>7940.9246331409704</v>
      </c>
      <c r="L445">
        <f t="shared" si="108"/>
        <v>417.61040960362828</v>
      </c>
      <c r="M445">
        <f t="shared" si="109"/>
        <v>165.8432632947347</v>
      </c>
      <c r="N445">
        <f t="shared" si="110"/>
        <v>113.03359437204091</v>
      </c>
      <c r="O445">
        <f t="shared" si="111"/>
        <v>18.746000295470118</v>
      </c>
      <c r="P445">
        <f t="shared" si="112"/>
        <v>0.96679006897331476</v>
      </c>
      <c r="Q445" s="47">
        <f t="shared" si="113"/>
        <v>716.20005763484733</v>
      </c>
    </row>
    <row r="446" spans="1:17" x14ac:dyDescent="0.35">
      <c r="A446" s="6">
        <v>2185</v>
      </c>
      <c r="B446">
        <f>B445*SUM(Economy!Z234,Economy!AA234,Economy!AB234)/SUM(Economy!Z233,Economy!AA233,Economy!AB233)</f>
        <v>7874.788870400218</v>
      </c>
      <c r="C446" s="5">
        <f t="shared" si="103"/>
        <v>418.09450680851091</v>
      </c>
      <c r="D446" s="5">
        <f t="shared" si="104"/>
        <v>166.13182254685736</v>
      </c>
      <c r="E446" s="5">
        <f t="shared" si="105"/>
        <v>112.7081454581774</v>
      </c>
      <c r="F446" s="5">
        <f t="shared" si="106"/>
        <v>18.606173638953958</v>
      </c>
      <c r="G446" s="5">
        <f t="shared" si="107"/>
        <v>0.95881718363231849</v>
      </c>
      <c r="H446" s="47">
        <f t="shared" si="114"/>
        <v>716.49946563613184</v>
      </c>
      <c r="J446" s="46">
        <v>0</v>
      </c>
      <c r="K446" s="18">
        <f t="shared" si="102"/>
        <v>7874.788870400218</v>
      </c>
      <c r="L446">
        <f t="shared" si="108"/>
        <v>418.09456777851091</v>
      </c>
      <c r="M446">
        <f t="shared" si="109"/>
        <v>166.13188224937693</v>
      </c>
      <c r="N446">
        <f t="shared" si="110"/>
        <v>112.70816182002514</v>
      </c>
      <c r="O446">
        <f t="shared" si="111"/>
        <v>18.606173646530106</v>
      </c>
      <c r="P446">
        <f t="shared" si="112"/>
        <v>0.95881718363231849</v>
      </c>
      <c r="Q446" s="47">
        <f t="shared" si="113"/>
        <v>716.49960267807535</v>
      </c>
    </row>
    <row r="447" spans="1:17" x14ac:dyDescent="0.35">
      <c r="A447" s="6">
        <v>2186</v>
      </c>
      <c r="B447">
        <f>B446*SUM(Economy!Z235,Economy!AA235,Economy!AB235)/SUM(Economy!Z234,Economy!AA234,Economy!AB234)</f>
        <v>7808.9643159291254</v>
      </c>
      <c r="C447" s="5">
        <f t="shared" si="103"/>
        <v>418.57463268593921</v>
      </c>
      <c r="D447" s="5">
        <f t="shared" si="104"/>
        <v>166.41344413182418</v>
      </c>
      <c r="E447" s="5">
        <f t="shared" si="105"/>
        <v>112.37715562665507</v>
      </c>
      <c r="F447" s="5">
        <f t="shared" si="106"/>
        <v>18.466580429124644</v>
      </c>
      <c r="G447" s="5">
        <f t="shared" si="107"/>
        <v>0.95087961695408962</v>
      </c>
      <c r="H447" s="47">
        <f t="shared" si="114"/>
        <v>716.7826924904972</v>
      </c>
      <c r="J447" s="46">
        <v>0</v>
      </c>
      <c r="K447" s="18">
        <f t="shared" si="102"/>
        <v>7808.9643159291254</v>
      </c>
      <c r="L447">
        <f t="shared" si="108"/>
        <v>418.5746936559392</v>
      </c>
      <c r="M447">
        <f t="shared" si="109"/>
        <v>166.41350367010034</v>
      </c>
      <c r="N447">
        <f t="shared" si="110"/>
        <v>112.37717176888401</v>
      </c>
      <c r="O447">
        <f t="shared" si="111"/>
        <v>18.466580436267989</v>
      </c>
      <c r="P447">
        <f t="shared" si="112"/>
        <v>0.95087961695408962</v>
      </c>
      <c r="Q447" s="47">
        <f t="shared" si="113"/>
        <v>716.78282914814577</v>
      </c>
    </row>
    <row r="448" spans="1:17" x14ac:dyDescent="0.35">
      <c r="A448" s="6">
        <v>2187</v>
      </c>
      <c r="B448">
        <f>B447*SUM(Economy!Z236,Economy!AA236,Economy!AB236)/SUM(Economy!Z235,Economy!AA235,Economy!AB235)</f>
        <v>7743.4561693400847</v>
      </c>
      <c r="C448" s="5">
        <f t="shared" si="103"/>
        <v>419.0507452402814</v>
      </c>
      <c r="D448" s="5">
        <f t="shared" si="104"/>
        <v>166.68811662418105</v>
      </c>
      <c r="E448" s="5">
        <f t="shared" si="105"/>
        <v>112.04072959537278</v>
      </c>
      <c r="F448" s="5">
        <f t="shared" si="106"/>
        <v>18.327243811500349</v>
      </c>
      <c r="G448" s="5">
        <f t="shared" si="107"/>
        <v>0.94297806779553617</v>
      </c>
      <c r="H448" s="47">
        <f t="shared" si="114"/>
        <v>717.04981333913111</v>
      </c>
      <c r="J448" s="46">
        <v>0</v>
      </c>
      <c r="K448" s="18">
        <f t="shared" si="102"/>
        <v>7743.4561693400847</v>
      </c>
      <c r="L448">
        <f t="shared" si="108"/>
        <v>419.05080621028139</v>
      </c>
      <c r="M448">
        <f t="shared" si="109"/>
        <v>166.68817599866563</v>
      </c>
      <c r="N448">
        <f t="shared" si="110"/>
        <v>112.04074552093078</v>
      </c>
      <c r="O448">
        <f t="shared" si="111"/>
        <v>18.327243818235619</v>
      </c>
      <c r="P448">
        <f t="shared" si="112"/>
        <v>0.94297806779553617</v>
      </c>
      <c r="Q448" s="47">
        <f t="shared" si="113"/>
        <v>717.04994961590887</v>
      </c>
    </row>
    <row r="449" spans="1:17" x14ac:dyDescent="0.35">
      <c r="A449" s="6">
        <v>2188</v>
      </c>
      <c r="B449">
        <f>B448*SUM(Economy!Z237,Economy!AA237,Economy!AB237)/SUM(Economy!Z236,Economy!AA236,Economy!AB236)</f>
        <v>7678.2693859371157</v>
      </c>
      <c r="C449" s="5">
        <f t="shared" si="103"/>
        <v>419.52286376292608</v>
      </c>
      <c r="D449" s="5">
        <f t="shared" si="104"/>
        <v>166.9558888201488</v>
      </c>
      <c r="E449" s="5">
        <f t="shared" si="105"/>
        <v>111.69898781884677</v>
      </c>
      <c r="F449" s="5">
        <f t="shared" si="106"/>
        <v>18.18818622659926</v>
      </c>
      <c r="G449" s="5">
        <f t="shared" si="107"/>
        <v>0.93511320389662089</v>
      </c>
      <c r="H449" s="47">
        <f t="shared" si="114"/>
        <v>717.30103983241759</v>
      </c>
      <c r="J449" s="46">
        <v>0</v>
      </c>
      <c r="K449" s="18">
        <f t="shared" si="102"/>
        <v>7678.2693859371157</v>
      </c>
      <c r="L449">
        <f t="shared" si="108"/>
        <v>419.52292473292607</v>
      </c>
      <c r="M449">
        <f t="shared" si="109"/>
        <v>166.95594803129239</v>
      </c>
      <c r="N449">
        <f t="shared" si="110"/>
        <v>111.69900353064213</v>
      </c>
      <c r="O449">
        <f t="shared" si="111"/>
        <v>18.188186232949768</v>
      </c>
      <c r="P449">
        <f t="shared" si="112"/>
        <v>0.93511320389662089</v>
      </c>
      <c r="Q449" s="47">
        <f t="shared" si="113"/>
        <v>717.30117573170708</v>
      </c>
    </row>
    <row r="450" spans="1:17" x14ac:dyDescent="0.35">
      <c r="A450" s="6">
        <v>2189</v>
      </c>
      <c r="B450">
        <f>B449*SUM(Economy!Z238,Economy!AA238,Economy!AB238)/SUM(Economy!Z237,Economy!AA237,Economy!AB237)</f>
        <v>7613.4086830659608</v>
      </c>
      <c r="C450" s="5">
        <f t="shared" si="103"/>
        <v>419.99100784738664</v>
      </c>
      <c r="D450" s="5">
        <f t="shared" si="104"/>
        <v>167.21680984651604</v>
      </c>
      <c r="E450" s="5">
        <f t="shared" si="105"/>
        <v>111.35204987847067</v>
      </c>
      <c r="F450" s="5">
        <f t="shared" si="106"/>
        <v>18.049429413992709</v>
      </c>
      <c r="G450" s="5">
        <f t="shared" si="107"/>
        <v>0.92728566266586254</v>
      </c>
      <c r="H450" s="47">
        <f t="shared" si="114"/>
        <v>717.53658264903197</v>
      </c>
      <c r="J450" s="46">
        <v>0</v>
      </c>
      <c r="K450" s="18">
        <f t="shared" si="102"/>
        <v>7613.4086830659608</v>
      </c>
      <c r="L450">
        <f t="shared" si="108"/>
        <v>419.99106881738663</v>
      </c>
      <c r="M450">
        <f t="shared" si="109"/>
        <v>167.216868894768</v>
      </c>
      <c r="N450">
        <f t="shared" si="110"/>
        <v>111.35206537937262</v>
      </c>
      <c r="O450">
        <f t="shared" si="111"/>
        <v>18.049429419980431</v>
      </c>
      <c r="P450">
        <f t="shared" si="112"/>
        <v>0.92728566266586254</v>
      </c>
      <c r="Q450" s="47">
        <f t="shared" si="113"/>
        <v>717.53671817417364</v>
      </c>
    </row>
    <row r="451" spans="1:17" x14ac:dyDescent="0.35">
      <c r="A451" s="6">
        <v>2190</v>
      </c>
      <c r="B451">
        <f>B450*SUM(Economy!Z239,Economy!AA239,Economy!AB239)/SUM(Economy!Z238,Economy!AA238,Economy!AB238)</f>
        <v>7548.8785463647746</v>
      </c>
      <c r="C451" s="5">
        <f t="shared" si="103"/>
        <v>420.45519737479316</v>
      </c>
      <c r="D451" s="5">
        <f t="shared" si="104"/>
        <v>167.47092913740903</v>
      </c>
      <c r="E451" s="5">
        <f t="shared" si="105"/>
        <v>111.00003445852217</v>
      </c>
      <c r="F451" s="5">
        <f t="shared" si="106"/>
        <v>17.910994424447441</v>
      </c>
      <c r="G451" s="5">
        <f t="shared" si="107"/>
        <v>0.91949605195458561</v>
      </c>
      <c r="H451" s="47">
        <f t="shared" si="114"/>
        <v>717.7566514471265</v>
      </c>
      <c r="J451" s="46">
        <v>0</v>
      </c>
      <c r="K451" s="18">
        <f t="shared" si="102"/>
        <v>7548.8785463647746</v>
      </c>
      <c r="L451">
        <f t="shared" si="108"/>
        <v>420.45525834479315</v>
      </c>
      <c r="M451">
        <f t="shared" si="109"/>
        <v>167.47098802321747</v>
      </c>
      <c r="N451">
        <f t="shared" si="110"/>
        <v>111.00004975136147</v>
      </c>
      <c r="O451">
        <f t="shared" si="111"/>
        <v>17.910994430093105</v>
      </c>
      <c r="P451">
        <f t="shared" si="112"/>
        <v>0.91949605195458561</v>
      </c>
      <c r="Q451" s="47">
        <f t="shared" si="113"/>
        <v>717.75678660141989</v>
      </c>
    </row>
    <row r="452" spans="1:17" x14ac:dyDescent="0.35">
      <c r="A452" s="6">
        <v>2191</v>
      </c>
      <c r="B452">
        <f>B451*SUM(Economy!Z240,Economy!AA240,Economy!AB240)/SUM(Economy!Z239,Economy!AA239,Economy!AB239)</f>
        <v>7484.6832359139016</v>
      </c>
      <c r="C452" s="5">
        <f t="shared" si="103"/>
        <v>420.91545249976502</v>
      </c>
      <c r="D452" s="5">
        <f t="shared" si="104"/>
        <v>167.71829641171217</v>
      </c>
      <c r="E452" s="5">
        <f t="shared" si="105"/>
        <v>110.64305932343011</v>
      </c>
      <c r="F452" s="5">
        <f t="shared" si="106"/>
        <v>17.772901632107164</v>
      </c>
      <c r="G452" s="5">
        <f t="shared" si="107"/>
        <v>0.91174495081968465</v>
      </c>
      <c r="H452" s="47">
        <f t="shared" si="114"/>
        <v>717.96145481783401</v>
      </c>
      <c r="J452" s="46">
        <v>0</v>
      </c>
      <c r="K452" s="18">
        <f t="shared" si="102"/>
        <v>7484.6832359139016</v>
      </c>
      <c r="L452">
        <f t="shared" si="108"/>
        <v>420.91551346976502</v>
      </c>
      <c r="M452">
        <f t="shared" si="109"/>
        <v>167.71835513552398</v>
      </c>
      <c r="N452">
        <f t="shared" si="110"/>
        <v>110.6430744109995</v>
      </c>
      <c r="O452">
        <f t="shared" si="111"/>
        <v>17.772901637430309</v>
      </c>
      <c r="P452">
        <f t="shared" si="112"/>
        <v>0.91174495081968465</v>
      </c>
      <c r="Q452" s="47">
        <f t="shared" si="113"/>
        <v>717.9615896045384</v>
      </c>
    </row>
    <row r="453" spans="1:17" x14ac:dyDescent="0.35">
      <c r="A453" s="6">
        <v>2192</v>
      </c>
      <c r="B453">
        <f>B452*SUM(Economy!Z241,Economy!AA241,Economy!AB241)/SUM(Economy!Z240,Economy!AA240,Economy!AB240)</f>
        <v>7420.8267922836212</v>
      </c>
      <c r="C453" s="5">
        <f t="shared" si="103"/>
        <v>421.37179363665871</v>
      </c>
      <c r="D453" s="5">
        <f t="shared" si="104"/>
        <v>167.95896165112725</v>
      </c>
      <c r="E453" s="5">
        <f t="shared" si="105"/>
        <v>110.28124129626949</v>
      </c>
      <c r="F453" s="5">
        <f t="shared" si="106"/>
        <v>17.635170746699227</v>
      </c>
      <c r="G453" s="5">
        <f t="shared" si="107"/>
        <v>0.90403291027468791</v>
      </c>
      <c r="H453" s="47">
        <f t="shared" si="114"/>
        <v>718.15120024102941</v>
      </c>
      <c r="J453" s="46">
        <v>0</v>
      </c>
      <c r="K453" s="18">
        <f t="shared" si="102"/>
        <v>7420.8267922836212</v>
      </c>
      <c r="L453">
        <f t="shared" si="108"/>
        <v>421.3718546066587</v>
      </c>
      <c r="M453">
        <f t="shared" si="109"/>
        <v>167.9590202133881</v>
      </c>
      <c r="N453">
        <f t="shared" si="110"/>
        <v>110.28125618132422</v>
      </c>
      <c r="O453">
        <f t="shared" si="111"/>
        <v>17.635170751718277</v>
      </c>
      <c r="P453">
        <f t="shared" si="112"/>
        <v>0.90403291027468791</v>
      </c>
      <c r="Q453" s="47">
        <f t="shared" si="113"/>
        <v>718.15133466336408</v>
      </c>
    </row>
    <row r="454" spans="1:17" x14ac:dyDescent="0.35">
      <c r="A454" s="6">
        <v>2193</v>
      </c>
      <c r="B454">
        <f>B453*SUM(Economy!Z242,Economy!AA242,Economy!AB242)/SUM(Economy!Z241,Economy!AA241,Economy!AB241)</f>
        <v>7357.3130424787587</v>
      </c>
      <c r="C454" s="5">
        <f t="shared" si="103"/>
        <v>421.82424144618426</v>
      </c>
      <c r="D454" s="5">
        <f t="shared" si="104"/>
        <v>168.19297507886043</v>
      </c>
      <c r="E454" s="5">
        <f t="shared" si="105"/>
        <v>109.91469623845279</v>
      </c>
      <c r="F454" s="5">
        <f t="shared" si="106"/>
        <v>17.497820825753077</v>
      </c>
      <c r="G454" s="5">
        <f t="shared" si="107"/>
        <v>0.89636045402894027</v>
      </c>
      <c r="H454" s="47">
        <f t="shared" si="114"/>
        <v>718.32609404327934</v>
      </c>
      <c r="J454" s="46">
        <v>0</v>
      </c>
      <c r="K454" s="18">
        <f t="shared" si="102"/>
        <v>7357.3130424787587</v>
      </c>
      <c r="L454">
        <f t="shared" si="108"/>
        <v>421.82430241618425</v>
      </c>
      <c r="M454">
        <f t="shared" si="109"/>
        <v>168.19303348001475</v>
      </c>
      <c r="N454">
        <f t="shared" si="110"/>
        <v>109.91471092371116</v>
      </c>
      <c r="O454">
        <f t="shared" si="111"/>
        <v>17.497820830485406</v>
      </c>
      <c r="P454">
        <f t="shared" si="112"/>
        <v>0.89636045402894027</v>
      </c>
      <c r="Q454" s="47">
        <f t="shared" si="113"/>
        <v>718.32622810442444</v>
      </c>
    </row>
    <row r="455" spans="1:17" x14ac:dyDescent="0.35">
      <c r="A455" s="6">
        <v>2194</v>
      </c>
      <c r="B455">
        <f>B454*SUM(Economy!Z243,Economy!AA243,Economy!AB243)/SUM(Economy!Z242,Economy!AA242,Economy!AB242)</f>
        <v>7294.1456057793503</v>
      </c>
      <c r="C455" s="5">
        <f t="shared" si="103"/>
        <v>422.27281682238419</v>
      </c>
      <c r="D455" s="5">
        <f t="shared" si="104"/>
        <v>168.42038713892532</v>
      </c>
      <c r="E455" s="5">
        <f t="shared" si="105"/>
        <v>109.54353903058619</v>
      </c>
      <c r="F455" s="5">
        <f t="shared" si="106"/>
        <v>17.360870286817743</v>
      </c>
      <c r="G455" s="5">
        <f t="shared" si="107"/>
        <v>0.88872807921474251</v>
      </c>
      <c r="H455" s="47">
        <f t="shared" si="114"/>
        <v>718.48634135792827</v>
      </c>
      <c r="J455" s="46">
        <v>0</v>
      </c>
      <c r="K455" s="18">
        <f t="shared" si="102"/>
        <v>7294.1456057793503</v>
      </c>
      <c r="L455">
        <f t="shared" si="108"/>
        <v>422.27287779238418</v>
      </c>
      <c r="M455">
        <f t="shared" si="109"/>
        <v>168.42044537941632</v>
      </c>
      <c r="N455">
        <f t="shared" si="110"/>
        <v>109.54355351872996</v>
      </c>
      <c r="O455">
        <f t="shared" si="111"/>
        <v>17.360870291279728</v>
      </c>
      <c r="P455">
        <f t="shared" si="112"/>
        <v>0.88872807921474251</v>
      </c>
      <c r="Q455" s="47">
        <f t="shared" si="113"/>
        <v>718.48647506102498</v>
      </c>
    </row>
    <row r="456" spans="1:17" x14ac:dyDescent="0.35">
      <c r="A456" s="6">
        <v>2195</v>
      </c>
      <c r="B456">
        <f>B455*SUM(Economy!Z244,Economy!AA244,Economy!AB244)/SUM(Economy!Z243,Economy!AA243,Economy!AB243)</f>
        <v>7231.3278994767034</v>
      </c>
      <c r="C456" s="5">
        <f t="shared" si="103"/>
        <v>422.71754087996857</v>
      </c>
      <c r="D456" s="5">
        <f t="shared" si="104"/>
        <v>168.64124847605109</v>
      </c>
      <c r="E456" s="5">
        <f t="shared" si="105"/>
        <v>109.16788355445914</v>
      </c>
      <c r="F456" s="5">
        <f t="shared" si="106"/>
        <v>17.224336919666158</v>
      </c>
      <c r="G456" s="5">
        <f t="shared" si="107"/>
        <v>0.88113625710231092</v>
      </c>
      <c r="H456" s="47">
        <f t="shared" si="114"/>
        <v>718.63214608724718</v>
      </c>
      <c r="J456" s="46">
        <v>0</v>
      </c>
      <c r="K456" s="18">
        <f t="shared" si="102"/>
        <v>7231.3278994767034</v>
      </c>
      <c r="L456">
        <f t="shared" si="108"/>
        <v>422.71760184996856</v>
      </c>
      <c r="M456">
        <f t="shared" si="109"/>
        <v>168.64130655632076</v>
      </c>
      <c r="N456">
        <f t="shared" si="110"/>
        <v>109.16789784813413</v>
      </c>
      <c r="O456">
        <f t="shared" si="111"/>
        <v>17.224336923873242</v>
      </c>
      <c r="P456">
        <f t="shared" si="112"/>
        <v>0.88113625710231092</v>
      </c>
      <c r="Q456" s="47">
        <f t="shared" si="113"/>
        <v>718.63227943539891</v>
      </c>
    </row>
    <row r="457" spans="1:17" x14ac:dyDescent="0.35">
      <c r="A457" s="6">
        <v>2196</v>
      </c>
      <c r="B457">
        <f>B456*SUM(Economy!Z245,Economy!AA245,Economy!AB245)/SUM(Economy!Z244,Economy!AA244,Economy!AB244)</f>
        <v>7168.8631445043484</v>
      </c>
      <c r="C457" s="5">
        <f t="shared" si="103"/>
        <v>423.15843494199964</v>
      </c>
      <c r="D457" s="5">
        <f t="shared" si="104"/>
        <v>168.8556099161836</v>
      </c>
      <c r="E457" s="5">
        <f t="shared" si="105"/>
        <v>108.78784267613666</v>
      </c>
      <c r="F457" s="5">
        <f t="shared" si="106"/>
        <v>17.088237898474869</v>
      </c>
      <c r="G457" s="5">
        <f t="shared" si="107"/>
        <v>0.87358543380244258</v>
      </c>
      <c r="H457" s="47">
        <f t="shared" si="114"/>
        <v>718.76371086659719</v>
      </c>
      <c r="J457" s="46">
        <v>0</v>
      </c>
      <c r="K457" s="18">
        <f t="shared" si="102"/>
        <v>7168.8631445043484</v>
      </c>
      <c r="L457">
        <f t="shared" si="108"/>
        <v>423.15849591199964</v>
      </c>
      <c r="M457">
        <f t="shared" si="109"/>
        <v>168.85566783667269</v>
      </c>
      <c r="N457">
        <f t="shared" si="110"/>
        <v>108.78785677795314</v>
      </c>
      <c r="O457">
        <f t="shared" si="111"/>
        <v>17.088237902441616</v>
      </c>
      <c r="P457">
        <f t="shared" si="112"/>
        <v>0.87358543380244258</v>
      </c>
      <c r="Q457" s="47">
        <f t="shared" si="113"/>
        <v>718.76384386286952</v>
      </c>
    </row>
    <row r="458" spans="1:17" x14ac:dyDescent="0.35">
      <c r="A458" s="6">
        <v>2197</v>
      </c>
      <c r="B458">
        <f>B457*SUM(Economy!Z246,Economy!AA246,Economy!AB246)/SUM(Economy!Z245,Economy!AA245,Economy!AB245)</f>
        <v>7106.754370963572</v>
      </c>
      <c r="C458" s="5">
        <f t="shared" si="103"/>
        <v>423.59552052792009</v>
      </c>
      <c r="D458" s="5">
        <f t="shared" si="104"/>
        <v>169.06352244756863</v>
      </c>
      <c r="E458" s="5">
        <f t="shared" si="105"/>
        <v>108.40352823012363</v>
      </c>
      <c r="F458" s="5">
        <f t="shared" si="106"/>
        <v>16.952589793968158</v>
      </c>
      <c r="G458" s="5">
        <f t="shared" si="107"/>
        <v>0.86607603095679653</v>
      </c>
      <c r="H458" s="47">
        <f t="shared" si="114"/>
        <v>718.88123703053736</v>
      </c>
      <c r="J458" s="46">
        <v>0</v>
      </c>
      <c r="K458" s="18">
        <f t="shared" si="102"/>
        <v>7106.754370963572</v>
      </c>
      <c r="L458">
        <f t="shared" si="108"/>
        <v>423.59558149792008</v>
      </c>
      <c r="M458">
        <f t="shared" si="109"/>
        <v>169.06358020871673</v>
      </c>
      <c r="N458">
        <f t="shared" si="110"/>
        <v>108.40354214265685</v>
      </c>
      <c r="O458">
        <f t="shared" si="111"/>
        <v>16.952589797708296</v>
      </c>
      <c r="P458">
        <f t="shared" si="112"/>
        <v>0.86607603095679653</v>
      </c>
      <c r="Q458" s="47">
        <f t="shared" si="113"/>
        <v>718.88136967795879</v>
      </c>
    </row>
    <row r="459" spans="1:17" x14ac:dyDescent="0.35">
      <c r="A459" s="6">
        <v>2198</v>
      </c>
      <c r="B459">
        <f>B458*SUM(Economy!Z247,Economy!AA247,Economy!AB247)/SUM(Economy!Z246,Economy!AA246,Economy!AB246)</f>
        <v>7045.0044235432379</v>
      </c>
      <c r="C459" s="5">
        <f t="shared" si="103"/>
        <v>424.02881934191771</v>
      </c>
      <c r="D459" s="5">
        <f t="shared" si="104"/>
        <v>169.26503720240521</v>
      </c>
      <c r="E459" s="5">
        <f t="shared" si="105"/>
        <v>108.01505100457094</v>
      </c>
      <c r="F459" s="5">
        <f t="shared" si="106"/>
        <v>16.817408585516304</v>
      </c>
      <c r="G459" s="5">
        <f t="shared" si="107"/>
        <v>0.85860844641571643</v>
      </c>
      <c r="H459" s="47">
        <f t="shared" si="114"/>
        <v>718.98492458082592</v>
      </c>
      <c r="J459" s="46">
        <v>0</v>
      </c>
      <c r="K459" s="18">
        <f t="shared" si="102"/>
        <v>7045.0044235432379</v>
      </c>
      <c r="L459">
        <f t="shared" si="108"/>
        <v>424.0288803119177</v>
      </c>
      <c r="M459">
        <f t="shared" si="109"/>
        <v>169.26509480465069</v>
      </c>
      <c r="N459">
        <f t="shared" si="110"/>
        <v>108.01506473036156</v>
      </c>
      <c r="O459">
        <f t="shared" si="111"/>
        <v>16.817408589042778</v>
      </c>
      <c r="P459">
        <f t="shared" si="112"/>
        <v>0.85860844641571643</v>
      </c>
      <c r="Q459" s="47">
        <f t="shared" si="113"/>
        <v>718.98505688238845</v>
      </c>
    </row>
    <row r="460" spans="1:17" x14ac:dyDescent="0.35">
      <c r="A460" s="6">
        <v>2199</v>
      </c>
      <c r="B460">
        <f>B459*SUM(Economy!Z248,Economy!AA248,Economy!AB248)/SUM(Economy!Z247,Economy!AA247,Economy!AB247)</f>
        <v>6983.6159668339824</v>
      </c>
      <c r="C460" s="5">
        <f t="shared" si="103"/>
        <v>424.45835326162114</v>
      </c>
      <c r="D460" s="5">
        <f t="shared" si="104"/>
        <v>169.46020543905803</v>
      </c>
      <c r="E460" s="5">
        <f t="shared" si="105"/>
        <v>107.62252072749357</v>
      </c>
      <c r="F460" s="5">
        <f t="shared" si="106"/>
        <v>16.68270967317817</v>
      </c>
      <c r="G460" s="5">
        <f t="shared" si="107"/>
        <v>0.85118305490354162</v>
      </c>
      <c r="H460" s="47">
        <f t="shared" si="114"/>
        <v>719.07497215625438</v>
      </c>
      <c r="J460" s="46">
        <v>0</v>
      </c>
      <c r="K460" s="18">
        <f t="shared" si="102"/>
        <v>6983.6159668339824</v>
      </c>
      <c r="L460">
        <f t="shared" si="108"/>
        <v>424.45841423162113</v>
      </c>
      <c r="M460">
        <f t="shared" si="109"/>
        <v>169.46026288283801</v>
      </c>
      <c r="N460">
        <f t="shared" si="110"/>
        <v>107.62253426904817</v>
      </c>
      <c r="O460">
        <f t="shared" si="111"/>
        <v>16.682709676503187</v>
      </c>
      <c r="P460">
        <f t="shared" si="112"/>
        <v>0.85118305490354162</v>
      </c>
      <c r="Q460" s="47">
        <f t="shared" si="113"/>
        <v>719.0751041149141</v>
      </c>
    </row>
    <row r="461" spans="1:17" x14ac:dyDescent="0.35">
      <c r="A461" s="6">
        <v>2200</v>
      </c>
      <c r="B461">
        <f>B460*SUM(Economy!Z249,Economy!AA249,Economy!AB249)/SUM(Economy!Z248,Economy!AA248,Economy!AB248)</f>
        <v>6922.5914905367717</v>
      </c>
      <c r="C461" s="5">
        <f t="shared" si="103"/>
        <v>424.88414432711903</v>
      </c>
      <c r="D461" s="5">
        <f t="shared" si="104"/>
        <v>169.64907852481704</v>
      </c>
      <c r="E461" s="5">
        <f t="shared" si="105"/>
        <v>107.22604605397127</v>
      </c>
      <c r="F461" s="5">
        <f t="shared" si="106"/>
        <v>16.54850788967892</v>
      </c>
      <c r="G461" s="5">
        <f t="shared" si="107"/>
        <v>0.84380020867137362</v>
      </c>
      <c r="H461" s="47">
        <f t="shared" si="114"/>
        <v>719.15157700425766</v>
      </c>
      <c r="J461" s="46">
        <v>0</v>
      </c>
      <c r="K461" s="18">
        <f t="shared" ref="K461:K524" si="115">B461+J461</f>
        <v>6922.5914905367717</v>
      </c>
      <c r="L461">
        <f t="shared" si="108"/>
        <v>424.88420529711902</v>
      </c>
      <c r="M461">
        <f t="shared" si="109"/>
        <v>169.64913581056749</v>
      </c>
      <c r="N461">
        <f t="shared" si="110"/>
        <v>107.2260594137628</v>
      </c>
      <c r="O461">
        <f t="shared" si="111"/>
        <v>16.548507892813987</v>
      </c>
      <c r="P461">
        <f t="shared" si="112"/>
        <v>0.84380020867137362</v>
      </c>
      <c r="Q461" s="47">
        <f t="shared" si="113"/>
        <v>719.15170862293462</v>
      </c>
    </row>
    <row r="462" spans="1:17" x14ac:dyDescent="0.35">
      <c r="A462" s="6">
        <v>2201</v>
      </c>
      <c r="B462">
        <f>B461*SUM(Economy!Z250,Economy!AA250,Economy!AB250)/SUM(Economy!Z249,Economy!AA249,Economy!AB249)</f>
        <v>6861.9333145660921</v>
      </c>
      <c r="C462" s="5">
        <f t="shared" si="103"/>
        <v>425.30621473029709</v>
      </c>
      <c r="D462" s="5">
        <f t="shared" si="104"/>
        <v>169.83170791919326</v>
      </c>
      <c r="E462" s="5">
        <f t="shared" si="105"/>
        <v>106.82573455430273</v>
      </c>
      <c r="F462" s="5">
        <f t="shared" si="106"/>
        <v>16.414817512314201</v>
      </c>
      <c r="G462" s="5">
        <f t="shared" si="107"/>
        <v>0.83646023813728065</v>
      </c>
      <c r="H462" s="47">
        <f t="shared" si="114"/>
        <v>719.21493495424454</v>
      </c>
      <c r="J462" s="46">
        <v>0</v>
      </c>
      <c r="K462" s="18">
        <f t="shared" si="115"/>
        <v>6861.9333145660921</v>
      </c>
      <c r="L462">
        <f t="shared" si="108"/>
        <v>425.30627570029708</v>
      </c>
      <c r="M462">
        <f t="shared" si="109"/>
        <v>169.83176504734891</v>
      </c>
      <c r="N462">
        <f t="shared" si="110"/>
        <v>106.8257477347709</v>
      </c>
      <c r="O462">
        <f t="shared" si="111"/>
        <v>16.414817515270173</v>
      </c>
      <c r="P462">
        <f t="shared" si="112"/>
        <v>0.83646023813728065</v>
      </c>
      <c r="Q462" s="47">
        <f t="shared" si="113"/>
        <v>719.21506623582434</v>
      </c>
    </row>
    <row r="463" spans="1:17" x14ac:dyDescent="0.35">
      <c r="A463" s="6">
        <v>2202</v>
      </c>
      <c r="B463">
        <f>B462*SUM(Economy!Z251,Economy!AA251,Economy!AB251)/SUM(Economy!Z250,Economy!AA250,Economy!AB250)</f>
        <v>6801.643594048006</v>
      </c>
      <c r="C463" s="5">
        <f t="shared" si="103"/>
        <v>425.72458680448619</v>
      </c>
      <c r="D463" s="5">
        <f t="shared" si="104"/>
        <v>170.00814515773899</v>
      </c>
      <c r="E463" s="5">
        <f t="shared" si="105"/>
        <v>106.42169270308457</v>
      </c>
      <c r="F463" s="5">
        <f t="shared" si="106"/>
        <v>16.281652274772625</v>
      </c>
      <c r="G463" s="5">
        <f t="shared" si="107"/>
        <v>0.82916345251394097</v>
      </c>
      <c r="H463" s="47">
        <f t="shared" si="114"/>
        <v>719.2652403925963</v>
      </c>
      <c r="J463" s="46">
        <v>0</v>
      </c>
      <c r="K463" s="18">
        <f t="shared" si="115"/>
        <v>6801.643594048006</v>
      </c>
      <c r="L463">
        <f t="shared" si="108"/>
        <v>425.72464777448619</v>
      </c>
      <c r="M463">
        <f t="shared" si="109"/>
        <v>170.00820212873339</v>
      </c>
      <c r="N463">
        <f t="shared" si="110"/>
        <v>106.42170570663639</v>
      </c>
      <c r="O463">
        <f t="shared" si="111"/>
        <v>16.281652277559729</v>
      </c>
      <c r="P463">
        <f t="shared" si="112"/>
        <v>0.82916345251394097</v>
      </c>
      <c r="Q463" s="47">
        <f t="shared" si="113"/>
        <v>719.26537133992974</v>
      </c>
    </row>
    <row r="464" spans="1:17" x14ac:dyDescent="0.35">
      <c r="A464" s="6">
        <v>2203</v>
      </c>
      <c r="B464">
        <f>B463*SUM(Economy!Z252,Economy!AA252,Economy!AB252)/SUM(Economy!Z251,Economy!AA251,Economy!AB251)</f>
        <v>6741.7243242136428</v>
      </c>
      <c r="C464" s="5">
        <f t="shared" si="103"/>
        <v>426.1392830144153</v>
      </c>
      <c r="D464" s="5">
        <f t="shared" si="104"/>
        <v>170.17844183638152</v>
      </c>
      <c r="E464" s="5">
        <f t="shared" si="105"/>
        <v>106.01402586918715</v>
      </c>
      <c r="F464" s="5">
        <f t="shared" si="106"/>
        <v>16.14902537886887</v>
      </c>
      <c r="G464" s="5">
        <f t="shared" si="107"/>
        <v>0.82191014042373689</v>
      </c>
      <c r="H464" s="47">
        <f t="shared" si="114"/>
        <v>719.30268623927657</v>
      </c>
      <c r="J464" s="46">
        <v>0</v>
      </c>
      <c r="K464" s="18">
        <f t="shared" si="115"/>
        <v>6741.7243242136428</v>
      </c>
      <c r="L464">
        <f t="shared" si="108"/>
        <v>426.13934398441529</v>
      </c>
      <c r="M464">
        <f t="shared" si="109"/>
        <v>170.17849865064699</v>
      </c>
      <c r="N464">
        <f t="shared" si="110"/>
        <v>106.01403869819728</v>
      </c>
      <c r="O464">
        <f t="shared" si="111"/>
        <v>16.149025381496756</v>
      </c>
      <c r="P464">
        <f t="shared" si="112"/>
        <v>0.82191014042373689</v>
      </c>
      <c r="Q464" s="47">
        <f t="shared" si="113"/>
        <v>719.30281685518014</v>
      </c>
    </row>
    <row r="465" spans="1:17" x14ac:dyDescent="0.35">
      <c r="A465" s="6">
        <v>2204</v>
      </c>
      <c r="B465">
        <f>B464*SUM(Economy!Z253,Economy!AA253,Economy!AB253)/SUM(Economy!Z252,Economy!AA252,Economy!AB252)</f>
        <v>6682.1773451885656</v>
      </c>
      <c r="C465" s="5">
        <f t="shared" si="103"/>
        <v>426.55032594646258</v>
      </c>
      <c r="D465" s="5">
        <f t="shared" si="104"/>
        <v>170.34264959625887</v>
      </c>
      <c r="E465" s="5">
        <f t="shared" si="105"/>
        <v>105.60283830659922</v>
      </c>
      <c r="F465" s="5">
        <f t="shared" si="106"/>
        <v>16.016949506180307</v>
      </c>
      <c r="G465" s="5">
        <f t="shared" si="107"/>
        <v>0.81470057050133216</v>
      </c>
      <c r="H465" s="47">
        <f t="shared" si="114"/>
        <v>719.32746392600222</v>
      </c>
      <c r="J465" s="46">
        <v>0</v>
      </c>
      <c r="K465" s="18">
        <f t="shared" si="115"/>
        <v>6682.1773451885656</v>
      </c>
      <c r="L465">
        <f t="shared" si="108"/>
        <v>426.55038691646257</v>
      </c>
      <c r="M465">
        <f t="shared" si="109"/>
        <v>170.34270625422658</v>
      </c>
      <c r="N465">
        <f t="shared" si="110"/>
        <v>105.60285096341048</v>
      </c>
      <c r="O465">
        <f t="shared" si="111"/>
        <v>16.016949508658069</v>
      </c>
      <c r="P465">
        <f t="shared" si="112"/>
        <v>0.81470057050133216</v>
      </c>
      <c r="Q465" s="47">
        <f t="shared" si="113"/>
        <v>719.32759421325898</v>
      </c>
    </row>
    <row r="466" spans="1:17" x14ac:dyDescent="0.35">
      <c r="A466" s="6">
        <v>2205</v>
      </c>
      <c r="B466">
        <f>B465*SUM(Economy!Z254,Economy!AA254,Economy!AB254)/SUM(Economy!Z253,Economy!AA253,Economy!AB253)</f>
        <v>6623.0043466787229</v>
      </c>
      <c r="C466" s="5">
        <f t="shared" si="103"/>
        <v>426.95773829919875</v>
      </c>
      <c r="D466" s="5">
        <f t="shared" si="104"/>
        <v>170.50082010904649</v>
      </c>
      <c r="E466" s="5">
        <f t="shared" si="105"/>
        <v>105.18823314611434</v>
      </c>
      <c r="F466" s="5">
        <f t="shared" si="106"/>
        <v>15.885436829580373</v>
      </c>
      <c r="G466" s="5">
        <f t="shared" si="107"/>
        <v>0.80753499198377554</v>
      </c>
      <c r="H466" s="47">
        <f t="shared" si="114"/>
        <v>719.33976337592378</v>
      </c>
      <c r="J466" s="46">
        <v>0</v>
      </c>
      <c r="K466" s="18">
        <f t="shared" si="115"/>
        <v>6623.0043466787229</v>
      </c>
      <c r="L466">
        <f t="shared" si="108"/>
        <v>426.95779926919874</v>
      </c>
      <c r="M466">
        <f t="shared" si="109"/>
        <v>170.50087661114645</v>
      </c>
      <c r="N466">
        <f t="shared" si="110"/>
        <v>105.18824563303808</v>
      </c>
      <c r="O466">
        <f t="shared" si="111"/>
        <v>15.885436831916588</v>
      </c>
      <c r="P466">
        <f t="shared" si="112"/>
        <v>0.80753499198377554</v>
      </c>
      <c r="Q466" s="47">
        <f t="shared" si="113"/>
        <v>719.33989333728357</v>
      </c>
    </row>
    <row r="467" spans="1:17" x14ac:dyDescent="0.35">
      <c r="A467" s="6">
        <v>2206</v>
      </c>
      <c r="B467">
        <f>B466*SUM(Economy!Z255,Economy!AA255,Economy!AB255)/SUM(Economy!Z254,Economy!AA254,Economy!AB254)</f>
        <v>6564.2068725536301</v>
      </c>
      <c r="C467" s="5">
        <f t="shared" si="103"/>
        <v>427.36154287421573</v>
      </c>
      <c r="D467" s="5">
        <f t="shared" si="104"/>
        <v>170.65300506276401</v>
      </c>
      <c r="E467" s="5">
        <f t="shared" si="105"/>
        <v>104.77031238783209</v>
      </c>
      <c r="F467" s="5">
        <f t="shared" si="106"/>
        <v>15.754499024662543</v>
      </c>
      <c r="G467" s="5">
        <f t="shared" si="107"/>
        <v>0.80041363528818765</v>
      </c>
      <c r="H467" s="47">
        <f t="shared" si="114"/>
        <v>719.33977298476259</v>
      </c>
      <c r="J467" s="46">
        <v>0</v>
      </c>
      <c r="K467" s="18">
        <f t="shared" si="115"/>
        <v>6564.2068725536301</v>
      </c>
      <c r="L467">
        <f t="shared" si="108"/>
        <v>427.36160384421572</v>
      </c>
      <c r="M467">
        <f t="shared" si="109"/>
        <v>170.65306140942502</v>
      </c>
      <c r="N467">
        <f t="shared" si="110"/>
        <v>104.77032470714865</v>
      </c>
      <c r="O467">
        <f t="shared" si="111"/>
        <v>15.754499026865298</v>
      </c>
      <c r="P467">
        <f t="shared" si="112"/>
        <v>0.80041363528818765</v>
      </c>
      <c r="Q467" s="47">
        <f t="shared" si="113"/>
        <v>719.33990262294299</v>
      </c>
    </row>
    <row r="468" spans="1:17" x14ac:dyDescent="0.35">
      <c r="A468" s="6">
        <v>2207</v>
      </c>
      <c r="B468">
        <f>B467*SUM(Economy!Z256,Economy!AA256,Economy!AB256)/SUM(Economy!Z255,Economy!AA255,Economy!AB255)</f>
        <v>6505.7863253277119</v>
      </c>
      <c r="C468" s="5">
        <f t="shared" si="103"/>
        <v>427.76176256723534</v>
      </c>
      <c r="D468" s="5">
        <f t="shared" si="104"/>
        <v>170.79925614805069</v>
      </c>
      <c r="E468" s="5">
        <f t="shared" si="105"/>
        <v>104.34917689444787</v>
      </c>
      <c r="F468" s="5">
        <f t="shared" si="106"/>
        <v>15.624147281049046</v>
      </c>
      <c r="G468" s="5">
        <f t="shared" si="107"/>
        <v>0.79333671257709693</v>
      </c>
      <c r="H468" s="47">
        <f t="shared" si="114"/>
        <v>719.32767960336014</v>
      </c>
      <c r="J468" s="46">
        <v>0</v>
      </c>
      <c r="K468" s="18">
        <f t="shared" si="115"/>
        <v>6505.7863253277119</v>
      </c>
      <c r="L468">
        <f t="shared" si="108"/>
        <v>427.76182353723533</v>
      </c>
      <c r="M468">
        <f t="shared" si="109"/>
        <v>170.79931233970035</v>
      </c>
      <c r="N468">
        <f t="shared" si="110"/>
        <v>104.34918904840696</v>
      </c>
      <c r="O468">
        <f t="shared" si="111"/>
        <v>15.624147283125966</v>
      </c>
      <c r="P468">
        <f t="shared" si="112"/>
        <v>0.79333671257709693</v>
      </c>
      <c r="Q468" s="47">
        <f t="shared" si="113"/>
        <v>719.32780892104563</v>
      </c>
    </row>
    <row r="469" spans="1:17" x14ac:dyDescent="0.35">
      <c r="A469" s="6">
        <v>2208</v>
      </c>
      <c r="B469">
        <f>B468*SUM(Economy!Z257,Economy!AA257,Economy!AB257)/SUM(Economy!Z256,Economy!AA256,Economy!AB256)</f>
        <v>6447.7439705406005</v>
      </c>
      <c r="C469" s="5">
        <f t="shared" si="103"/>
        <v>428.15842035949055</v>
      </c>
      <c r="D469" s="5">
        <f t="shared" si="104"/>
        <v>170.93962504489912</v>
      </c>
      <c r="E469" s="5">
        <f t="shared" si="105"/>
        <v>103.92492638530517</v>
      </c>
      <c r="F469" s="5">
        <f t="shared" si="106"/>
        <v>15.494392313578986</v>
      </c>
      <c r="G469" s="5">
        <f t="shared" si="107"/>
        <v>0.78630441831150821</v>
      </c>
      <c r="H469" s="47">
        <f t="shared" si="114"/>
        <v>719.30366852158534</v>
      </c>
      <c r="J469" s="46">
        <v>0</v>
      </c>
      <c r="K469" s="18">
        <f t="shared" si="115"/>
        <v>6447.7439705406005</v>
      </c>
      <c r="L469">
        <f t="shared" si="108"/>
        <v>428.15848132949054</v>
      </c>
      <c r="M469">
        <f t="shared" si="109"/>
        <v>170.93968108196387</v>
      </c>
      <c r="N469">
        <f t="shared" si="110"/>
        <v>103.92493837612633</v>
      </c>
      <c r="O469">
        <f t="shared" si="111"/>
        <v>15.494392315537258</v>
      </c>
      <c r="P469">
        <f t="shared" si="112"/>
        <v>0.78630441831150821</v>
      </c>
      <c r="Q469" s="47">
        <f t="shared" si="113"/>
        <v>719.30379752142949</v>
      </c>
    </row>
    <row r="470" spans="1:17" x14ac:dyDescent="0.35">
      <c r="A470" s="6">
        <v>2209</v>
      </c>
      <c r="B470">
        <f>B469*SUM(Economy!Z258,Economy!AA258,Economy!AB258)/SUM(Economy!Z257,Economy!AA257,Economy!AB257)</f>
        <v>6390.0809410374404</v>
      </c>
      <c r="C470" s="5">
        <f t="shared" si="103"/>
        <v>428.55153930937439</v>
      </c>
      <c r="D470" s="5">
        <f t="shared" si="104"/>
        <v>171.07416340983633</v>
      </c>
      <c r="E470" s="5">
        <f t="shared" si="105"/>
        <v>103.49765943118527</v>
      </c>
      <c r="F470" s="5">
        <f t="shared" si="106"/>
        <v>15.365244373370913</v>
      </c>
      <c r="G470" s="5">
        <f t="shared" si="107"/>
        <v>0.77931692979179168</v>
      </c>
      <c r="H470" s="47">
        <f t="shared" si="114"/>
        <v>719.26792345355875</v>
      </c>
      <c r="J470" s="46">
        <v>0</v>
      </c>
      <c r="K470" s="18">
        <f t="shared" si="115"/>
        <v>6390.0809410374404</v>
      </c>
      <c r="L470">
        <f t="shared" si="108"/>
        <v>428.55160027937438</v>
      </c>
      <c r="M470">
        <f t="shared" si="109"/>
        <v>171.07421929274145</v>
      </c>
      <c r="N470">
        <f t="shared" si="110"/>
        <v>103.49767126105824</v>
      </c>
      <c r="O470">
        <f t="shared" si="111"/>
        <v>15.365244375217316</v>
      </c>
      <c r="P470">
        <f t="shared" si="112"/>
        <v>0.77931692979179168</v>
      </c>
      <c r="Q470" s="47">
        <f t="shared" si="113"/>
        <v>719.26805213818318</v>
      </c>
    </row>
    <row r="471" spans="1:17" x14ac:dyDescent="0.35">
      <c r="A471" s="6">
        <v>2210</v>
      </c>
      <c r="B471">
        <f>B470*SUM(Economy!Z259,Economy!AA259,Economy!AB259)/SUM(Economy!Z258,Economy!AA258,Economy!AB258)</f>
        <v>6332.7982411501562</v>
      </c>
      <c r="C471" s="5">
        <f t="shared" si="103"/>
        <v>428.94114254434942</v>
      </c>
      <c r="D471" s="5">
        <f t="shared" si="104"/>
        <v>171.2029228635416</v>
      </c>
      <c r="E471" s="5">
        <f t="shared" si="105"/>
        <v>103.0674734498091</v>
      </c>
      <c r="F471" s="5">
        <f t="shared" si="106"/>
        <v>15.2367132587553</v>
      </c>
      <c r="G471" s="5">
        <f t="shared" si="107"/>
        <v>0.77237440768649535</v>
      </c>
      <c r="H471" s="47">
        <f t="shared" si="114"/>
        <v>719.22062652414195</v>
      </c>
      <c r="J471" s="46">
        <v>0</v>
      </c>
      <c r="K471" s="18">
        <f t="shared" si="115"/>
        <v>6332.7982411501562</v>
      </c>
      <c r="L471">
        <f t="shared" si="108"/>
        <v>428.94120351434941</v>
      </c>
      <c r="M471">
        <f t="shared" si="109"/>
        <v>171.20297859271116</v>
      </c>
      <c r="N471">
        <f t="shared" si="110"/>
        <v>103.06748512089423</v>
      </c>
      <c r="O471">
        <f t="shared" si="111"/>
        <v>15.236713260496224</v>
      </c>
      <c r="P471">
        <f t="shared" si="112"/>
        <v>0.77237440768649535</v>
      </c>
      <c r="Q471" s="47">
        <f t="shared" si="113"/>
        <v>719.22075489613758</v>
      </c>
    </row>
    <row r="472" spans="1:17" x14ac:dyDescent="0.35">
      <c r="A472" s="6">
        <v>2211</v>
      </c>
      <c r="B472">
        <f>B471*SUM(Economy!Z260,Economy!AA260,Economy!AB260)/SUM(Economy!Z259,Economy!AA259,Economy!AB259)</f>
        <v>6275.8967507808557</v>
      </c>
      <c r="C472" s="5">
        <f t="shared" si="103"/>
        <v>429.32725325311236</v>
      </c>
      <c r="D472" s="5">
        <f t="shared" si="104"/>
        <v>171.32595497889045</v>
      </c>
      <c r="E472" s="5">
        <f t="shared" si="105"/>
        <v>102.63446470202706</v>
      </c>
      <c r="F472" s="5">
        <f t="shared" si="106"/>
        <v>15.108808326072722</v>
      </c>
      <c r="G472" s="5">
        <f t="shared" si="107"/>
        <v>0.76547699654918677</v>
      </c>
      <c r="H472" s="47">
        <f t="shared" si="114"/>
        <v>719.1619582566517</v>
      </c>
      <c r="J472" s="46">
        <v>0</v>
      </c>
      <c r="K472" s="18">
        <f t="shared" si="115"/>
        <v>6275.8967507808557</v>
      </c>
      <c r="L472">
        <f t="shared" si="108"/>
        <v>429.32731422311235</v>
      </c>
      <c r="M472">
        <f t="shared" si="109"/>
        <v>171.3260105547474</v>
      </c>
      <c r="N472">
        <f t="shared" si="110"/>
        <v>102.6344762164557</v>
      </c>
      <c r="O472">
        <f t="shared" si="111"/>
        <v>15.108808327714193</v>
      </c>
      <c r="P472">
        <f t="shared" si="112"/>
        <v>0.76547699654918677</v>
      </c>
      <c r="Q472" s="47">
        <f t="shared" si="113"/>
        <v>719.16208631857887</v>
      </c>
    </row>
    <row r="473" spans="1:17" x14ac:dyDescent="0.35">
      <c r="A473" s="6">
        <v>2212</v>
      </c>
      <c r="B473">
        <f>B472*SUM(Economy!Z261,Economy!AA261,Economy!AB261)/SUM(Economy!Z260,Economy!AA260,Economy!AB260)</f>
        <v>6219.3772293884622</v>
      </c>
      <c r="C473" s="5">
        <f t="shared" si="103"/>
        <v>429.70989467800746</v>
      </c>
      <c r="D473" s="5">
        <f t="shared" si="104"/>
        <v>171.44331126941475</v>
      </c>
      <c r="E473" s="5">
        <f t="shared" si="105"/>
        <v>102.19872828867285</v>
      </c>
      <c r="F473" s="5">
        <f t="shared" si="106"/>
        <v>14.981538500333954</v>
      </c>
      <c r="G473" s="5">
        <f t="shared" si="107"/>
        <v>0.75862482532344555</v>
      </c>
      <c r="H473" s="47">
        <f t="shared" si="114"/>
        <v>719.09209756175244</v>
      </c>
      <c r="J473" s="46">
        <v>0</v>
      </c>
      <c r="K473" s="18">
        <f t="shared" si="115"/>
        <v>6219.3772293884622</v>
      </c>
      <c r="L473">
        <f t="shared" si="108"/>
        <v>429.70995564800745</v>
      </c>
      <c r="M473">
        <f t="shared" si="109"/>
        <v>171.44336669238083</v>
      </c>
      <c r="N473">
        <f t="shared" si="110"/>
        <v>102.19873964854773</v>
      </c>
      <c r="O473">
        <f t="shared" si="111"/>
        <v>14.981538501881653</v>
      </c>
      <c r="P473">
        <f t="shared" si="112"/>
        <v>0.75862482532344555</v>
      </c>
      <c r="Q473" s="47">
        <f t="shared" si="113"/>
        <v>719.09222531614114</v>
      </c>
    </row>
    <row r="474" spans="1:17" x14ac:dyDescent="0.35">
      <c r="A474" s="6">
        <v>2213</v>
      </c>
      <c r="B474">
        <f>B473*SUM(Economy!Z262,Economy!AA262,Economy!AB262)/SUM(Economy!Z261,Economy!AA261,Economy!AB261)</f>
        <v>6163.2403198798302</v>
      </c>
      <c r="C474" s="5">
        <f t="shared" ref="C474:C537" si="116">(1-F$4)*C473+D$4*G$3*B473</f>
        <v>430.08909010768326</v>
      </c>
      <c r="D474" s="5">
        <f t="shared" ref="D474:D537" si="117">(1-F$5)*D473+D$5*G$3*B473</f>
        <v>171.55504317816832</v>
      </c>
      <c r="E474" s="5">
        <f t="shared" ref="E474:E537" si="118">(1-F$6)*E473+D$6*G$3*B473</f>
        <v>101.7603581480578</v>
      </c>
      <c r="F474" s="5">
        <f t="shared" ref="F474:F537" si="119">(1-F$7)*F473+D$7*G$3*B473</f>
        <v>14.854912285738521</v>
      </c>
      <c r="G474" s="5">
        <f t="shared" ref="G474:G537" si="120">(1-F$8)*G473+D$8*G$3*B473</f>
        <v>0.75181800783612962</v>
      </c>
      <c r="H474" s="47">
        <f t="shared" si="114"/>
        <v>719.0112217274841</v>
      </c>
      <c r="J474" s="46">
        <v>0</v>
      </c>
      <c r="K474" s="18">
        <f t="shared" si="115"/>
        <v>6163.2403198798302</v>
      </c>
      <c r="L474">
        <f t="shared" si="108"/>
        <v>430.08915107768325</v>
      </c>
      <c r="M474">
        <f t="shared" si="109"/>
        <v>171.55509844866415</v>
      </c>
      <c r="N474">
        <f t="shared" si="110"/>
        <v>101.76036935545345</v>
      </c>
      <c r="O474">
        <f t="shared" si="111"/>
        <v>14.854912287197804</v>
      </c>
      <c r="P474">
        <f t="shared" si="112"/>
        <v>0.75181800783612962</v>
      </c>
      <c r="Q474" s="47">
        <f t="shared" si="113"/>
        <v>719.01134917683476</v>
      </c>
    </row>
    <row r="475" spans="1:17" x14ac:dyDescent="0.35">
      <c r="A475" s="6">
        <v>2214</v>
      </c>
      <c r="B475">
        <f>B474*SUM(Economy!Z263,Economy!AA263,Economy!AB263)/SUM(Economy!Z262,Economy!AA262,Economy!AB262)</f>
        <v>6107.4865524065663</v>
      </c>
      <c r="C475" s="5">
        <f t="shared" si="116"/>
        <v>430.46486286998635</v>
      </c>
      <c r="D475" s="5">
        <f t="shared" si="117"/>
        <v>171.66120206698827</v>
      </c>
      <c r="E475" s="5">
        <f t="shared" si="118"/>
        <v>101.31944705408283</v>
      </c>
      <c r="F475" s="5">
        <f t="shared" si="119"/>
        <v>14.728937776048596</v>
      </c>
      <c r="G475" s="5">
        <f t="shared" si="120"/>
        <v>0.74505664327904952</v>
      </c>
      <c r="H475" s="47">
        <f t="shared" si="114"/>
        <v>718.91950641038522</v>
      </c>
      <c r="J475" s="46">
        <v>0</v>
      </c>
      <c r="K475" s="18">
        <f t="shared" si="115"/>
        <v>6107.4865524065663</v>
      </c>
      <c r="L475">
        <f t="shared" si="108"/>
        <v>430.46492383998634</v>
      </c>
      <c r="M475">
        <f t="shared" si="109"/>
        <v>171.66125718543333</v>
      </c>
      <c r="N475">
        <f t="shared" si="110"/>
        <v>101.3194581110459</v>
      </c>
      <c r="O475">
        <f t="shared" si="111"/>
        <v>14.728937777424514</v>
      </c>
      <c r="P475">
        <f t="shared" si="112"/>
        <v>0.74505664327904952</v>
      </c>
      <c r="Q475" s="47">
        <f t="shared" si="113"/>
        <v>718.91963355716928</v>
      </c>
    </row>
    <row r="476" spans="1:17" x14ac:dyDescent="0.35">
      <c r="A476" s="6">
        <v>2215</v>
      </c>
      <c r="B476">
        <f>B475*SUM(Economy!Z264,Economy!AA264,Economy!AB264)/SUM(Economy!Z263,Economy!AA263,Economy!AB263)</f>
        <v>6052.1163480688856</v>
      </c>
      <c r="C476" s="5">
        <f t="shared" si="116"/>
        <v>430.83723632508656</v>
      </c>
      <c r="D476" s="5">
        <f t="shared" si="117"/>
        <v>171.76183920614199</v>
      </c>
      <c r="E476" s="5">
        <f t="shared" si="118"/>
        <v>100.87608661494558</v>
      </c>
      <c r="F476" s="5">
        <f t="shared" si="119"/>
        <v>14.60362266481544</v>
      </c>
      <c r="G476" s="5">
        <f t="shared" si="120"/>
        <v>0.73834081667919005</v>
      </c>
      <c r="H476" s="47">
        <f t="shared" si="114"/>
        <v>718.81712562766882</v>
      </c>
      <c r="J476" s="46">
        <v>0</v>
      </c>
      <c r="K476" s="18">
        <f t="shared" si="115"/>
        <v>6052.1163480688856</v>
      </c>
      <c r="L476">
        <f t="shared" si="108"/>
        <v>430.83729729508656</v>
      </c>
      <c r="M476">
        <f t="shared" si="109"/>
        <v>171.76189417295456</v>
      </c>
      <c r="N476">
        <f t="shared" si="110"/>
        <v>100.87609752349529</v>
      </c>
      <c r="O476">
        <f t="shared" si="111"/>
        <v>14.603622666112757</v>
      </c>
      <c r="P476">
        <f t="shared" si="112"/>
        <v>0.73834081667919005</v>
      </c>
      <c r="Q476" s="47">
        <f t="shared" si="113"/>
        <v>718.81725247432837</v>
      </c>
    </row>
    <row r="477" spans="1:17" x14ac:dyDescent="0.35">
      <c r="A477" s="6">
        <v>2216</v>
      </c>
      <c r="B477">
        <f>B476*SUM(Economy!Z265,Economy!AA265,Economy!AB265)/SUM(Economy!Z264,Economy!AA264,Economy!AB264)</f>
        <v>5997.1300225277864</v>
      </c>
      <c r="C477" s="5">
        <f t="shared" si="116"/>
        <v>431.20623385882834</v>
      </c>
      <c r="D477" s="5">
        <f t="shared" si="117"/>
        <v>171.85700576435002</v>
      </c>
      <c r="E477" s="5">
        <f t="shared" si="118"/>
        <v>100.43036727242075</v>
      </c>
      <c r="F477" s="5">
        <f t="shared" si="119"/>
        <v>14.478974255455917</v>
      </c>
      <c r="G477" s="5">
        <f t="shared" si="120"/>
        <v>0.73167059935762446</v>
      </c>
      <c r="H477" s="47">
        <f t="shared" si="114"/>
        <v>718.7042517504126</v>
      </c>
      <c r="J477" s="46">
        <v>0</v>
      </c>
      <c r="K477" s="18">
        <f t="shared" si="115"/>
        <v>5997.1300225277864</v>
      </c>
      <c r="L477">
        <f t="shared" si="108"/>
        <v>431.20629482882833</v>
      </c>
      <c r="M477">
        <f t="shared" si="109"/>
        <v>171.85706057994724</v>
      </c>
      <c r="N477">
        <f t="shared" si="110"/>
        <v>100.43037803454919</v>
      </c>
      <c r="O477">
        <f t="shared" si="111"/>
        <v>14.478974256679123</v>
      </c>
      <c r="P477">
        <f t="shared" si="112"/>
        <v>0.73167059935762446</v>
      </c>
      <c r="Q477" s="47">
        <f t="shared" si="113"/>
        <v>718.70437829936145</v>
      </c>
    </row>
    <row r="478" spans="1:17" x14ac:dyDescent="0.35">
      <c r="A478" s="6">
        <v>2217</v>
      </c>
      <c r="B478">
        <f>B477*SUM(Economy!Z266,Economy!AA266,Economy!AB266)/SUM(Economy!Z265,Economy!AA265,Economy!AB265)</f>
        <v>5942.5277895269592</v>
      </c>
      <c r="C478" s="5">
        <f t="shared" si="116"/>
        <v>431.57187887630187</v>
      </c>
      <c r="D478" s="5">
        <f t="shared" si="117"/>
        <v>171.94675279917524</v>
      </c>
      <c r="E478" s="5">
        <f t="shared" si="118"/>
        <v>99.98237830169225</v>
      </c>
      <c r="F478" s="5">
        <f t="shared" si="119"/>
        <v>14.3549994711769</v>
      </c>
      <c r="G478" s="5">
        <f t="shared" si="120"/>
        <v>0.72504604937727102</v>
      </c>
      <c r="H478" s="47">
        <f t="shared" si="114"/>
        <v>718.58105549772358</v>
      </c>
      <c r="J478" s="46">
        <v>0</v>
      </c>
      <c r="K478" s="18">
        <f t="shared" si="115"/>
        <v>5942.5277895269592</v>
      </c>
      <c r="L478">
        <f t="shared" si="108"/>
        <v>431.57193984630186</v>
      </c>
      <c r="M478">
        <f t="shared" si="109"/>
        <v>171.9468074639731</v>
      </c>
      <c r="N478">
        <f t="shared" si="110"/>
        <v>99.98238891936478</v>
      </c>
      <c r="O478">
        <f t="shared" si="111"/>
        <v>14.354999472330231</v>
      </c>
      <c r="P478">
        <f t="shared" si="112"/>
        <v>0.72504604937727102</v>
      </c>
      <c r="Q478" s="47">
        <f t="shared" si="113"/>
        <v>718.58118175134723</v>
      </c>
    </row>
    <row r="479" spans="1:17" x14ac:dyDescent="0.35">
      <c r="A479" s="6">
        <v>2218</v>
      </c>
      <c r="B479">
        <f>B478*SUM(Economy!Z267,Economy!AA267,Economy!AB267)/SUM(Economy!Z266,Economy!AA266,Economy!AB266)</f>
        <v>5888.3097643258216</v>
      </c>
      <c r="C479" s="5">
        <f t="shared" si="116"/>
        <v>431.93419479562931</v>
      </c>
      <c r="D479" s="5">
        <f t="shared" si="117"/>
        <v>172.0311312477688</v>
      </c>
      <c r="E479" s="5">
        <f t="shared" si="118"/>
        <v>99.532207811716134</v>
      </c>
      <c r="F479" s="5">
        <f t="shared" si="119"/>
        <v>14.231704864745668</v>
      </c>
      <c r="G479" s="5">
        <f t="shared" si="120"/>
        <v>0.71846721197964913</v>
      </c>
      <c r="H479" s="47">
        <f t="shared" si="114"/>
        <v>718.44770593183955</v>
      </c>
      <c r="J479" s="46">
        <v>0</v>
      </c>
      <c r="K479" s="18">
        <f t="shared" si="115"/>
        <v>5888.3097643258216</v>
      </c>
      <c r="L479">
        <f t="shared" si="108"/>
        <v>431.9342557656293</v>
      </c>
      <c r="M479">
        <f t="shared" si="109"/>
        <v>172.03118576218216</v>
      </c>
      <c r="N479">
        <f t="shared" si="110"/>
        <v>99.532218286871725</v>
      </c>
      <c r="O479">
        <f t="shared" si="111"/>
        <v>14.231704865833112</v>
      </c>
      <c r="P479">
        <f t="shared" si="112"/>
        <v>0.71846721197964913</v>
      </c>
      <c r="Q479" s="47">
        <f t="shared" si="113"/>
        <v>718.44783189249586</v>
      </c>
    </row>
    <row r="480" spans="1:17" x14ac:dyDescent="0.35">
      <c r="A480" s="6">
        <v>2219</v>
      </c>
      <c r="B480">
        <f>B479*SUM(Economy!Z268,Economy!AA268,Economy!AB268)/SUM(Economy!Z267,Economy!AA267,Economy!AB267)</f>
        <v>5834.4759670450958</v>
      </c>
      <c r="C480" s="5">
        <f t="shared" si="116"/>
        <v>432.29320504196028</v>
      </c>
      <c r="D480" s="5">
        <f t="shared" si="117"/>
        <v>172.11019191796353</v>
      </c>
      <c r="E480" s="5">
        <f t="shared" si="118"/>
        <v>99.07994274609392</v>
      </c>
      <c r="F480" s="5">
        <f t="shared" si="119"/>
        <v>14.109096628104668</v>
      </c>
      <c r="G480" s="5">
        <f t="shared" si="120"/>
        <v>0.71193412001079404</v>
      </c>
      <c r="H480" s="47">
        <f t="shared" si="114"/>
        <v>718.30437045413328</v>
      </c>
      <c r="J480" s="46">
        <v>0</v>
      </c>
      <c r="K480" s="18">
        <f t="shared" si="115"/>
        <v>5834.4759670450958</v>
      </c>
      <c r="L480">
        <f t="shared" si="108"/>
        <v>432.29326601196027</v>
      </c>
      <c r="M480">
        <f t="shared" si="109"/>
        <v>172.11024628240614</v>
      </c>
      <c r="N480">
        <f t="shared" si="110"/>
        <v>99.079953080645524</v>
      </c>
      <c r="O480">
        <f t="shared" si="111"/>
        <v>14.10909662912999</v>
      </c>
      <c r="P480">
        <f t="shared" si="112"/>
        <v>0.71193412001079404</v>
      </c>
      <c r="Q480" s="47">
        <f t="shared" si="113"/>
        <v>718.30449612415282</v>
      </c>
    </row>
    <row r="481" spans="1:17" x14ac:dyDescent="0.35">
      <c r="A481" s="6">
        <v>2220</v>
      </c>
      <c r="B481">
        <f>B480*SUM(Economy!Z269,Economy!AA269,Economy!AB269)/SUM(Economy!Z268,Economy!AA268,Economy!AB268)</f>
        <v>5781.026325926342</v>
      </c>
      <c r="C481" s="5">
        <f t="shared" si="116"/>
        <v>432.648933041671</v>
      </c>
      <c r="D481" s="5">
        <f t="shared" si="117"/>
        <v>172.18398547970577</v>
      </c>
      <c r="E481" s="5">
        <f t="shared" si="118"/>
        <v>98.62566888443628</v>
      </c>
      <c r="F481" s="5">
        <f t="shared" si="119"/>
        <v>13.987180601829301</v>
      </c>
      <c r="G481" s="5">
        <f t="shared" si="120"/>
        <v>0.70544679433649504</v>
      </c>
      <c r="H481" s="47">
        <f t="shared" si="114"/>
        <v>718.15121480197888</v>
      </c>
      <c r="J481" s="46">
        <v>0</v>
      </c>
      <c r="K481" s="18">
        <f t="shared" si="115"/>
        <v>5781.026325926342</v>
      </c>
      <c r="L481">
        <f t="shared" si="108"/>
        <v>432.64899401167099</v>
      </c>
      <c r="M481">
        <f t="shared" si="109"/>
        <v>172.18403969459018</v>
      </c>
      <c r="N481">
        <f t="shared" si="110"/>
        <v>98.625679080271169</v>
      </c>
      <c r="O481">
        <f t="shared" si="111"/>
        <v>13.98718060279605</v>
      </c>
      <c r="P481">
        <f t="shared" si="112"/>
        <v>0.70544679433649504</v>
      </c>
      <c r="Q481" s="47">
        <f t="shared" si="113"/>
        <v>718.15134018366484</v>
      </c>
    </row>
    <row r="482" spans="1:17" x14ac:dyDescent="0.35">
      <c r="A482" s="6">
        <v>2221</v>
      </c>
      <c r="B482">
        <f>B481*SUM(Economy!Z270,Economy!AA270,Economy!AB270)/SUM(Economy!Z269,Economy!AA269,Economy!AB269)</f>
        <v>5727.9606805069861</v>
      </c>
      <c r="C482" s="5">
        <f t="shared" si="116"/>
        <v>433.00140221676276</v>
      </c>
      <c r="D482" s="5">
        <f t="shared" si="117"/>
        <v>172.25256245681632</v>
      </c>
      <c r="E482" s="5">
        <f t="shared" si="118"/>
        <v>98.169470844197591</v>
      </c>
      <c r="F482" s="5">
        <f t="shared" si="119"/>
        <v>13.86596228442758</v>
      </c>
      <c r="G482" s="5">
        <f t="shared" si="120"/>
        <v>0.69900524424702226</v>
      </c>
      <c r="H482" s="47">
        <f t="shared" si="114"/>
        <v>717.98840304645125</v>
      </c>
      <c r="J482" s="46">
        <v>0</v>
      </c>
      <c r="K482" s="18">
        <f t="shared" si="115"/>
        <v>5727.9606805069861</v>
      </c>
      <c r="L482">
        <f t="shared" si="108"/>
        <v>433.00146318676275</v>
      </c>
      <c r="M482">
        <f t="shared" si="109"/>
        <v>172.25261652255398</v>
      </c>
      <c r="N482">
        <f t="shared" si="110"/>
        <v>98.1694809031777</v>
      </c>
      <c r="O482">
        <f t="shared" si="111"/>
        <v>13.865962285339101</v>
      </c>
      <c r="P482">
        <f t="shared" si="112"/>
        <v>0.69900524424702226</v>
      </c>
      <c r="Q482" s="47">
        <f t="shared" si="113"/>
        <v>717.98852814208067</v>
      </c>
    </row>
    <row r="483" spans="1:17" x14ac:dyDescent="0.35">
      <c r="A483" s="6">
        <v>2222</v>
      </c>
      <c r="B483">
        <f>B482*SUM(Economy!Z271,Economy!AA271,Economy!AB271)/SUM(Economy!Z270,Economy!AA270,Economy!AB270)</f>
        <v>5675.2787847123154</v>
      </c>
      <c r="C483" s="5">
        <f t="shared" si="116"/>
        <v>433.35063597945327</v>
      </c>
      <c r="D483" s="5">
        <f t="shared" si="117"/>
        <v>172.31597321907208</v>
      </c>
      <c r="E483" s="5">
        <f t="shared" si="118"/>
        <v>97.711432082962432</v>
      </c>
      <c r="F483" s="5">
        <f t="shared" si="119"/>
        <v>13.745446841480801</v>
      </c>
      <c r="G483" s="5">
        <f t="shared" si="120"/>
        <v>0.69260946785151445</v>
      </c>
      <c r="H483" s="47">
        <f t="shared" si="114"/>
        <v>717.81609759082005</v>
      </c>
      <c r="J483" s="46">
        <v>0</v>
      </c>
      <c r="K483" s="18">
        <f t="shared" si="115"/>
        <v>5675.2787847123154</v>
      </c>
      <c r="L483">
        <f t="shared" si="108"/>
        <v>433.35069694945327</v>
      </c>
      <c r="M483">
        <f t="shared" si="109"/>
        <v>172.31602713607327</v>
      </c>
      <c r="N483">
        <f t="shared" si="110"/>
        <v>97.711442006924727</v>
      </c>
      <c r="O483">
        <f t="shared" si="111"/>
        <v>13.74544684234025</v>
      </c>
      <c r="P483">
        <f t="shared" si="112"/>
        <v>0.69260946785151445</v>
      </c>
      <c r="Q483" s="47">
        <f t="shared" si="113"/>
        <v>717.81622240264301</v>
      </c>
    </row>
    <row r="484" spans="1:17" x14ac:dyDescent="0.35">
      <c r="A484" s="6">
        <v>2223</v>
      </c>
      <c r="B484">
        <f>B483*SUM(Economy!Z272,Economy!AA272,Economy!AB272)/SUM(Economy!Z271,Economy!AA271,Economy!AB271)</f>
        <v>5622.9803098658294</v>
      </c>
      <c r="C484" s="5">
        <f t="shared" si="116"/>
        <v>433.6966577269572</v>
      </c>
      <c r="D484" s="5">
        <f t="shared" si="117"/>
        <v>172.37426797459938</v>
      </c>
      <c r="E484" s="5">
        <f t="shared" si="118"/>
        <v>97.251634901165403</v>
      </c>
      <c r="F484" s="5">
        <f t="shared" si="119"/>
        <v>13.625639114624581</v>
      </c>
      <c r="G484" s="5">
        <f t="shared" si="120"/>
        <v>0.68625945246220266</v>
      </c>
      <c r="H484" s="47">
        <f t="shared" si="114"/>
        <v>717.63445916980879</v>
      </c>
      <c r="J484" s="46">
        <v>0</v>
      </c>
      <c r="K484" s="18">
        <f t="shared" si="115"/>
        <v>5622.9803098658294</v>
      </c>
      <c r="L484">
        <f t="shared" si="108"/>
        <v>433.69671869695719</v>
      </c>
      <c r="M484">
        <f t="shared" si="109"/>
        <v>172.3743217432733</v>
      </c>
      <c r="N484">
        <f t="shared" si="110"/>
        <v>97.251644691922166</v>
      </c>
      <c r="O484">
        <f t="shared" si="111"/>
        <v>13.625639115434934</v>
      </c>
      <c r="P484">
        <f t="shared" si="112"/>
        <v>0.68625945246220266</v>
      </c>
      <c r="Q484" s="47">
        <f t="shared" si="113"/>
        <v>717.6345837000498</v>
      </c>
    </row>
    <row r="485" spans="1:17" x14ac:dyDescent="0.35">
      <c r="A485" s="6">
        <v>2224</v>
      </c>
      <c r="B485">
        <f>B484*SUM(Economy!Z273,Economy!AA273,Economy!AB273)/SUM(Economy!Z272,Economy!AA272,Economy!AB272)</f>
        <v>5571.0648476196284</v>
      </c>
      <c r="C485" s="5">
        <f t="shared" si="116"/>
        <v>434.03949083644972</v>
      </c>
      <c r="D485" s="5">
        <f t="shared" si="117"/>
        <v>172.42749676257066</v>
      </c>
      <c r="E485" s="5">
        <f t="shared" si="118"/>
        <v>96.790160445226192</v>
      </c>
      <c r="F485" s="5">
        <f t="shared" si="119"/>
        <v>13.506543630369803</v>
      </c>
      <c r="G485" s="5">
        <f t="shared" si="120"/>
        <v>0.67995517496863778</v>
      </c>
      <c r="H485" s="47">
        <f t="shared" si="114"/>
        <v>717.44364684958509</v>
      </c>
      <c r="J485" s="46">
        <v>0</v>
      </c>
      <c r="K485" s="18">
        <f t="shared" si="115"/>
        <v>5571.0648476196284</v>
      </c>
      <c r="L485">
        <f t="shared" si="108"/>
        <v>434.03955180644971</v>
      </c>
      <c r="M485">
        <f t="shared" si="109"/>
        <v>172.42755038332533</v>
      </c>
      <c r="N485">
        <f t="shared" si="110"/>
        <v>96.790170104565391</v>
      </c>
      <c r="O485">
        <f t="shared" si="111"/>
        <v>13.506543631133862</v>
      </c>
      <c r="P485">
        <f t="shared" si="112"/>
        <v>0.67995517496863778</v>
      </c>
      <c r="Q485" s="47">
        <f t="shared" si="113"/>
        <v>717.44377110044286</v>
      </c>
    </row>
    <row r="486" spans="1:17" x14ac:dyDescent="0.35">
      <c r="A486" s="6">
        <v>2225</v>
      </c>
      <c r="B486">
        <f>B485*SUM(Economy!Z274,Economy!AA274,Economy!AB274)/SUM(Economy!Z273,Economy!AA273,Economy!AB273)</f>
        <v>5519.5319128061983</v>
      </c>
      <c r="C486" s="5">
        <f t="shared" si="116"/>
        <v>434.3791586602091</v>
      </c>
      <c r="D486" s="5">
        <f t="shared" si="117"/>
        <v>172.47570944619602</v>
      </c>
      <c r="E486" s="5">
        <f t="shared" si="118"/>
        <v>96.327088711082411</v>
      </c>
      <c r="F486" s="5">
        <f t="shared" si="119"/>
        <v>13.388164608763214</v>
      </c>
      <c r="G486" s="5">
        <f t="shared" si="120"/>
        <v>0.67369660220210759</v>
      </c>
      <c r="H486" s="47">
        <f t="shared" si="114"/>
        <v>717.24381802845278</v>
      </c>
      <c r="J486" s="46">
        <v>0</v>
      </c>
      <c r="K486" s="18">
        <f t="shared" si="115"/>
        <v>5519.5319128061983</v>
      </c>
      <c r="L486">
        <f t="shared" si="108"/>
        <v>434.37921963020909</v>
      </c>
      <c r="M486">
        <f t="shared" si="109"/>
        <v>172.47576291943838</v>
      </c>
      <c r="N486">
        <f t="shared" si="110"/>
        <v>96.327098240768009</v>
      </c>
      <c r="O486">
        <f t="shared" si="111"/>
        <v>13.388164609483624</v>
      </c>
      <c r="P486">
        <f t="shared" si="112"/>
        <v>0.67369660220210759</v>
      </c>
      <c r="Q486" s="47">
        <f t="shared" si="113"/>
        <v>717.24394200210122</v>
      </c>
    </row>
    <row r="487" spans="1:17" x14ac:dyDescent="0.35">
      <c r="A487" s="6">
        <v>2226</v>
      </c>
      <c r="B487">
        <f>B486*SUM(Economy!Z275,Economy!AA275,Economy!AB275)/SUM(Economy!Z274,Economy!AA274,Economy!AB274)</f>
        <v>5468.3809462132276</v>
      </c>
      <c r="C487" s="5">
        <f t="shared" si="116"/>
        <v>434.71568452093288</v>
      </c>
      <c r="D487" s="5">
        <f t="shared" si="117"/>
        <v>172.51895570600169</v>
      </c>
      <c r="E487" s="5">
        <f t="shared" si="118"/>
        <v>95.862498548103005</v>
      </c>
      <c r="F487" s="5">
        <f t="shared" si="119"/>
        <v>13.270505971887671</v>
      </c>
      <c r="G487" s="5">
        <f t="shared" si="120"/>
        <v>0.66748369129041452</v>
      </c>
      <c r="H487" s="47">
        <f t="shared" si="114"/>
        <v>717.03512843821557</v>
      </c>
      <c r="J487" s="46">
        <v>0</v>
      </c>
      <c r="K487" s="18">
        <f t="shared" si="115"/>
        <v>5468.3809462132276</v>
      </c>
      <c r="L487">
        <f t="shared" si="108"/>
        <v>434.71574549093287</v>
      </c>
      <c r="M487">
        <f t="shared" si="109"/>
        <v>172.51900903213757</v>
      </c>
      <c r="N487">
        <f t="shared" si="110"/>
        <v>95.862507949875294</v>
      </c>
      <c r="O487">
        <f t="shared" si="111"/>
        <v>13.270505972566927</v>
      </c>
      <c r="P487">
        <f t="shared" si="112"/>
        <v>0.66748369129041452</v>
      </c>
      <c r="Q487" s="47">
        <f t="shared" si="113"/>
        <v>717.03525213680314</v>
      </c>
    </row>
    <row r="488" spans="1:17" x14ac:dyDescent="0.35">
      <c r="A488" s="6">
        <v>2227</v>
      </c>
      <c r="B488">
        <f>B487*SUM(Economy!Z276,Economy!AA276,Economy!AB276)/SUM(Economy!Z275,Economy!AA275,Economy!AB275)</f>
        <v>5417.6113172828891</v>
      </c>
      <c r="C488" s="5">
        <f t="shared" si="116"/>
        <v>435.04909170722351</v>
      </c>
      <c r="D488" s="5">
        <f t="shared" si="117"/>
        <v>172.55728503338719</v>
      </c>
      <c r="E488" s="5">
        <f t="shared" si="118"/>
        <v>95.396467663365527</v>
      </c>
      <c r="F488" s="5">
        <f t="shared" si="119"/>
        <v>13.153571352202121</v>
      </c>
      <c r="G488" s="5">
        <f t="shared" si="120"/>
        <v>0.66131639000319931</v>
      </c>
      <c r="H488" s="47">
        <f t="shared" si="114"/>
        <v>716.81773214618158</v>
      </c>
      <c r="J488" s="46">
        <v>0</v>
      </c>
      <c r="K488" s="18">
        <f t="shared" si="115"/>
        <v>5417.6113172828891</v>
      </c>
      <c r="L488">
        <f t="shared" si="108"/>
        <v>435.0491526772235</v>
      </c>
      <c r="M488">
        <f t="shared" si="109"/>
        <v>172.55733821282126</v>
      </c>
      <c r="N488">
        <f t="shared" si="110"/>
        <v>95.396476938941433</v>
      </c>
      <c r="O488">
        <f t="shared" si="111"/>
        <v>13.153571352842574</v>
      </c>
      <c r="P488">
        <f t="shared" si="112"/>
        <v>0.66131639000319931</v>
      </c>
      <c r="Q488" s="47">
        <f t="shared" si="113"/>
        <v>716.81785557183207</v>
      </c>
    </row>
    <row r="489" spans="1:17" x14ac:dyDescent="0.35">
      <c r="A489" s="6">
        <v>2228</v>
      </c>
      <c r="B489">
        <f>B488*SUM(Economy!Z277,Economy!AA277,Economy!AB277)/SUM(Economy!Z276,Economy!AA276,Economy!AB276)</f>
        <v>5367.2223267371737</v>
      </c>
      <c r="C489" s="5">
        <f t="shared" si="116"/>
        <v>435.37940346923824</v>
      </c>
      <c r="D489" s="5">
        <f t="shared" si="117"/>
        <v>172.59074672445334</v>
      </c>
      <c r="E489" s="5">
        <f t="shared" si="118"/>
        <v>94.929072626281169</v>
      </c>
      <c r="F489" s="5">
        <f t="shared" si="119"/>
        <v>13.037364100721652</v>
      </c>
      <c r="G489" s="5">
        <f t="shared" si="120"/>
        <v>0.65519463708798509</v>
      </c>
      <c r="H489" s="47">
        <f t="shared" si="114"/>
        <v>716.59178155778238</v>
      </c>
      <c r="J489" s="46">
        <v>0</v>
      </c>
      <c r="K489" s="18">
        <f t="shared" si="115"/>
        <v>5367.2223267371737</v>
      </c>
      <c r="L489">
        <f t="shared" si="108"/>
        <v>435.37946443923823</v>
      </c>
      <c r="M489">
        <f t="shared" si="109"/>
        <v>172.59079975758922</v>
      </c>
      <c r="N489">
        <f t="shared" si="110"/>
        <v>94.929081777354583</v>
      </c>
      <c r="O489">
        <f t="shared" si="111"/>
        <v>13.037364101325517</v>
      </c>
      <c r="P489">
        <f t="shared" si="112"/>
        <v>0.65519463708798509</v>
      </c>
      <c r="Q489" s="47">
        <f t="shared" si="113"/>
        <v>716.59190471259546</v>
      </c>
    </row>
    <row r="490" spans="1:17" x14ac:dyDescent="0.35">
      <c r="A490" s="6">
        <v>2229</v>
      </c>
      <c r="B490">
        <f>B489*SUM(Economy!Z278,Economy!AA278,Economy!AB278)/SUM(Economy!Z277,Economy!AA277,Economy!AB277)</f>
        <v>5317.2132091307549</v>
      </c>
      <c r="C490" s="5">
        <f t="shared" si="116"/>
        <v>435.70664301449943</v>
      </c>
      <c r="D490" s="5">
        <f t="shared" si="117"/>
        <v>172.61938987409371</v>
      </c>
      <c r="E490" s="5">
        <f t="shared" si="118"/>
        <v>94.460388873551665</v>
      </c>
      <c r="F490" s="5">
        <f t="shared" si="119"/>
        <v>12.921887295038042</v>
      </c>
      <c r="G490" s="5">
        <f t="shared" si="120"/>
        <v>0.64911836259712852</v>
      </c>
      <c r="H490" s="47">
        <f t="shared" si="114"/>
        <v>716.35742741977992</v>
      </c>
      <c r="J490" s="46">
        <v>0</v>
      </c>
      <c r="K490" s="18">
        <f t="shared" si="115"/>
        <v>5317.2132091307549</v>
      </c>
      <c r="L490">
        <f t="shared" si="108"/>
        <v>435.70670398449943</v>
      </c>
      <c r="M490">
        <f t="shared" si="109"/>
        <v>172.61944276133386</v>
      </c>
      <c r="N490">
        <f t="shared" si="110"/>
        <v>94.460397901793741</v>
      </c>
      <c r="O490">
        <f t="shared" si="111"/>
        <v>12.92188729560741</v>
      </c>
      <c r="P490">
        <f t="shared" si="112"/>
        <v>0.64911836259712852</v>
      </c>
      <c r="Q490" s="47">
        <f t="shared" si="113"/>
        <v>716.35755030583164</v>
      </c>
    </row>
    <row r="491" spans="1:17" x14ac:dyDescent="0.35">
      <c r="A491" s="6">
        <v>2230</v>
      </c>
      <c r="B491">
        <f>B490*SUM(Economy!Z279,Economy!AA279,Economy!AB279)/SUM(Economy!Z278,Economy!AA278,Economy!AB278)</f>
        <v>5267.5831353329422</v>
      </c>
      <c r="C491" s="5">
        <f t="shared" si="116"/>
        <v>436.03083350386015</v>
      </c>
      <c r="D491" s="5">
        <f t="shared" si="117"/>
        <v>172.64326337034154</v>
      </c>
      <c r="E491" s="5">
        <f t="shared" si="118"/>
        <v>93.990490714442856</v>
      </c>
      <c r="F491" s="5">
        <f t="shared" si="119"/>
        <v>12.807143747181465</v>
      </c>
      <c r="G491" s="5">
        <f t="shared" si="120"/>
        <v>0.64308748820585315</v>
      </c>
      <c r="H491" s="47">
        <f t="shared" si="114"/>
        <v>716.114818824032</v>
      </c>
      <c r="J491" s="46">
        <v>0</v>
      </c>
      <c r="K491" s="18">
        <f t="shared" si="115"/>
        <v>5267.5831353329422</v>
      </c>
      <c r="L491">
        <f t="shared" si="108"/>
        <v>436.03089447386014</v>
      </c>
      <c r="M491">
        <f t="shared" si="109"/>
        <v>172.64331611208729</v>
      </c>
      <c r="N491">
        <f t="shared" si="110"/>
        <v>93.990499621502309</v>
      </c>
      <c r="O491">
        <f t="shared" si="111"/>
        <v>12.807143747718309</v>
      </c>
      <c r="P491">
        <f t="shared" si="112"/>
        <v>0.64308748820585315</v>
      </c>
      <c r="Q491" s="47">
        <f t="shared" si="113"/>
        <v>716.11494144337394</v>
      </c>
    </row>
    <row r="492" spans="1:17" x14ac:dyDescent="0.35">
      <c r="A492" s="6">
        <v>2231</v>
      </c>
      <c r="B492">
        <f>B491*SUM(Economy!Z280,Economy!AA280,Economy!AB280)/SUM(Economy!Z279,Economy!AA279,Economy!AB279)</f>
        <v>5218.3312149401936</v>
      </c>
      <c r="C492" s="5">
        <f t="shared" si="116"/>
        <v>436.35199804762141</v>
      </c>
      <c r="D492" s="5">
        <f t="shared" si="117"/>
        <v>172.66241588896514</v>
      </c>
      <c r="E492" s="5">
        <f t="shared" si="118"/>
        <v>93.519451336359907</v>
      </c>
      <c r="F492" s="5">
        <f t="shared" si="119"/>
        <v>12.693136011324079</v>
      </c>
      <c r="G492" s="5">
        <f t="shared" si="120"/>
        <v>0.63710192752155148</v>
      </c>
      <c r="H492" s="47">
        <f t="shared" si="114"/>
        <v>715.86410321179221</v>
      </c>
      <c r="J492" s="46">
        <v>0</v>
      </c>
      <c r="K492" s="18">
        <f t="shared" si="115"/>
        <v>5218.3312149401936</v>
      </c>
      <c r="L492">
        <f t="shared" si="108"/>
        <v>436.3520590176214</v>
      </c>
      <c r="M492">
        <f t="shared" si="109"/>
        <v>172.66246848561676</v>
      </c>
      <c r="N492">
        <f t="shared" si="110"/>
        <v>93.519460123863325</v>
      </c>
      <c r="O492">
        <f t="shared" si="111"/>
        <v>12.693136011830255</v>
      </c>
      <c r="P492">
        <f t="shared" si="112"/>
        <v>0.63710192752155148</v>
      </c>
      <c r="Q492" s="47">
        <f t="shared" si="113"/>
        <v>715.86422556645323</v>
      </c>
    </row>
    <row r="493" spans="1:17" x14ac:dyDescent="0.35">
      <c r="A493" s="6">
        <v>2232</v>
      </c>
      <c r="B493">
        <f>B492*SUM(Economy!Z281,Economy!AA281,Economy!AB281)/SUM(Economy!Z280,Economy!AA280,Economy!AB280)</f>
        <v>5169.4564986206824</v>
      </c>
      <c r="C493" s="5">
        <f t="shared" si="116"/>
        <v>436.67015970179631</v>
      </c>
      <c r="D493" s="5">
        <f t="shared" si="117"/>
        <v>172.6768958883045</v>
      </c>
      <c r="E493" s="5">
        <f t="shared" si="118"/>
        <v>93.047342810709807</v>
      </c>
      <c r="F493" s="5">
        <f t="shared" si="119"/>
        <v>12.579866391326398</v>
      </c>
      <c r="G493" s="5">
        <f t="shared" si="120"/>
        <v>0.63116158638453213</v>
      </c>
      <c r="H493" s="47">
        <f t="shared" si="114"/>
        <v>715.60542637852154</v>
      </c>
      <c r="J493" s="46">
        <v>0</v>
      </c>
      <c r="K493" s="18">
        <f t="shared" si="115"/>
        <v>5169.4564986206824</v>
      </c>
      <c r="L493">
        <f t="shared" si="108"/>
        <v>436.6702206717963</v>
      </c>
      <c r="M493">
        <f t="shared" si="109"/>
        <v>172.67694834026116</v>
      </c>
      <c r="N493">
        <f t="shared" si="110"/>
        <v>93.047351480261952</v>
      </c>
      <c r="O493">
        <f t="shared" si="111"/>
        <v>12.579866391803659</v>
      </c>
      <c r="P493">
        <f t="shared" si="112"/>
        <v>0.63116158638453213</v>
      </c>
      <c r="Q493" s="47">
        <f t="shared" si="113"/>
        <v>715.60554847050764</v>
      </c>
    </row>
    <row r="494" spans="1:17" x14ac:dyDescent="0.35">
      <c r="A494" s="6">
        <v>2233</v>
      </c>
      <c r="B494">
        <f>B493*SUM(Economy!Z282,Economy!AA282,Economy!AB282)/SUM(Economy!Z281,Economy!AA281,Economy!AB281)</f>
        <v>5120.9579803925144</v>
      </c>
      <c r="C494" s="5">
        <f t="shared" si="116"/>
        <v>436.98534146451721</v>
      </c>
      <c r="D494" s="5">
        <f t="shared" si="117"/>
        <v>172.68675160434196</v>
      </c>
      <c r="E494" s="5">
        <f t="shared" si="118"/>
        <v>92.574236099036995</v>
      </c>
      <c r="F494" s="5">
        <f t="shared" si="119"/>
        <v>12.467336948127477</v>
      </c>
      <c r="G494" s="5">
        <f t="shared" si="120"/>
        <v>0.62526636316039252</v>
      </c>
      <c r="H494" s="47">
        <f t="shared" si="114"/>
        <v>715.338932479184</v>
      </c>
      <c r="J494" s="46">
        <v>0</v>
      </c>
      <c r="K494" s="18">
        <f t="shared" si="115"/>
        <v>5120.9579803925144</v>
      </c>
      <c r="L494">
        <f t="shared" ref="L494:L557" si="121">(1-F$4)*L493+D$4*G$3*K493</f>
        <v>436.9854024345172</v>
      </c>
      <c r="M494">
        <f t="shared" ref="M494:M557" si="122">(1-F$5)*M493+D$5*G$3*K493</f>
        <v>172.68680391200172</v>
      </c>
      <c r="N494">
        <f t="shared" ref="N494:N557" si="123">(1-F$6)*N493+D$6*G$3*K493</f>
        <v>92.574244652221068</v>
      </c>
      <c r="O494">
        <f t="shared" ref="O494:O557" si="124">(1-F$7)*O493+D$7*G$3*K493</f>
        <v>12.467336948577472</v>
      </c>
      <c r="P494">
        <f t="shared" ref="P494:P557" si="125">(1-F$8)*P493+D$8*G$3*K493</f>
        <v>0.62526636316039252</v>
      </c>
      <c r="Q494" s="47">
        <f t="shared" ref="Q494:Q557" si="126">SUM(L494:P494)</f>
        <v>715.33905431047788</v>
      </c>
    </row>
    <row r="495" spans="1:17" x14ac:dyDescent="0.35">
      <c r="A495" s="6">
        <v>2234</v>
      </c>
      <c r="B495">
        <f>B494*SUM(Economy!Z283,Economy!AA283,Economy!AB283)/SUM(Economy!Z282,Economy!AA282,Economy!AB282)</f>
        <v>5072.8345998369123</v>
      </c>
      <c r="C495" s="5">
        <f t="shared" si="116"/>
        <v>437.29756627258172</v>
      </c>
      <c r="D495" s="5">
        <f t="shared" si="117"/>
        <v>172.69203104600012</v>
      </c>
      <c r="E495" s="5">
        <f t="shared" si="118"/>
        <v>92.100201059418609</v>
      </c>
      <c r="F495" s="5">
        <f t="shared" si="119"/>
        <v>12.355549506980019</v>
      </c>
      <c r="G495" s="5">
        <f t="shared" si="120"/>
        <v>0.61941614902420083</v>
      </c>
      <c r="H495" s="47">
        <f t="shared" si="114"/>
        <v>715.06476403400472</v>
      </c>
      <c r="J495" s="46">
        <v>0</v>
      </c>
      <c r="K495" s="18">
        <f t="shared" si="115"/>
        <v>5072.8345998369123</v>
      </c>
      <c r="L495">
        <f t="shared" si="121"/>
        <v>437.29762724258171</v>
      </c>
      <c r="M495">
        <f t="shared" si="122"/>
        <v>172.69208320975994</v>
      </c>
      <c r="N495">
        <f t="shared" si="123"/>
        <v>92.10020949779657</v>
      </c>
      <c r="O495">
        <f t="shared" si="124"/>
        <v>12.355549507404307</v>
      </c>
      <c r="P495">
        <f t="shared" si="125"/>
        <v>0.61941614902420083</v>
      </c>
      <c r="Q495" s="47">
        <f t="shared" si="126"/>
        <v>715.0648856065668</v>
      </c>
    </row>
    <row r="496" spans="1:17" x14ac:dyDescent="0.35">
      <c r="A496" s="6">
        <v>2235</v>
      </c>
      <c r="B496">
        <f>B495*SUM(Economy!Z284,Economy!AA284,Economy!AB284)/SUM(Economy!Z283,Economy!AA283,Economy!AB283)</f>
        <v>5025.0852442480109</v>
      </c>
      <c r="C496" s="5">
        <f t="shared" si="116"/>
        <v>437.60685699813376</v>
      </c>
      <c r="D496" s="5">
        <f t="shared" si="117"/>
        <v>172.69278199066034</v>
      </c>
      <c r="E496" s="5">
        <f t="shared" si="118"/>
        <v>91.625306453105978</v>
      </c>
      <c r="F496" s="5">
        <f t="shared" si="119"/>
        <v>12.24450566453168</v>
      </c>
      <c r="G496" s="5">
        <f t="shared" si="120"/>
        <v>0.61361082823665858</v>
      </c>
      <c r="H496" s="47">
        <f t="shared" si="114"/>
        <v>714.78306193466835</v>
      </c>
      <c r="J496" s="46">
        <v>0</v>
      </c>
      <c r="K496" s="18">
        <f t="shared" si="115"/>
        <v>5025.0852442480109</v>
      </c>
      <c r="L496">
        <f t="shared" si="121"/>
        <v>437.60691796813376</v>
      </c>
      <c r="M496">
        <f t="shared" si="122"/>
        <v>172.6928340109161</v>
      </c>
      <c r="N496">
        <f t="shared" si="123"/>
        <v>91.625314778218822</v>
      </c>
      <c r="O496">
        <f t="shared" si="124"/>
        <v>12.244505664931729</v>
      </c>
      <c r="P496">
        <f t="shared" si="125"/>
        <v>0.61361082823665858</v>
      </c>
      <c r="Q496" s="47">
        <f t="shared" si="126"/>
        <v>714.78318325043711</v>
      </c>
    </row>
    <row r="497" spans="1:17" x14ac:dyDescent="0.35">
      <c r="A497" s="6">
        <v>2236</v>
      </c>
      <c r="B497">
        <f>B496*SUM(Economy!Z285,Economy!AA285,Economy!AB285)/SUM(Economy!Z284,Economy!AA284,Economy!AB284)</f>
        <v>4977.7087507205806</v>
      </c>
      <c r="C497" s="5">
        <f t="shared" si="116"/>
        <v>437.91323644547555</v>
      </c>
      <c r="D497" s="5">
        <f t="shared" si="117"/>
        <v>172.68905197989508</v>
      </c>
      <c r="E497" s="5">
        <f t="shared" si="118"/>
        <v>91.149619951399671</v>
      </c>
      <c r="F497" s="5">
        <f t="shared" si="119"/>
        <v>12.134206795753888</v>
      </c>
      <c r="G497" s="5">
        <f t="shared" si="120"/>
        <v>0.60785027841242756</v>
      </c>
      <c r="H497" s="47">
        <f t="shared" si="114"/>
        <v>714.49396545093668</v>
      </c>
      <c r="J497" s="46">
        <v>0</v>
      </c>
      <c r="K497" s="18">
        <f t="shared" si="115"/>
        <v>4977.7087507205806</v>
      </c>
      <c r="L497">
        <f t="shared" si="121"/>
        <v>437.91329741547554</v>
      </c>
      <c r="M497">
        <f t="shared" si="122"/>
        <v>172.68910385704157</v>
      </c>
      <c r="N497">
        <f t="shared" si="123"/>
        <v>91.149628164767719</v>
      </c>
      <c r="O497">
        <f t="shared" si="124"/>
        <v>12.134206796131085</v>
      </c>
      <c r="P497">
        <f t="shared" si="125"/>
        <v>0.60785027841242756</v>
      </c>
      <c r="Q497" s="47">
        <f t="shared" si="126"/>
        <v>714.49408651182841</v>
      </c>
    </row>
    <row r="498" spans="1:17" x14ac:dyDescent="0.35">
      <c r="A498" s="6">
        <v>2237</v>
      </c>
      <c r="B498">
        <f>B497*SUM(Economy!Z286,Economy!AA286,Economy!AB286)/SUM(Economy!Z285,Economy!AA285,Economy!AB285)</f>
        <v>4930.7039081772309</v>
      </c>
      <c r="C498" s="5">
        <f t="shared" si="116"/>
        <v>438.216727348007</v>
      </c>
      <c r="D498" s="5">
        <f t="shared" si="117"/>
        <v>172.68088831540811</v>
      </c>
      <c r="E498" s="5">
        <f t="shared" si="118"/>
        <v>90.673208142745594</v>
      </c>
      <c r="F498" s="5">
        <f t="shared" si="119"/>
        <v>12.024654060719646</v>
      </c>
      <c r="G498" s="5">
        <f t="shared" si="120"/>
        <v>0.60213437078079279</v>
      </c>
      <c r="H498" s="47">
        <f t="shared" si="114"/>
        <v>714.19761223766113</v>
      </c>
      <c r="J498" s="46">
        <v>0</v>
      </c>
      <c r="K498" s="18">
        <f t="shared" si="115"/>
        <v>4930.7039081772309</v>
      </c>
      <c r="L498">
        <f t="shared" si="121"/>
        <v>438.21678831800699</v>
      </c>
      <c r="M498">
        <f t="shared" si="122"/>
        <v>172.68094004983902</v>
      </c>
      <c r="N498">
        <f t="shared" si="123"/>
        <v>90.673216245868758</v>
      </c>
      <c r="O498">
        <f t="shared" si="124"/>
        <v>12.024654061075296</v>
      </c>
      <c r="P498">
        <f t="shared" si="125"/>
        <v>0.60213437078079279</v>
      </c>
      <c r="Q498" s="47">
        <f t="shared" si="126"/>
        <v>714.19773304557077</v>
      </c>
    </row>
    <row r="499" spans="1:17" x14ac:dyDescent="0.35">
      <c r="A499" s="6">
        <v>2238</v>
      </c>
      <c r="B499">
        <f>B498*SUM(Economy!Z287,Economy!AA287,Economy!AB287)/SUM(Economy!Z286,Economy!AA286,Economy!AB286)</f>
        <v>4884.0694593364478</v>
      </c>
      <c r="C499" s="5">
        <f t="shared" si="116"/>
        <v>438.51735236528856</v>
      </c>
      <c r="D499" s="5">
        <f t="shared" si="117"/>
        <v>172.66833805517567</v>
      </c>
      <c r="E499" s="5">
        <f t="shared" si="118"/>
        <v>90.196136540039987</v>
      </c>
      <c r="F499" s="5">
        <f t="shared" si="119"/>
        <v>11.915848411231801</v>
      </c>
      <c r="G499" s="5">
        <f t="shared" si="120"/>
        <v>0.59646297043883778</v>
      </c>
      <c r="H499" s="47">
        <f t="shared" ref="H499:H561" si="127">SUM(C499:G499)</f>
        <v>713.89413834217487</v>
      </c>
      <c r="J499" s="46">
        <v>0</v>
      </c>
      <c r="K499" s="18">
        <f t="shared" si="115"/>
        <v>4884.0694593364478</v>
      </c>
      <c r="L499">
        <f t="shared" si="121"/>
        <v>438.51741333528855</v>
      </c>
      <c r="M499">
        <f t="shared" si="122"/>
        <v>172.66838964728362</v>
      </c>
      <c r="N499">
        <f t="shared" si="123"/>
        <v>90.196144534398044</v>
      </c>
      <c r="O499">
        <f t="shared" si="124"/>
        <v>11.915848411567135</v>
      </c>
      <c r="P499">
        <f t="shared" si="125"/>
        <v>0.59646297043883778</v>
      </c>
      <c r="Q499" s="47">
        <f t="shared" si="126"/>
        <v>713.8942588989762</v>
      </c>
    </row>
    <row r="500" spans="1:17" x14ac:dyDescent="0.35">
      <c r="A500" s="6">
        <v>2239</v>
      </c>
      <c r="B500">
        <f>B499*SUM(Economy!Z288,Economy!AA288,Economy!AB288)/SUM(Economy!Z287,Economy!AA287,Economy!AB287)</f>
        <v>4837.8041026229175</v>
      </c>
      <c r="C500" s="5">
        <f t="shared" si="116"/>
        <v>438.81513408022431</v>
      </c>
      <c r="D500" s="5">
        <f t="shared" si="117"/>
        <v>172.65144800978308</v>
      </c>
      <c r="E500" s="5">
        <f t="shared" si="118"/>
        <v>89.718469588131882</v>
      </c>
      <c r="F500" s="5">
        <f t="shared" si="119"/>
        <v>11.807790597303445</v>
      </c>
      <c r="G500" s="5">
        <f t="shared" si="120"/>
        <v>0.5908359365973046</v>
      </c>
      <c r="H500" s="47">
        <f t="shared" si="127"/>
        <v>713.5836782120399</v>
      </c>
      <c r="J500" s="46">
        <v>0</v>
      </c>
      <c r="K500" s="18">
        <f t="shared" si="115"/>
        <v>4837.8041026229175</v>
      </c>
      <c r="L500">
        <f t="shared" si="121"/>
        <v>438.8151950502243</v>
      </c>
      <c r="M500">
        <f t="shared" si="122"/>
        <v>172.65149945995961</v>
      </c>
      <c r="N500">
        <f t="shared" si="123"/>
        <v>89.718477475184741</v>
      </c>
      <c r="O500">
        <f t="shared" si="124"/>
        <v>11.80779059761962</v>
      </c>
      <c r="P500">
        <f t="shared" si="125"/>
        <v>0.5908359365973046</v>
      </c>
      <c r="Q500" s="47">
        <f t="shared" si="126"/>
        <v>713.58379851958557</v>
      </c>
    </row>
    <row r="501" spans="1:17" x14ac:dyDescent="0.35">
      <c r="A501" s="6">
        <v>2240</v>
      </c>
      <c r="B501">
        <f>B500*SUM(Economy!Z289,Economy!AA289,Economy!AB289)/SUM(Economy!Z288,Economy!AA288,Economy!AB288)</f>
        <v>4791.9064940215339</v>
      </c>
      <c r="C501" s="5">
        <f t="shared" si="116"/>
        <v>439.11009499636123</v>
      </c>
      <c r="D501" s="5">
        <f t="shared" si="117"/>
        <v>172.63026473895064</v>
      </c>
      <c r="E501" s="5">
        <f t="shared" si="118"/>
        <v>89.240270671511396</v>
      </c>
      <c r="F501" s="5">
        <f t="shared" si="119"/>
        <v>11.700481173492069</v>
      </c>
      <c r="G501" s="5">
        <f t="shared" si="120"/>
        <v>0.58525312281930963</v>
      </c>
      <c r="H501" s="47">
        <f t="shared" si="127"/>
        <v>713.26636470313463</v>
      </c>
      <c r="J501" s="46">
        <v>0</v>
      </c>
      <c r="K501" s="18">
        <f t="shared" si="115"/>
        <v>4791.9064940215339</v>
      </c>
      <c r="L501">
        <f t="shared" si="121"/>
        <v>439.11015596636122</v>
      </c>
      <c r="M501">
        <f t="shared" si="122"/>
        <v>172.63031604758621</v>
      </c>
      <c r="N501">
        <f t="shared" si="123"/>
        <v>89.240278452699371</v>
      </c>
      <c r="O501">
        <f t="shared" si="124"/>
        <v>11.700481173790182</v>
      </c>
      <c r="P501">
        <f t="shared" si="125"/>
        <v>0.58525312281930963</v>
      </c>
      <c r="Q501" s="47">
        <f t="shared" si="126"/>
        <v>713.26648476325624</v>
      </c>
    </row>
    <row r="502" spans="1:17" x14ac:dyDescent="0.35">
      <c r="A502" s="6">
        <v>2241</v>
      </c>
      <c r="B502">
        <f>B501*SUM(Economy!Z290,Economy!AA290,Economy!AB290)/SUM(Economy!Z289,Economy!AA289,Economy!AB289)</f>
        <v>4746.3752488764258</v>
      </c>
      <c r="C502" s="5">
        <f t="shared" si="116"/>
        <v>439.40225753530171</v>
      </c>
      <c r="D502" s="5">
        <f t="shared" si="117"/>
        <v>172.60483454824282</v>
      </c>
      <c r="E502" s="5">
        <f t="shared" si="118"/>
        <v>88.761602122173201</v>
      </c>
      <c r="F502" s="5">
        <f t="shared" si="119"/>
        <v>11.593920505089269</v>
      </c>
      <c r="G502" s="5">
        <f t="shared" si="120"/>
        <v>0.57971437725208474</v>
      </c>
      <c r="H502" s="47">
        <f t="shared" si="127"/>
        <v>712.94232908805918</v>
      </c>
      <c r="J502" s="46">
        <v>0</v>
      </c>
      <c r="K502" s="18">
        <f t="shared" si="115"/>
        <v>4746.3752488764258</v>
      </c>
      <c r="L502">
        <f t="shared" si="121"/>
        <v>439.40231850530171</v>
      </c>
      <c r="M502">
        <f t="shared" si="122"/>
        <v>172.60488571572679</v>
      </c>
      <c r="N502">
        <f t="shared" si="123"/>
        <v>88.761609798917277</v>
      </c>
      <c r="O502">
        <f t="shared" si="124"/>
        <v>11.593920505370352</v>
      </c>
      <c r="P502">
        <f t="shared" si="125"/>
        <v>0.57971437725208474</v>
      </c>
      <c r="Q502" s="47">
        <f t="shared" si="126"/>
        <v>712.94244890256812</v>
      </c>
    </row>
    <row r="503" spans="1:17" x14ac:dyDescent="0.35">
      <c r="A503" s="6">
        <v>2242</v>
      </c>
      <c r="B503">
        <f>B502*SUM(Economy!Z291,Economy!AA291,Economy!AB291)/SUM(Economy!Z290,Economy!AA290,Economy!AB290)</f>
        <v>4701.2089436364058</v>
      </c>
      <c r="C503" s="5">
        <f t="shared" si="116"/>
        <v>439.6916440342257</v>
      </c>
      <c r="D503" s="5">
        <f t="shared" si="117"/>
        <v>172.5752034859554</v>
      </c>
      <c r="E503" s="5">
        <f t="shared" si="118"/>
        <v>88.282525227644413</v>
      </c>
      <c r="F503" s="5">
        <f t="shared" si="119"/>
        <v>11.488108774167781</v>
      </c>
      <c r="G503" s="5">
        <f t="shared" si="120"/>
        <v>0.57421954285190979</v>
      </c>
      <c r="H503" s="47">
        <f t="shared" si="127"/>
        <v>712.61170106484519</v>
      </c>
      <c r="J503" s="46">
        <v>0</v>
      </c>
      <c r="K503" s="18">
        <f t="shared" si="115"/>
        <v>4701.2089436364058</v>
      </c>
      <c r="L503">
        <f t="shared" si="121"/>
        <v>439.6917050042257</v>
      </c>
      <c r="M503">
        <f t="shared" si="122"/>
        <v>172.57525451267608</v>
      </c>
      <c r="N503">
        <f t="shared" si="123"/>
        <v>88.282532801346491</v>
      </c>
      <c r="O503">
        <f t="shared" si="124"/>
        <v>11.488108774432806</v>
      </c>
      <c r="P503">
        <f t="shared" si="125"/>
        <v>0.57421954285190979</v>
      </c>
      <c r="Q503" s="47">
        <f t="shared" si="126"/>
        <v>712.61182063553304</v>
      </c>
    </row>
    <row r="504" spans="1:17" x14ac:dyDescent="0.35">
      <c r="A504" s="6">
        <v>2243</v>
      </c>
      <c r="B504">
        <f>B503*SUM(Economy!Z292,Economy!AA292,Economy!AB292)/SUM(Economy!Z291,Economy!AA291,Economy!AB291)</f>
        <v>4656.4061175481711</v>
      </c>
      <c r="C504" s="5">
        <f t="shared" si="116"/>
        <v>439.97827674351919</v>
      </c>
      <c r="D504" s="5">
        <f t="shared" si="117"/>
        <v>172.54141734017475</v>
      </c>
      <c r="E504" s="5">
        <f t="shared" si="118"/>
        <v>87.803100239166625</v>
      </c>
      <c r="F504" s="5">
        <f t="shared" si="119"/>
        <v>11.383045985487719</v>
      </c>
      <c r="G504" s="5">
        <f t="shared" si="120"/>
        <v>0.56876845760240302</v>
      </c>
      <c r="H504" s="47">
        <f t="shared" si="127"/>
        <v>712.27460876595069</v>
      </c>
      <c r="J504" s="46">
        <v>0</v>
      </c>
      <c r="K504" s="18">
        <f t="shared" si="115"/>
        <v>4656.4061175481711</v>
      </c>
      <c r="L504">
        <f t="shared" si="121"/>
        <v>439.97833771351918</v>
      </c>
      <c r="M504">
        <f t="shared" si="122"/>
        <v>172.54146822651938</v>
      </c>
      <c r="N504">
        <f t="shared" si="123"/>
        <v>87.803107711209805</v>
      </c>
      <c r="O504">
        <f t="shared" si="124"/>
        <v>11.383045985737603</v>
      </c>
      <c r="P504">
        <f t="shared" si="125"/>
        <v>0.56876845760240302</v>
      </c>
      <c r="Q504" s="47">
        <f t="shared" si="126"/>
        <v>712.27472809458845</v>
      </c>
    </row>
    <row r="505" spans="1:17" x14ac:dyDescent="0.35">
      <c r="A505" s="6">
        <v>2244</v>
      </c>
      <c r="B505">
        <f>B504*SUM(Economy!Z293,Economy!AA293,Economy!AB293)/SUM(Economy!Z292,Economy!AA292,Economy!AB292)</f>
        <v>4611.965274298539</v>
      </c>
      <c r="C505" s="5">
        <f t="shared" si="116"/>
        <v>440.26217782450613</v>
      </c>
      <c r="D505" s="5">
        <f t="shared" si="117"/>
        <v>172.50352163600425</v>
      </c>
      <c r="E505" s="5">
        <f t="shared" si="118"/>
        <v>87.323386380022299</v>
      </c>
      <c r="F505" s="5">
        <f t="shared" si="119"/>
        <v>11.278731972263941</v>
      </c>
      <c r="G505" s="5">
        <f t="shared" si="120"/>
        <v>0.56336095472633174</v>
      </c>
      <c r="H505" s="47">
        <f t="shared" si="127"/>
        <v>711.93117876752297</v>
      </c>
      <c r="J505" s="46">
        <v>0</v>
      </c>
      <c r="K505" s="18">
        <f t="shared" si="115"/>
        <v>4611.965274298539</v>
      </c>
      <c r="L505">
        <f t="shared" si="121"/>
        <v>440.26223879450612</v>
      </c>
      <c r="M505">
        <f t="shared" si="122"/>
        <v>172.50357238235904</v>
      </c>
      <c r="N505">
        <f t="shared" si="123"/>
        <v>87.323393751771121</v>
      </c>
      <c r="O505">
        <f t="shared" si="124"/>
        <v>11.27873197249955</v>
      </c>
      <c r="P505">
        <f t="shared" si="125"/>
        <v>0.56336095472633174</v>
      </c>
      <c r="Q505" s="47">
        <f t="shared" si="126"/>
        <v>711.93129785586223</v>
      </c>
    </row>
    <row r="506" spans="1:17" x14ac:dyDescent="0.35">
      <c r="A506" s="6">
        <v>2245</v>
      </c>
      <c r="B506">
        <f>B505*SUM(Economy!Z294,Economy!AA294,Economy!AB294)/SUM(Economy!Z293,Economy!AA293,Economy!AB293)</f>
        <v>4567.8848836070629</v>
      </c>
      <c r="C506" s="5">
        <f t="shared" si="116"/>
        <v>440.54336934728013</v>
      </c>
      <c r="D506" s="5">
        <f t="shared" si="117"/>
        <v>172.4615616329522</v>
      </c>
      <c r="E506" s="5">
        <f t="shared" si="118"/>
        <v>86.84344185399587</v>
      </c>
      <c r="F506" s="5">
        <f t="shared" si="119"/>
        <v>11.175166401796501</v>
      </c>
      <c r="G506" s="5">
        <f t="shared" si="120"/>
        <v>0.55799686289110251</v>
      </c>
      <c r="H506" s="47">
        <f t="shared" si="127"/>
        <v>711.58153609891565</v>
      </c>
      <c r="J506" s="46">
        <v>0</v>
      </c>
      <c r="K506" s="18">
        <f t="shared" si="115"/>
        <v>4567.8848836070629</v>
      </c>
      <c r="L506">
        <f t="shared" si="121"/>
        <v>440.54343031728013</v>
      </c>
      <c r="M506">
        <f t="shared" si="122"/>
        <v>172.46161223970225</v>
      </c>
      <c r="N506">
        <f t="shared" si="123"/>
        <v>86.843449126796543</v>
      </c>
      <c r="O506">
        <f t="shared" si="124"/>
        <v>11.175166402018649</v>
      </c>
      <c r="P506">
        <f t="shared" si="125"/>
        <v>0.55799686289110251</v>
      </c>
      <c r="Q506" s="47">
        <f t="shared" si="126"/>
        <v>711.58165494868877</v>
      </c>
    </row>
    <row r="507" spans="1:17" x14ac:dyDescent="0.35">
      <c r="A507" s="6">
        <v>2246</v>
      </c>
      <c r="B507">
        <f>B506*SUM(Economy!Z295,Economy!AA295,Economy!AB295)/SUM(Economy!Z294,Economy!AA294,Economy!AB294)</f>
        <v>4524.1633827702753</v>
      </c>
      <c r="C507" s="5">
        <f t="shared" si="116"/>
        <v>440.82187328863364</v>
      </c>
      <c r="D507" s="5">
        <f t="shared" si="117"/>
        <v>172.41558232247624</v>
      </c>
      <c r="E507" s="5">
        <f t="shared" si="118"/>
        <v>86.363323853960225</v>
      </c>
      <c r="F507" s="5">
        <f t="shared" si="119"/>
        <v>11.072348780966166</v>
      </c>
      <c r="G507" s="5">
        <f t="shared" si="120"/>
        <v>0.55267600640809156</v>
      </c>
      <c r="H507" s="47">
        <f t="shared" si="127"/>
        <v>711.22580425244439</v>
      </c>
      <c r="J507" s="46">
        <v>0</v>
      </c>
      <c r="K507" s="18">
        <f t="shared" si="115"/>
        <v>4524.1633827702753</v>
      </c>
      <c r="L507">
        <f t="shared" si="121"/>
        <v>440.82193425863363</v>
      </c>
      <c r="M507">
        <f t="shared" si="122"/>
        <v>172.41563279000562</v>
      </c>
      <c r="N507">
        <f t="shared" si="123"/>
        <v>86.363331029140895</v>
      </c>
      <c r="O507">
        <f t="shared" si="124"/>
        <v>11.072348781175624</v>
      </c>
      <c r="P507">
        <f t="shared" si="125"/>
        <v>0.55267600640809156</v>
      </c>
      <c r="Q507" s="47">
        <f t="shared" si="126"/>
        <v>711.22592286536383</v>
      </c>
    </row>
    <row r="508" spans="1:17" x14ac:dyDescent="0.35">
      <c r="A508" s="6">
        <v>2247</v>
      </c>
      <c r="B508">
        <f>B507*SUM(Economy!Z296,Economy!AA296,Economy!AB296)/SUM(Economy!Z295,Economy!AA295,Economy!AB295)</f>
        <v>4480.7991781588244</v>
      </c>
      <c r="C508" s="5">
        <f t="shared" si="116"/>
        <v>441.09771153008114</v>
      </c>
      <c r="D508" s="5">
        <f t="shared" si="117"/>
        <v>172.36562842567966</v>
      </c>
      <c r="E508" s="5">
        <f t="shared" si="118"/>
        <v>85.883088570579744</v>
      </c>
      <c r="F508" s="5">
        <f t="shared" si="119"/>
        <v>10.970278461597076</v>
      </c>
      <c r="G508" s="5">
        <f t="shared" si="120"/>
        <v>0.54739820542596929</v>
      </c>
      <c r="H508" s="47">
        <f t="shared" si="127"/>
        <v>710.86410519336368</v>
      </c>
      <c r="J508" s="46">
        <v>0</v>
      </c>
      <c r="K508" s="18">
        <f t="shared" si="115"/>
        <v>4480.7991781588244</v>
      </c>
      <c r="L508">
        <f t="shared" si="121"/>
        <v>441.09777250008113</v>
      </c>
      <c r="M508">
        <f t="shared" si="122"/>
        <v>172.36567875437134</v>
      </c>
      <c r="N508">
        <f t="shared" si="123"/>
        <v>85.883095649450723</v>
      </c>
      <c r="O508">
        <f t="shared" si="124"/>
        <v>10.970278461794567</v>
      </c>
      <c r="P508">
        <f t="shared" si="125"/>
        <v>0.54739820542596929</v>
      </c>
      <c r="Q508" s="47">
        <f t="shared" si="126"/>
        <v>710.86422357112383</v>
      </c>
    </row>
    <row r="509" spans="1:17" x14ac:dyDescent="0.35">
      <c r="A509" s="6">
        <v>2248</v>
      </c>
      <c r="B509">
        <f>B508*SUM(Economy!Z297,Economy!AA297,Economy!AB297)/SUM(Economy!Z296,Economy!AA296,Economy!AB296)</f>
        <v>4437.79064666869</v>
      </c>
      <c r="C509" s="5">
        <f t="shared" si="116"/>
        <v>441.37090585597349</v>
      </c>
      <c r="D509" s="5">
        <f t="shared" si="117"/>
        <v>172.31174439115421</v>
      </c>
      <c r="E509" s="5">
        <f t="shared" si="118"/>
        <v>85.402791201121218</v>
      </c>
      <c r="F509" s="5">
        <f t="shared" si="119"/>
        <v>10.868954645688579</v>
      </c>
      <c r="G509" s="5">
        <f t="shared" si="120"/>
        <v>0.54216327611817361</v>
      </c>
      <c r="H509" s="47">
        <f t="shared" si="127"/>
        <v>710.49655937005559</v>
      </c>
      <c r="J509" s="46">
        <v>0</v>
      </c>
      <c r="K509" s="18">
        <f t="shared" si="115"/>
        <v>4437.79064666869</v>
      </c>
      <c r="L509">
        <f t="shared" si="121"/>
        <v>441.37096682597348</v>
      </c>
      <c r="M509">
        <f t="shared" si="122"/>
        <v>172.31179458139016</v>
      </c>
      <c r="N509">
        <f t="shared" si="123"/>
        <v>85.402798184975239</v>
      </c>
      <c r="O509">
        <f t="shared" si="124"/>
        <v>10.868954645874789</v>
      </c>
      <c r="P509">
        <f t="shared" si="125"/>
        <v>0.54216327611817361</v>
      </c>
      <c r="Q509" s="47">
        <f t="shared" si="126"/>
        <v>710.49667751433174</v>
      </c>
    </row>
    <row r="510" spans="1:17" x14ac:dyDescent="0.35">
      <c r="A510" s="6">
        <v>2249</v>
      </c>
      <c r="B510">
        <f>B509*SUM(Economy!Z298,Economy!AA298,Economy!AB298)/SUM(Economy!Z297,Economy!AA297,Economy!AB297)</f>
        <v>4395.136137127799</v>
      </c>
      <c r="C510" s="5">
        <f t="shared" si="116"/>
        <v>441.64147795170089</v>
      </c>
      <c r="D510" s="5">
        <f t="shared" si="117"/>
        <v>172.25397439296509</v>
      </c>
      <c r="E510" s="5">
        <f t="shared" si="118"/>
        <v>84.922485958364277</v>
      </c>
      <c r="F510" s="5">
        <f t="shared" si="119"/>
        <v>10.768376390518343</v>
      </c>
      <c r="G510" s="5">
        <f t="shared" si="120"/>
        <v>0.53697103086468001</v>
      </c>
      <c r="H510" s="47">
        <f t="shared" si="127"/>
        <v>710.12328572441334</v>
      </c>
      <c r="J510" s="46">
        <v>0</v>
      </c>
      <c r="K510" s="18">
        <f t="shared" si="115"/>
        <v>4395.136137127799</v>
      </c>
      <c r="L510">
        <f t="shared" si="121"/>
        <v>441.64153892170089</v>
      </c>
      <c r="M510">
        <f t="shared" si="122"/>
        <v>172.25402444512619</v>
      </c>
      <c r="N510">
        <f t="shared" si="123"/>
        <v>84.922492848476708</v>
      </c>
      <c r="O510">
        <f t="shared" si="124"/>
        <v>10.768376390693916</v>
      </c>
      <c r="P510">
        <f t="shared" si="125"/>
        <v>0.53697103086468001</v>
      </c>
      <c r="Q510" s="47">
        <f t="shared" si="126"/>
        <v>710.12340363686246</v>
      </c>
    </row>
    <row r="511" spans="1:17" x14ac:dyDescent="0.35">
      <c r="A511" s="6">
        <v>2250</v>
      </c>
      <c r="B511">
        <f>B510*SUM(Economy!Z299,Economy!AA299,Economy!AB299)/SUM(Economy!Z298,Economy!AA298,Economy!AB298)</f>
        <v>4352.8339716590954</v>
      </c>
      <c r="C511" s="5">
        <f t="shared" si="116"/>
        <v>441.90944940198159</v>
      </c>
      <c r="D511" s="5">
        <f t="shared" si="117"/>
        <v>172.19236232877333</v>
      </c>
      <c r="E511" s="5">
        <f t="shared" si="118"/>
        <v>84.44222607960333</v>
      </c>
      <c r="F511" s="5">
        <f t="shared" si="119"/>
        <v>10.668542613618875</v>
      </c>
      <c r="G511" s="5">
        <f t="shared" si="120"/>
        <v>0.53182127842822102</v>
      </c>
      <c r="H511" s="47">
        <f t="shared" si="127"/>
        <v>709.7444017024053</v>
      </c>
      <c r="J511" s="46">
        <v>0</v>
      </c>
      <c r="K511" s="18">
        <f t="shared" si="115"/>
        <v>4352.8339716590954</v>
      </c>
      <c r="L511">
        <f t="shared" si="121"/>
        <v>441.90951037198158</v>
      </c>
      <c r="M511">
        <f t="shared" si="122"/>
        <v>172.19241224323943</v>
      </c>
      <c r="N511">
        <f t="shared" si="123"/>
        <v>84.442232877232428</v>
      </c>
      <c r="O511">
        <f t="shared" si="124"/>
        <v>10.668542613784417</v>
      </c>
      <c r="P511">
        <f t="shared" si="125"/>
        <v>0.53182127842822102</v>
      </c>
      <c r="Q511" s="47">
        <f t="shared" si="126"/>
        <v>709.74451938466609</v>
      </c>
    </row>
    <row r="512" spans="1:17" x14ac:dyDescent="0.35">
      <c r="A512" s="6">
        <v>2251</v>
      </c>
      <c r="B512">
        <f>B511*SUM(Economy!Z300,Economy!AA300,Economy!AB300)/SUM(Economy!Z299,Economy!AA299,Economy!AB299)</f>
        <v>4310.8824470013269</v>
      </c>
      <c r="C512" s="5">
        <f t="shared" si="116"/>
        <v>442.17484168923363</v>
      </c>
      <c r="D512" s="5">
        <f t="shared" si="117"/>
        <v>172.12695181809138</v>
      </c>
      <c r="E512" s="5">
        <f t="shared" si="118"/>
        <v>83.962063835733218</v>
      </c>
      <c r="F512" s="5">
        <f t="shared" si="119"/>
        <v>10.569452097629563</v>
      </c>
      <c r="G512" s="5">
        <f t="shared" si="120"/>
        <v>0.5267138241250966</v>
      </c>
      <c r="H512" s="47">
        <f t="shared" si="127"/>
        <v>709.36002326481287</v>
      </c>
      <c r="J512" s="46">
        <v>0</v>
      </c>
      <c r="K512" s="18">
        <f t="shared" si="115"/>
        <v>4310.8824470013269</v>
      </c>
      <c r="L512">
        <f t="shared" si="121"/>
        <v>442.17490265923362</v>
      </c>
      <c r="M512">
        <f t="shared" si="122"/>
        <v>172.1270015952413</v>
      </c>
      <c r="N512">
        <f t="shared" si="123"/>
        <v>83.962070542120358</v>
      </c>
      <c r="O512">
        <f t="shared" si="124"/>
        <v>10.569452097785648</v>
      </c>
      <c r="P512">
        <f t="shared" si="125"/>
        <v>0.5267138241250966</v>
      </c>
      <c r="Q512" s="47">
        <f t="shared" si="126"/>
        <v>709.36014071850605</v>
      </c>
    </row>
    <row r="513" spans="1:17" x14ac:dyDescent="0.35">
      <c r="A513" s="6">
        <v>2252</v>
      </c>
      <c r="B513">
        <f>B512*SUM(Economy!Z301,Economy!AA301,Economy!AB301)/SUM(Economy!Z300,Economy!AA300,Economy!AB300)</f>
        <v>4269.2798357886368</v>
      </c>
      <c r="C513" s="5">
        <f t="shared" si="116"/>
        <v>442.43767619202731</v>
      </c>
      <c r="D513" s="5">
        <f t="shared" si="117"/>
        <v>172.05778620066715</v>
      </c>
      <c r="E513" s="5">
        <f t="shared" si="118"/>
        <v>83.482050540411208</v>
      </c>
      <c r="F513" s="5">
        <f t="shared" si="119"/>
        <v>10.471103495026394</v>
      </c>
      <c r="G513" s="5">
        <f t="shared" si="120"/>
        <v>0.52164846999072112</v>
      </c>
      <c r="H513" s="47">
        <f t="shared" si="127"/>
        <v>708.97026489812276</v>
      </c>
      <c r="J513" s="46">
        <v>0</v>
      </c>
      <c r="K513" s="18">
        <f t="shared" si="115"/>
        <v>4269.2798357886368</v>
      </c>
      <c r="L513">
        <f t="shared" si="121"/>
        <v>442.4377371620273</v>
      </c>
      <c r="M513">
        <f t="shared" si="122"/>
        <v>172.05783584087865</v>
      </c>
      <c r="N513">
        <f t="shared" si="123"/>
        <v>83.482057156781096</v>
      </c>
      <c r="O513">
        <f t="shared" si="124"/>
        <v>10.471103495173562</v>
      </c>
      <c r="P513">
        <f t="shared" si="125"/>
        <v>0.52164846999072112</v>
      </c>
      <c r="Q513" s="47">
        <f t="shared" si="126"/>
        <v>708.97038212485143</v>
      </c>
    </row>
    <row r="514" spans="1:17" x14ac:dyDescent="0.35">
      <c r="A514" s="6">
        <v>2253</v>
      </c>
      <c r="B514">
        <f>B513*SUM(Economy!Z302,Economy!AA302,Economy!AB302)/SUM(Economy!Z301,Economy!AA301,Economy!AB301)</f>
        <v>4228.0243877901094</v>
      </c>
      <c r="C514" s="5">
        <f t="shared" si="116"/>
        <v>442.69797418361537</v>
      </c>
      <c r="D514" s="5">
        <f t="shared" si="117"/>
        <v>171.98490853499271</v>
      </c>
      <c r="E514" s="5">
        <f t="shared" si="118"/>
        <v>83.002236559287994</v>
      </c>
      <c r="F514" s="5">
        <f t="shared" si="119"/>
        <v>10.373495332731524</v>
      </c>
      <c r="G514" s="5">
        <f t="shared" si="120"/>
        <v>0.51662501494004498</v>
      </c>
      <c r="H514" s="47">
        <f t="shared" si="127"/>
        <v>708.57523962556763</v>
      </c>
      <c r="J514" s="46">
        <v>0</v>
      </c>
      <c r="K514" s="18">
        <f t="shared" si="115"/>
        <v>4228.0243877901094</v>
      </c>
      <c r="L514">
        <f t="shared" si="121"/>
        <v>442.69803515361536</v>
      </c>
      <c r="M514">
        <f t="shared" si="122"/>
        <v>171.9849580386425</v>
      </c>
      <c r="N514">
        <f t="shared" si="123"/>
        <v>83.002243086848893</v>
      </c>
      <c r="O514">
        <f t="shared" si="124"/>
        <v>10.373495332870284</v>
      </c>
      <c r="P514">
        <f t="shared" si="125"/>
        <v>0.51662501494004498</v>
      </c>
      <c r="Q514" s="47">
        <f t="shared" si="126"/>
        <v>708.57535662691714</v>
      </c>
    </row>
    <row r="515" spans="1:17" x14ac:dyDescent="0.35">
      <c r="A515" s="6">
        <v>2254</v>
      </c>
      <c r="B515">
        <f>B514*SUM(Economy!Z303,Economy!AA303,Economy!AB303)/SUM(Economy!Z302,Economy!AA302,Economy!AB302)</f>
        <v>4187.1143311103478</v>
      </c>
      <c r="C515" s="5">
        <f t="shared" si="116"/>
        <v>442.95575683053892</v>
      </c>
      <c r="D515" s="5">
        <f t="shared" si="117"/>
        <v>171.90836159693328</v>
      </c>
      <c r="E515" s="5">
        <f t="shared" si="118"/>
        <v>82.522671319300841</v>
      </c>
      <c r="F515" s="5">
        <f t="shared" si="119"/>
        <v>10.276626016604833</v>
      </c>
      <c r="G515" s="5">
        <f t="shared" si="120"/>
        <v>0.51164325492299068</v>
      </c>
      <c r="H515" s="47">
        <f t="shared" si="127"/>
        <v>708.17505901830089</v>
      </c>
      <c r="J515" s="46">
        <v>0</v>
      </c>
      <c r="K515" s="18">
        <f t="shared" si="115"/>
        <v>4187.1143311103478</v>
      </c>
      <c r="L515">
        <f t="shared" si="121"/>
        <v>442.95581780053891</v>
      </c>
      <c r="M515">
        <f t="shared" si="122"/>
        <v>171.90841096439704</v>
      </c>
      <c r="N515">
        <f t="shared" si="123"/>
        <v>82.5226777592448</v>
      </c>
      <c r="O515">
        <f t="shared" si="124"/>
        <v>10.276626016735667</v>
      </c>
      <c r="P515">
        <f t="shared" si="125"/>
        <v>0.51164325492299068</v>
      </c>
      <c r="Q515" s="47">
        <f t="shared" si="126"/>
        <v>708.17517579583932</v>
      </c>
    </row>
    <row r="516" spans="1:17" x14ac:dyDescent="0.35">
      <c r="A516" s="6">
        <v>2255</v>
      </c>
      <c r="B516">
        <f>B515*SUM(Economy!Z304,Economy!AA304,Economy!AB304)/SUM(Economy!Z303,Economy!AA303,Economy!AB303)</f>
        <v>4146.5478733521686</v>
      </c>
      <c r="C516" s="5">
        <f t="shared" si="116"/>
        <v>443.21104519130671</v>
      </c>
      <c r="D516" s="5">
        <f t="shared" si="117"/>
        <v>171.82818787847259</v>
      </c>
      <c r="E516" s="5">
        <f t="shared" si="118"/>
        <v>82.043403318022115</v>
      </c>
      <c r="F516" s="5">
        <f t="shared" si="119"/>
        <v>10.180493835819689</v>
      </c>
      <c r="G516" s="5">
        <f t="shared" si="120"/>
        <v>0.50670298307503592</v>
      </c>
      <c r="H516" s="47">
        <f t="shared" si="127"/>
        <v>707.76983320669615</v>
      </c>
      <c r="J516" s="46">
        <v>0</v>
      </c>
      <c r="K516" s="18">
        <f t="shared" si="115"/>
        <v>4146.5478733521686</v>
      </c>
      <c r="L516">
        <f t="shared" si="121"/>
        <v>443.2111061613067</v>
      </c>
      <c r="M516">
        <f t="shared" si="122"/>
        <v>171.82823711012497</v>
      </c>
      <c r="N516">
        <f t="shared" si="123"/>
        <v>82.043409671525183</v>
      </c>
      <c r="O516">
        <f t="shared" si="124"/>
        <v>10.180493835943048</v>
      </c>
      <c r="P516">
        <f t="shared" si="125"/>
        <v>0.50670298307503592</v>
      </c>
      <c r="Q516" s="47">
        <f t="shared" si="126"/>
        <v>707.76994976197489</v>
      </c>
    </row>
    <row r="517" spans="1:17" x14ac:dyDescent="0.35">
      <c r="A517" s="6">
        <v>2256</v>
      </c>
      <c r="B517">
        <f>B516*SUM(Economy!Z305,Economy!AA305,Economy!AB305)/SUM(Economy!Z304,Economy!AA304,Economy!AB304)</f>
        <v>4106.3232027424401</v>
      </c>
      <c r="C517" s="5">
        <f t="shared" si="116"/>
        <v>443.46386021514502</v>
      </c>
      <c r="D517" s="5">
        <f t="shared" si="117"/>
        <v>171.74442958657085</v>
      </c>
      <c r="E517" s="5">
        <f t="shared" si="118"/>
        <v>81.564480133056975</v>
      </c>
      <c r="F517" s="5">
        <f t="shared" si="119"/>
        <v>10.085096967125027</v>
      </c>
      <c r="G517" s="5">
        <f t="shared" si="120"/>
        <v>0.5018039898630775</v>
      </c>
      <c r="H517" s="47">
        <f t="shared" si="127"/>
        <v>707.35967089176108</v>
      </c>
      <c r="J517" s="46">
        <v>0</v>
      </c>
      <c r="K517" s="18">
        <f t="shared" si="115"/>
        <v>4106.3232027424401</v>
      </c>
      <c r="L517">
        <f t="shared" si="121"/>
        <v>443.46392118514501</v>
      </c>
      <c r="M517">
        <f t="shared" si="122"/>
        <v>171.74447868278548</v>
      </c>
      <c r="N517">
        <f t="shared" si="123"/>
        <v>81.56448640127941</v>
      </c>
      <c r="O517">
        <f t="shared" si="124"/>
        <v>10.08509696724134</v>
      </c>
      <c r="P517">
        <f t="shared" si="125"/>
        <v>0.5018039898630775</v>
      </c>
      <c r="Q517" s="47">
        <f t="shared" si="126"/>
        <v>707.35978722631432</v>
      </c>
    </row>
    <row r="518" spans="1:17" x14ac:dyDescent="0.35">
      <c r="A518" s="6">
        <v>2257</v>
      </c>
      <c r="B518">
        <f>B517*SUM(Economy!Z306,Economy!AA306,Economy!AB306)/SUM(Economy!Z305,Economy!AA305,Economy!AB305)</f>
        <v>4066.4384892221469</v>
      </c>
      <c r="C518" s="5">
        <f t="shared" si="116"/>
        <v>443.71422274081624</v>
      </c>
      <c r="D518" s="5">
        <f t="shared" si="117"/>
        <v>171.65712864213123</v>
      </c>
      <c r="E518" s="5">
        <f t="shared" si="118"/>
        <v>81.0859484314837</v>
      </c>
      <c r="F518" s="5">
        <f t="shared" si="119"/>
        <v>9.9904334789959908</v>
      </c>
      <c r="G518" s="5">
        <f t="shared" si="120"/>
        <v>0.49694606322670443</v>
      </c>
      <c r="H518" s="47">
        <f t="shared" si="127"/>
        <v>706.94467935665398</v>
      </c>
      <c r="J518" s="46">
        <v>0</v>
      </c>
      <c r="K518" s="18">
        <f t="shared" si="115"/>
        <v>4066.4384892221469</v>
      </c>
      <c r="L518">
        <f t="shared" si="121"/>
        <v>443.71428371081623</v>
      </c>
      <c r="M518">
        <f t="shared" si="122"/>
        <v>171.65717760328073</v>
      </c>
      <c r="N518">
        <f t="shared" si="123"/>
        <v>81.085954615570202</v>
      </c>
      <c r="O518">
        <f t="shared" si="124"/>
        <v>9.9904334791056577</v>
      </c>
      <c r="P518">
        <f t="shared" si="125"/>
        <v>0.49694606322670443</v>
      </c>
      <c r="Q518" s="47">
        <f t="shared" si="126"/>
        <v>706.94479547199944</v>
      </c>
    </row>
    <row r="519" spans="1:17" x14ac:dyDescent="0.35">
      <c r="A519" s="6">
        <v>2258</v>
      </c>
      <c r="B519">
        <f>B518*SUM(Economy!Z307,Economy!AA307,Economy!AB307)/SUM(Economy!Z306,Economy!AA306,Economy!AB306)</f>
        <v>4026.8918855016159</v>
      </c>
      <c r="C519" s="5">
        <f t="shared" si="116"/>
        <v>443.96215349550414</v>
      </c>
      <c r="D519" s="5">
        <f t="shared" si="117"/>
        <v>171.56632667907184</v>
      </c>
      <c r="E519" s="5">
        <f t="shared" si="118"/>
        <v>80.607853979331097</v>
      </c>
      <c r="F519" s="5">
        <f t="shared" si="119"/>
        <v>9.8965013356752412</v>
      </c>
      <c r="G519" s="5">
        <f t="shared" si="120"/>
        <v>0.49212898871500776</v>
      </c>
      <c r="H519" s="47">
        <f t="shared" si="127"/>
        <v>706.52496447829731</v>
      </c>
      <c r="J519" s="46">
        <v>0</v>
      </c>
      <c r="K519" s="18">
        <f t="shared" si="115"/>
        <v>4026.8918855016159</v>
      </c>
      <c r="L519">
        <f t="shared" si="121"/>
        <v>443.96221446550413</v>
      </c>
      <c r="M519">
        <f t="shared" si="122"/>
        <v>171.56637550552773</v>
      </c>
      <c r="N519">
        <f t="shared" si="123"/>
        <v>80.607860080410987</v>
      </c>
      <c r="O519">
        <f t="shared" si="124"/>
        <v>9.8965013357786447</v>
      </c>
      <c r="P519">
        <f t="shared" si="125"/>
        <v>0.49212898871500776</v>
      </c>
      <c r="Q519" s="47">
        <f t="shared" si="126"/>
        <v>706.52508037593645</v>
      </c>
    </row>
    <row r="520" spans="1:17" x14ac:dyDescent="0.35">
      <c r="A520" s="6">
        <v>2259</v>
      </c>
      <c r="B520">
        <f>B519*SUM(Economy!Z308,Economy!AA308,Economy!AB308)/SUM(Economy!Z307,Economy!AA307,Economy!AB307)</f>
        <v>3987.6815280819237</v>
      </c>
      <c r="C520" s="5">
        <f t="shared" si="116"/>
        <v>444.20767309376316</v>
      </c>
      <c r="D520" s="5">
        <f t="shared" si="117"/>
        <v>171.47206504349876</v>
      </c>
      <c r="E520" s="5">
        <f t="shared" si="118"/>
        <v>80.130241651086891</v>
      </c>
      <c r="F520" s="5">
        <f t="shared" si="119"/>
        <v>9.8032984011071491</v>
      </c>
      <c r="G520" s="5">
        <f t="shared" si="120"/>
        <v>0.48735254961905061</v>
      </c>
      <c r="H520" s="47">
        <f t="shared" si="127"/>
        <v>706.10063073907486</v>
      </c>
      <c r="J520" s="46">
        <v>0</v>
      </c>
      <c r="K520" s="18">
        <f t="shared" si="115"/>
        <v>3987.6815280819237</v>
      </c>
      <c r="L520">
        <f t="shared" si="121"/>
        <v>444.20773406376316</v>
      </c>
      <c r="M520">
        <f t="shared" si="122"/>
        <v>171.47211373563161</v>
      </c>
      <c r="N520">
        <f t="shared" si="123"/>
        <v>80.130247670274329</v>
      </c>
      <c r="O520">
        <f t="shared" si="124"/>
        <v>9.8032984012046445</v>
      </c>
      <c r="P520">
        <f t="shared" si="125"/>
        <v>0.48735254961905061</v>
      </c>
      <c r="Q520" s="47">
        <f t="shared" si="126"/>
        <v>706.10074642049278</v>
      </c>
    </row>
    <row r="521" spans="1:17" x14ac:dyDescent="0.35">
      <c r="A521" s="6">
        <v>2260</v>
      </c>
      <c r="B521">
        <f>B520*SUM(Economy!Z309,Economy!AA309,Economy!AB309)/SUM(Economy!Z308,Economy!AA308,Economy!AB308)</f>
        <v>3948.805538243475</v>
      </c>
      <c r="C521" s="5">
        <f t="shared" si="116"/>
        <v>444.45080203653032</v>
      </c>
      <c r="D521" s="5">
        <f t="shared" si="117"/>
        <v>171.37438479297754</v>
      </c>
      <c r="E521" s="5">
        <f t="shared" si="118"/>
        <v>79.653155439231867</v>
      </c>
      <c r="F521" s="5">
        <f t="shared" si="119"/>
        <v>9.7108224427669718</v>
      </c>
      <c r="G521" s="5">
        <f t="shared" si="120"/>
        <v>0.48261652710011893</v>
      </c>
      <c r="H521" s="47">
        <f t="shared" si="127"/>
        <v>705.67178123860685</v>
      </c>
      <c r="J521" s="46">
        <v>0</v>
      </c>
      <c r="K521" s="18">
        <f t="shared" si="115"/>
        <v>3948.805538243475</v>
      </c>
      <c r="L521">
        <f t="shared" si="121"/>
        <v>444.45086300653031</v>
      </c>
      <c r="M521">
        <f t="shared" si="122"/>
        <v>171.37443335115688</v>
      </c>
      <c r="N521">
        <f t="shared" si="123"/>
        <v>79.653161377626063</v>
      </c>
      <c r="O521">
        <f t="shared" si="124"/>
        <v>9.7108224428588983</v>
      </c>
      <c r="P521">
        <f t="shared" si="125"/>
        <v>0.48261652710011893</v>
      </c>
      <c r="Q521" s="47">
        <f t="shared" si="126"/>
        <v>705.67189670527227</v>
      </c>
    </row>
    <row r="522" spans="1:17" x14ac:dyDescent="0.35">
      <c r="A522" s="6">
        <v>2261</v>
      </c>
      <c r="B522">
        <f>B521*SUM(Economy!Z310,Economy!AA310,Economy!AB310)/SUM(Economy!Z309,Economy!AA309,Economy!AB309)</f>
        <v>3910.2620230025805</v>
      </c>
      <c r="C522" s="5">
        <f t="shared" si="116"/>
        <v>444.69156071019705</v>
      </c>
      <c r="D522" s="5">
        <f t="shared" si="117"/>
        <v>171.27332669589924</v>
      </c>
      <c r="E522" s="5">
        <f t="shared" si="118"/>
        <v>79.176638463794404</v>
      </c>
      <c r="F522" s="5">
        <f t="shared" si="119"/>
        <v>9.6190711353872196</v>
      </c>
      <c r="G522" s="5">
        <f t="shared" si="120"/>
        <v>0.47792070031387412</v>
      </c>
      <c r="H522" s="47">
        <f t="shared" si="127"/>
        <v>705.2385177055919</v>
      </c>
      <c r="J522" s="46">
        <v>0</v>
      </c>
      <c r="K522" s="18">
        <f t="shared" si="115"/>
        <v>3910.2620230025805</v>
      </c>
      <c r="L522">
        <f t="shared" si="121"/>
        <v>444.69162168019704</v>
      </c>
      <c r="M522">
        <f t="shared" si="122"/>
        <v>171.27337512049357</v>
      </c>
      <c r="N522">
        <f t="shared" si="123"/>
        <v>79.176644322479802</v>
      </c>
      <c r="O522">
        <f t="shared" si="124"/>
        <v>9.6190711354738934</v>
      </c>
      <c r="P522">
        <f t="shared" si="125"/>
        <v>0.47792070031387412</v>
      </c>
      <c r="Q522" s="47">
        <f t="shared" si="126"/>
        <v>705.23863295895819</v>
      </c>
    </row>
    <row r="523" spans="1:17" x14ac:dyDescent="0.35">
      <c r="A523" s="6">
        <v>2262</v>
      </c>
      <c r="B523">
        <f>B522*SUM(Economy!Z311,Economy!AA311,Economy!AB311)/SUM(Economy!Z310,Economy!AA310,Economy!AB310)</f>
        <v>3872.0490760371126</v>
      </c>
      <c r="C523" s="5">
        <f t="shared" si="116"/>
        <v>444.92996938573953</v>
      </c>
      <c r="D523" s="5">
        <f t="shared" si="117"/>
        <v>171.168931230938</v>
      </c>
      <c r="E523" s="5">
        <f t="shared" si="118"/>
        <v>78.700732981920311</v>
      </c>
      <c r="F523" s="5">
        <f t="shared" si="119"/>
        <v>9.528042064583282</v>
      </c>
      <c r="G523" s="5">
        <f t="shared" si="120"/>
        <v>0.47326484653051892</v>
      </c>
      <c r="H523" s="47">
        <f t="shared" si="127"/>
        <v>704.80094050971149</v>
      </c>
      <c r="J523" s="46">
        <v>0</v>
      </c>
      <c r="K523" s="18">
        <f t="shared" si="115"/>
        <v>3872.0490760371126</v>
      </c>
      <c r="L523">
        <f t="shared" si="121"/>
        <v>444.93003035573952</v>
      </c>
      <c r="M523">
        <f t="shared" si="122"/>
        <v>171.16897952231483</v>
      </c>
      <c r="N523">
        <f t="shared" si="123"/>
        <v>78.700738761966832</v>
      </c>
      <c r="O523">
        <f t="shared" si="124"/>
        <v>9.528042064665005</v>
      </c>
      <c r="P523">
        <f t="shared" si="125"/>
        <v>0.47326484653051892</v>
      </c>
      <c r="Q523" s="47">
        <f t="shared" si="126"/>
        <v>704.80105555121668</v>
      </c>
    </row>
    <row r="524" spans="1:17" x14ac:dyDescent="0.35">
      <c r="A524" s="6">
        <v>2263</v>
      </c>
      <c r="B524">
        <f>B523*SUM(Economy!Z312,Economy!AA312,Economy!AB312)/SUM(Economy!Z311,Economy!AA311,Economy!AB311)</f>
        <v>3834.1647785819669</v>
      </c>
      <c r="C524" s="5">
        <f t="shared" si="116"/>
        <v>445.16604821790548</v>
      </c>
      <c r="D524" s="5">
        <f t="shared" si="117"/>
        <v>171.06123858659686</v>
      </c>
      <c r="E524" s="5">
        <f t="shared" si="118"/>
        <v>78.22548039745314</v>
      </c>
      <c r="F524" s="5">
        <f t="shared" si="119"/>
        <v>9.4377327303804837</v>
      </c>
      <c r="G524" s="5">
        <f t="shared" si="120"/>
        <v>0.46864874125109446</v>
      </c>
      <c r="H524" s="47">
        <f t="shared" si="127"/>
        <v>704.35914867358701</v>
      </c>
      <c r="J524" s="46">
        <v>0</v>
      </c>
      <c r="K524" s="18">
        <f t="shared" si="115"/>
        <v>3834.1647785819669</v>
      </c>
      <c r="L524">
        <f t="shared" si="121"/>
        <v>445.16610918790548</v>
      </c>
      <c r="M524">
        <f t="shared" si="122"/>
        <v>171.06128674512266</v>
      </c>
      <c r="N524">
        <f t="shared" si="123"/>
        <v>78.22548609991631</v>
      </c>
      <c r="O524">
        <f t="shared" si="124"/>
        <v>9.4377327304575385</v>
      </c>
      <c r="P524">
        <f t="shared" si="125"/>
        <v>0.46864874125109446</v>
      </c>
      <c r="Q524" s="47">
        <f t="shared" si="126"/>
        <v>704.35926350465309</v>
      </c>
    </row>
    <row r="525" spans="1:17" x14ac:dyDescent="0.35">
      <c r="A525" s="6">
        <v>2264</v>
      </c>
      <c r="B525">
        <f>B524*SUM(Economy!Z313,Economy!AA313,Economy!AB313)/SUM(Economy!Z312,Economy!AA312,Economy!AB312)</f>
        <v>3796.6072002953397</v>
      </c>
      <c r="C525" s="5">
        <f t="shared" si="116"/>
        <v>445.39981724445562</v>
      </c>
      <c r="D525" s="5">
        <f t="shared" si="117"/>
        <v>170.95028866083896</v>
      </c>
      <c r="E525" s="5">
        <f t="shared" si="118"/>
        <v>77.750921270520294</v>
      </c>
      <c r="F525" s="5">
        <f t="shared" si="119"/>
        <v>9.3481405506446347</v>
      </c>
      <c r="G525" s="5">
        <f t="shared" si="120"/>
        <v>0.4640721583200158</v>
      </c>
      <c r="H525" s="47">
        <f t="shared" si="127"/>
        <v>703.91323988477961</v>
      </c>
      <c r="J525" s="46">
        <v>0</v>
      </c>
      <c r="K525" s="18">
        <f t="shared" ref="K525:K561" si="128">B525+J525</f>
        <v>3796.6072002953397</v>
      </c>
      <c r="L525">
        <f t="shared" si="121"/>
        <v>445.39987821445561</v>
      </c>
      <c r="M525">
        <f t="shared" si="122"/>
        <v>170.95033668687921</v>
      </c>
      <c r="N525">
        <f t="shared" si="123"/>
        <v>77.750926896441484</v>
      </c>
      <c r="O525">
        <f t="shared" si="124"/>
        <v>9.3481405507172877</v>
      </c>
      <c r="P525">
        <f t="shared" si="125"/>
        <v>0.4640721583200158</v>
      </c>
      <c r="Q525" s="47">
        <f t="shared" si="126"/>
        <v>703.91335450681356</v>
      </c>
    </row>
    <row r="526" spans="1:17" x14ac:dyDescent="0.35">
      <c r="A526" s="6">
        <v>2265</v>
      </c>
      <c r="B526">
        <f>B525*SUM(Economy!Z314,Economy!AA314,Economy!AB314)/SUM(Economy!Z313,Economy!AA313,Economy!AB313)</f>
        <v>3759.3744000965648</v>
      </c>
      <c r="C526" s="5">
        <f t="shared" si="116"/>
        <v>445.63129638545763</v>
      </c>
      <c r="D526" s="5">
        <f t="shared" si="117"/>
        <v>170.83612106080088</v>
      </c>
      <c r="E526" s="5">
        <f t="shared" si="118"/>
        <v>77.277095327120449</v>
      </c>
      <c r="F526" s="5">
        <f t="shared" si="119"/>
        <v>9.2592628644181776</v>
      </c>
      <c r="G526" s="5">
        <f t="shared" si="120"/>
        <v>0.45953487003395627</v>
      </c>
      <c r="H526" s="47">
        <f t="shared" si="127"/>
        <v>703.46331050783112</v>
      </c>
      <c r="J526" s="46">
        <v>0</v>
      </c>
      <c r="K526" s="18">
        <f t="shared" si="128"/>
        <v>3759.3744000965648</v>
      </c>
      <c r="L526">
        <f t="shared" si="121"/>
        <v>445.63135735545762</v>
      </c>
      <c r="M526">
        <f t="shared" si="122"/>
        <v>170.83616895472005</v>
      </c>
      <c r="N526">
        <f t="shared" si="123"/>
        <v>77.277100877527062</v>
      </c>
      <c r="O526">
        <f t="shared" si="124"/>
        <v>9.2592628644866792</v>
      </c>
      <c r="P526">
        <f t="shared" si="125"/>
        <v>0.45953487003395627</v>
      </c>
      <c r="Q526" s="47">
        <f t="shared" si="126"/>
        <v>703.46342492222539</v>
      </c>
    </row>
    <row r="527" spans="1:17" x14ac:dyDescent="0.35">
      <c r="A527" s="6">
        <v>2266</v>
      </c>
      <c r="B527">
        <f>B526*SUM(Economy!Z315,Economy!AA315,Economy!AB315)/SUM(Economy!Z314,Economy!AA314,Economy!AB314)</f>
        <v>3722.4644269764008</v>
      </c>
      <c r="C527" s="5">
        <f t="shared" si="116"/>
        <v>445.86050544263151</v>
      </c>
      <c r="D527" s="5">
        <f t="shared" si="117"/>
        <v>170.71877510258543</v>
      </c>
      <c r="E527" s="5">
        <f t="shared" si="118"/>
        <v>76.804041468708078</v>
      </c>
      <c r="F527" s="5">
        <f t="shared" si="119"/>
        <v>9.1710969351639839</v>
      </c>
      <c r="G527" s="5">
        <f t="shared" si="120"/>
        <v>0.45503664724718362</v>
      </c>
      <c r="H527" s="47">
        <f t="shared" si="127"/>
        <v>703.00945559633624</v>
      </c>
      <c r="J527" s="46">
        <v>0</v>
      </c>
      <c r="K527" s="18">
        <f t="shared" si="128"/>
        <v>3722.4644269764008</v>
      </c>
      <c r="L527">
        <f t="shared" si="121"/>
        <v>445.8605664126315</v>
      </c>
      <c r="M527">
        <f t="shared" si="122"/>
        <v>170.71882286474698</v>
      </c>
      <c r="N527">
        <f t="shared" si="123"/>
        <v>76.804046944613717</v>
      </c>
      <c r="O527">
        <f t="shared" si="124"/>
        <v>9.1710969352285723</v>
      </c>
      <c r="P527">
        <f t="shared" si="125"/>
        <v>0.45503664724718362</v>
      </c>
      <c r="Q527" s="47">
        <f t="shared" si="126"/>
        <v>703.0095698044679</v>
      </c>
    </row>
    <row r="528" spans="1:17" x14ac:dyDescent="0.35">
      <c r="A528" s="6">
        <v>2267</v>
      </c>
      <c r="B528">
        <f>B527*SUM(Economy!Z316,Economy!AA316,Economy!AB316)/SUM(Economy!Z315,Economy!AA315,Economy!AB315)</f>
        <v>3685.8753207805471</v>
      </c>
      <c r="C528" s="5">
        <f t="shared" si="116"/>
        <v>446.08746409874425</v>
      </c>
      <c r="D528" s="5">
        <f t="shared" si="117"/>
        <v>170.59828981113094</v>
      </c>
      <c r="E528" s="5">
        <f t="shared" si="118"/>
        <v>76.331797781770916</v>
      </c>
      <c r="F528" s="5">
        <f t="shared" si="119"/>
        <v>9.0836399539188566</v>
      </c>
      <c r="G528" s="5">
        <f t="shared" si="120"/>
        <v>0.45057725947345229</v>
      </c>
      <c r="H528" s="47">
        <f t="shared" si="127"/>
        <v>702.55176890503833</v>
      </c>
      <c r="J528" s="46">
        <v>0</v>
      </c>
      <c r="K528" s="18">
        <f t="shared" si="128"/>
        <v>3685.8753207805471</v>
      </c>
      <c r="L528">
        <f t="shared" si="121"/>
        <v>446.08752506874424</v>
      </c>
      <c r="M528">
        <f t="shared" si="122"/>
        <v>170.59833744189734</v>
      </c>
      <c r="N528">
        <f t="shared" si="123"/>
        <v>76.331803184175584</v>
      </c>
      <c r="O528">
        <f t="shared" si="124"/>
        <v>9.0836399539797554</v>
      </c>
      <c r="P528">
        <f t="shared" si="125"/>
        <v>0.45057725947345229</v>
      </c>
      <c r="Q528" s="47">
        <f t="shared" si="126"/>
        <v>702.55188290827027</v>
      </c>
    </row>
    <row r="529" spans="1:17" x14ac:dyDescent="0.35">
      <c r="A529" s="6">
        <v>2268</v>
      </c>
      <c r="B529">
        <f>B528*SUM(Economy!Z317,Economy!AA317,Economy!AB317)/SUM(Economy!Z316,Economy!AA316,Economy!AB316)</f>
        <v>3649.6051129672323</v>
      </c>
      <c r="C529" s="5">
        <f t="shared" si="116"/>
        <v>446.31219191705225</v>
      </c>
      <c r="D529" s="5">
        <f t="shared" si="117"/>
        <v>170.4747039201545</v>
      </c>
      <c r="E529" s="5">
        <f t="shared" si="118"/>
        <v>75.860401547396449</v>
      </c>
      <c r="F529" s="5">
        <f t="shared" si="119"/>
        <v>8.9968890423587435</v>
      </c>
      <c r="G529" s="5">
        <f t="shared" si="120"/>
        <v>0.44615647498455108</v>
      </c>
      <c r="H529" s="47">
        <f t="shared" si="127"/>
        <v>702.09034290194654</v>
      </c>
      <c r="J529" s="46">
        <v>0</v>
      </c>
      <c r="K529" s="18">
        <f t="shared" si="128"/>
        <v>3649.6051129672323</v>
      </c>
      <c r="L529">
        <f t="shared" si="121"/>
        <v>446.31225288705224</v>
      </c>
      <c r="M529">
        <f t="shared" si="122"/>
        <v>170.47475141988721</v>
      </c>
      <c r="N529">
        <f t="shared" si="123"/>
        <v>75.860406877286707</v>
      </c>
      <c r="O529">
        <f t="shared" si="124"/>
        <v>8.9968890424161643</v>
      </c>
      <c r="P529">
        <f t="shared" si="125"/>
        <v>0.44615647498455108</v>
      </c>
      <c r="Q529" s="47">
        <f t="shared" si="126"/>
        <v>702.09045670162686</v>
      </c>
    </row>
    <row r="530" spans="1:17" x14ac:dyDescent="0.35">
      <c r="A530" s="6">
        <v>2269</v>
      </c>
      <c r="B530">
        <f>B529*SUM(Economy!Z318,Economy!AA318,Economy!AB318)/SUM(Economy!Z317,Economy!AA317,Economy!AB317)</f>
        <v>3613.6518273395282</v>
      </c>
      <c r="C530" s="5">
        <f t="shared" si="116"/>
        <v>446.53470834078985</v>
      </c>
      <c r="D530" s="5">
        <f t="shared" si="117"/>
        <v>170.34805587216638</v>
      </c>
      <c r="E530" s="5">
        <f t="shared" si="118"/>
        <v>75.389889250823671</v>
      </c>
      <c r="F530" s="5">
        <f t="shared" si="119"/>
        <v>8.9108412557776724</v>
      </c>
      <c r="G530" s="5">
        <f t="shared" si="120"/>
        <v>0.441774060905606</v>
      </c>
      <c r="H530" s="47">
        <f t="shared" si="127"/>
        <v>701.6252687804631</v>
      </c>
      <c r="J530" s="46">
        <v>0</v>
      </c>
      <c r="K530" s="18">
        <f t="shared" si="128"/>
        <v>3613.6518273395282</v>
      </c>
      <c r="L530">
        <f t="shared" si="121"/>
        <v>446.53476931078984</v>
      </c>
      <c r="M530">
        <f t="shared" si="122"/>
        <v>170.34810324122591</v>
      </c>
      <c r="N530">
        <f t="shared" si="123"/>
        <v>75.389894509172862</v>
      </c>
      <c r="O530">
        <f t="shared" si="124"/>
        <v>8.9108412558318122</v>
      </c>
      <c r="P530">
        <f t="shared" si="125"/>
        <v>0.441774060905606</v>
      </c>
      <c r="Q530" s="47">
        <f t="shared" si="126"/>
        <v>701.62538237792603</v>
      </c>
    </row>
    <row r="531" spans="1:17" x14ac:dyDescent="0.35">
      <c r="A531" s="6">
        <v>2270</v>
      </c>
      <c r="B531">
        <f>B530*SUM(Economy!Z319,Economy!AA319,Economy!AB319)/SUM(Economy!Z318,Economy!AA318,Economy!AB318)</f>
        <v>3578.0134807532795</v>
      </c>
      <c r="C531" s="5">
        <f t="shared" si="116"/>
        <v>446.75503269270274</v>
      </c>
      <c r="D531" s="5">
        <f t="shared" si="117"/>
        <v>170.21838381855312</v>
      </c>
      <c r="E531" s="5">
        <f t="shared" si="118"/>
        <v>74.920296590976619</v>
      </c>
      <c r="F531" s="5">
        <f t="shared" si="119"/>
        <v>8.8254935859823771</v>
      </c>
      <c r="G531" s="5">
        <f t="shared" si="120"/>
        <v>0.4374297833072302</v>
      </c>
      <c r="H531" s="47">
        <f t="shared" si="127"/>
        <v>701.15663647152212</v>
      </c>
      <c r="J531" s="46">
        <v>0</v>
      </c>
      <c r="K531" s="18">
        <f t="shared" si="128"/>
        <v>3578.0134807532795</v>
      </c>
      <c r="L531">
        <f t="shared" si="121"/>
        <v>446.75509366270273</v>
      </c>
      <c r="M531">
        <f t="shared" si="122"/>
        <v>170.21843105729894</v>
      </c>
      <c r="N531">
        <f t="shared" si="123"/>
        <v>74.920301778745014</v>
      </c>
      <c r="O531">
        <f t="shared" si="124"/>
        <v>8.8254935860334225</v>
      </c>
      <c r="P531">
        <f t="shared" si="125"/>
        <v>0.4374297833072302</v>
      </c>
      <c r="Q531" s="47">
        <f t="shared" si="126"/>
        <v>701.15674986808745</v>
      </c>
    </row>
    <row r="532" spans="1:17" x14ac:dyDescent="0.35">
      <c r="A532" s="6">
        <v>2271</v>
      </c>
      <c r="B532">
        <f>B531*SUM(Economy!Z320,Economy!AA320,Economy!AB320)/SUM(Economy!Z319,Economy!AA319,Economy!AB319)</f>
        <v>3542.6880838012544</v>
      </c>
      <c r="C532" s="5">
        <f t="shared" si="116"/>
        <v>446.97318417462429</v>
      </c>
      <c r="D532" s="5">
        <f t="shared" si="117"/>
        <v>170.08572561972667</v>
      </c>
      <c r="E532" s="5">
        <f t="shared" si="118"/>
        <v>74.451658489976097</v>
      </c>
      <c r="F532" s="5">
        <f t="shared" si="119"/>
        <v>8.7408429641045604</v>
      </c>
      <c r="G532" s="5">
        <f t="shared" si="120"/>
        <v>0.4331234072946174</v>
      </c>
      <c r="H532" s="47">
        <f t="shared" si="127"/>
        <v>700.68453465572622</v>
      </c>
      <c r="J532" s="46">
        <v>0</v>
      </c>
      <c r="K532" s="18">
        <f t="shared" si="128"/>
        <v>3542.6880838012544</v>
      </c>
      <c r="L532">
        <f t="shared" si="121"/>
        <v>446.97324514462429</v>
      </c>
      <c r="M532">
        <f t="shared" si="122"/>
        <v>170.0857727285173</v>
      </c>
      <c r="N532">
        <f t="shared" si="123"/>
        <v>74.451663608111062</v>
      </c>
      <c r="O532">
        <f t="shared" si="124"/>
        <v>8.740842964152689</v>
      </c>
      <c r="P532">
        <f t="shared" si="125"/>
        <v>0.4331234072946174</v>
      </c>
      <c r="Q532" s="47">
        <f t="shared" si="126"/>
        <v>700.68464785269987</v>
      </c>
    </row>
    <row r="533" spans="1:17" x14ac:dyDescent="0.35">
      <c r="A533" s="6">
        <v>2272</v>
      </c>
      <c r="B533">
        <f>B532*SUM(Economy!Z321,Economy!AA321,Economy!AB321)/SUM(Economy!Z320,Economy!AA320,Economy!AB320)</f>
        <v>3507.6736414742945</v>
      </c>
      <c r="C533" s="5">
        <f t="shared" si="116"/>
        <v>447.18918186709368</v>
      </c>
      <c r="D533" s="5">
        <f t="shared" si="117"/>
        <v>169.95011884533753</v>
      </c>
      <c r="E533" s="5">
        <f t="shared" si="118"/>
        <v>73.984009102626459</v>
      </c>
      <c r="F533" s="5">
        <f t="shared" si="119"/>
        <v>8.6568862633327264</v>
      </c>
      <c r="G533" s="5">
        <f t="shared" si="120"/>
        <v>0.42885469709366675</v>
      </c>
      <c r="H533" s="47">
        <f t="shared" si="127"/>
        <v>700.20905077548412</v>
      </c>
      <c r="J533" s="46">
        <v>0</v>
      </c>
      <c r="K533" s="18">
        <f t="shared" si="128"/>
        <v>3507.6736414742945</v>
      </c>
      <c r="L533">
        <f t="shared" si="121"/>
        <v>447.18924283709367</v>
      </c>
      <c r="M533">
        <f t="shared" si="122"/>
        <v>169.95016582453044</v>
      </c>
      <c r="N533">
        <f t="shared" si="123"/>
        <v>73.98401415206267</v>
      </c>
      <c r="O533">
        <f t="shared" si="124"/>
        <v>8.656886263378107</v>
      </c>
      <c r="P533">
        <f t="shared" si="125"/>
        <v>0.42885469709366675</v>
      </c>
      <c r="Q533" s="47">
        <f t="shared" si="126"/>
        <v>700.20916377415847</v>
      </c>
    </row>
    <row r="534" spans="1:17" x14ac:dyDescent="0.35">
      <c r="A534" s="6">
        <v>2273</v>
      </c>
      <c r="B534">
        <f>B533*SUM(Economy!Z322,Economy!AA322,Economy!AB322)/SUM(Economy!Z321,Economy!AA321,Economy!AB321)</f>
        <v>3472.9681538001478</v>
      </c>
      <c r="C534" s="5">
        <f t="shared" si="116"/>
        <v>447.40304472901437</v>
      </c>
      <c r="D534" s="5">
        <f t="shared" si="117"/>
        <v>169.81160077454902</v>
      </c>
      <c r="E534" s="5">
        <f t="shared" si="118"/>
        <v>73.517381825874267</v>
      </c>
      <c r="F534" s="5">
        <f t="shared" si="119"/>
        <v>8.5736203015654695</v>
      </c>
      <c r="G534" s="5">
        <f t="shared" si="120"/>
        <v>0.42462341613422766</v>
      </c>
      <c r="H534" s="47">
        <f t="shared" si="127"/>
        <v>699.73027104713731</v>
      </c>
      <c r="J534" s="46">
        <v>0</v>
      </c>
      <c r="K534" s="18">
        <f t="shared" si="128"/>
        <v>3472.9681538001478</v>
      </c>
      <c r="L534">
        <f t="shared" si="121"/>
        <v>447.40310569901436</v>
      </c>
      <c r="M534">
        <f t="shared" si="122"/>
        <v>169.81164762450078</v>
      </c>
      <c r="N534">
        <f t="shared" si="123"/>
        <v>73.517386807533839</v>
      </c>
      <c r="O534">
        <f t="shared" si="124"/>
        <v>8.5736203016082584</v>
      </c>
      <c r="P534">
        <f t="shared" si="125"/>
        <v>0.42462341613422766</v>
      </c>
      <c r="Q534" s="47">
        <f t="shared" si="126"/>
        <v>699.73038384879146</v>
      </c>
    </row>
    <row r="535" spans="1:17" x14ac:dyDescent="0.35">
      <c r="A535" s="6">
        <v>2274</v>
      </c>
      <c r="B535">
        <f>B534*SUM(Economy!Z323,Economy!AA323,Economy!AB323)/SUM(Economy!Z322,Economy!AA322,Economy!AB322)</f>
        <v>3438.5696164606093</v>
      </c>
      <c r="C535" s="5">
        <f t="shared" si="116"/>
        <v>447.61479159735154</v>
      </c>
      <c r="D535" s="5">
        <f t="shared" si="117"/>
        <v>169.67020839637104</v>
      </c>
      <c r="E535" s="5">
        <f t="shared" si="118"/>
        <v>73.05180930823586</v>
      </c>
      <c r="F535" s="5">
        <f t="shared" si="119"/>
        <v>8.4910418439880839</v>
      </c>
      <c r="G535" s="5">
        <f t="shared" si="120"/>
        <v>0.42042932713055209</v>
      </c>
      <c r="H535" s="47">
        <f t="shared" si="127"/>
        <v>699.2482804730771</v>
      </c>
      <c r="J535" s="46">
        <v>0</v>
      </c>
      <c r="K535" s="18">
        <f t="shared" si="128"/>
        <v>3438.5696164606093</v>
      </c>
      <c r="L535">
        <f t="shared" si="121"/>
        <v>447.61485256735153</v>
      </c>
      <c r="M535">
        <f t="shared" si="122"/>
        <v>169.67025511743716</v>
      </c>
      <c r="N535">
        <f t="shared" si="123"/>
        <v>73.051814223028529</v>
      </c>
      <c r="O535">
        <f t="shared" si="124"/>
        <v>8.4910418440284285</v>
      </c>
      <c r="P535">
        <f t="shared" si="125"/>
        <v>0.42042932713055209</v>
      </c>
      <c r="Q535" s="47">
        <f t="shared" si="126"/>
        <v>699.24839307897628</v>
      </c>
    </row>
    <row r="536" spans="1:17" x14ac:dyDescent="0.35">
      <c r="A536" s="6">
        <v>2275</v>
      </c>
      <c r="B536">
        <f>B535*SUM(Economy!Z324,Economy!AA324,Economy!AB324)/SUM(Economy!Z323,Economy!AA323,Economy!AB323)</f>
        <v>3404.4760213876816</v>
      </c>
      <c r="C536" s="5">
        <f t="shared" si="116"/>
        <v>447.82444118686715</v>
      </c>
      <c r="D536" s="5">
        <f t="shared" si="117"/>
        <v>169.5259784100505</v>
      </c>
      <c r="E536" s="5">
        <f t="shared" si="118"/>
        <v>72.587323459190998</v>
      </c>
      <c r="F536" s="5">
        <f t="shared" si="119"/>
        <v>8.4091476055743453</v>
      </c>
      <c r="G536" s="5">
        <f t="shared" si="120"/>
        <v>0.41627219215903488</v>
      </c>
      <c r="H536" s="47">
        <f t="shared" si="127"/>
        <v>698.763162853842</v>
      </c>
      <c r="J536" s="46">
        <v>0</v>
      </c>
      <c r="K536" s="18">
        <f t="shared" si="128"/>
        <v>3404.4760213876816</v>
      </c>
      <c r="L536">
        <f t="shared" si="121"/>
        <v>447.82450215686714</v>
      </c>
      <c r="M536">
        <f t="shared" si="122"/>
        <v>169.52602500258558</v>
      </c>
      <c r="N536">
        <f t="shared" si="123"/>
        <v>72.587328308014293</v>
      </c>
      <c r="O536">
        <f t="shared" si="124"/>
        <v>8.4091476056123859</v>
      </c>
      <c r="P536">
        <f t="shared" si="125"/>
        <v>0.41627219215903488</v>
      </c>
      <c r="Q536" s="47">
        <f t="shared" si="126"/>
        <v>698.76327526523835</v>
      </c>
    </row>
    <row r="537" spans="1:17" x14ac:dyDescent="0.35">
      <c r="A537" s="6">
        <v>2276</v>
      </c>
      <c r="B537">
        <f>B536*SUM(Economy!Z325,Economy!AA325,Economy!AB325)/SUM(Economy!Z324,Economy!AA324,Economy!AB324)</f>
        <v>3370.6853573393696</v>
      </c>
      <c r="C537" s="5">
        <f t="shared" si="116"/>
        <v>448.03201208989117</v>
      </c>
      <c r="D537" s="5">
        <f t="shared" si="117"/>
        <v>169.3789472255169</v>
      </c>
      <c r="E537" s="5">
        <f t="shared" si="118"/>
        <v>72.123955458539911</v>
      </c>
      <c r="F537" s="5">
        <f t="shared" si="119"/>
        <v>8.3279342535152825</v>
      </c>
      <c r="G537" s="5">
        <f t="shared" si="120"/>
        <v>0.41215177273332582</v>
      </c>
      <c r="H537" s="47">
        <f t="shared" si="127"/>
        <v>698.27500080019661</v>
      </c>
      <c r="J537" s="46">
        <v>0</v>
      </c>
      <c r="K537" s="18">
        <f t="shared" si="128"/>
        <v>3370.6853573393696</v>
      </c>
      <c r="L537">
        <f t="shared" si="121"/>
        <v>448.03207305989116</v>
      </c>
      <c r="M537">
        <f t="shared" si="122"/>
        <v>169.37899368987451</v>
      </c>
      <c r="N537">
        <f t="shared" si="123"/>
        <v>72.123960242279324</v>
      </c>
      <c r="O537">
        <f t="shared" si="124"/>
        <v>8.3279342535511507</v>
      </c>
      <c r="P537">
        <f t="shared" si="125"/>
        <v>0.41215177273332582</v>
      </c>
      <c r="Q537" s="47">
        <f t="shared" si="126"/>
        <v>698.27511301832942</v>
      </c>
    </row>
    <row r="538" spans="1:17" x14ac:dyDescent="0.35">
      <c r="A538" s="6">
        <v>2277</v>
      </c>
      <c r="B538">
        <f>B537*SUM(Economy!Z326,Economy!AA326,Economy!AB326)/SUM(Economy!Z325,Economy!AA325,Economy!AB325)</f>
        <v>3337.1956104556921</v>
      </c>
      <c r="C538" s="5">
        <f t="shared" ref="C538:C561" si="129">(1-F$4)*C537+D$4*G$3*B537</f>
        <v>448.23752277612817</v>
      </c>
      <c r="D538" s="5">
        <f t="shared" ref="D538:D561" si="130">(1-F$5)*D537+D$5*G$3*B537</f>
        <v>169.22915096388036</v>
      </c>
      <c r="E538" s="5">
        <f t="shared" ref="E538:E561" si="131">(1-F$6)*E537+D$6*G$3*B537</f>
        <v>71.661735765721161</v>
      </c>
      <c r="F538" s="5">
        <f t="shared" ref="F538:F561" si="132">(1-F$7)*F537+D$7*G$3*B537</f>
        <v>8.2473984095766966</v>
      </c>
      <c r="G538" s="5">
        <f t="shared" ref="G538:G561" si="133">(1-F$8)*G537+D$8*G$3*B537</f>
        <v>0.40806782987689194</v>
      </c>
      <c r="H538" s="47">
        <f t="shared" si="127"/>
        <v>697.78387574518331</v>
      </c>
      <c r="J538" s="46">
        <v>0</v>
      </c>
      <c r="K538" s="18">
        <f t="shared" si="128"/>
        <v>3337.1956104556921</v>
      </c>
      <c r="L538">
        <f t="shared" si="121"/>
        <v>448.23758374612817</v>
      </c>
      <c r="M538">
        <f t="shared" si="122"/>
        <v>169.22919730041312</v>
      </c>
      <c r="N538">
        <f t="shared" si="123"/>
        <v>71.661740485250277</v>
      </c>
      <c r="O538">
        <f t="shared" si="124"/>
        <v>8.2473984096105166</v>
      </c>
      <c r="P538">
        <f t="shared" si="125"/>
        <v>0.40806782987689194</v>
      </c>
      <c r="Q538" s="47">
        <f t="shared" si="126"/>
        <v>697.78398777127904</v>
      </c>
    </row>
    <row r="539" spans="1:17" x14ac:dyDescent="0.35">
      <c r="A539" s="6">
        <v>2278</v>
      </c>
      <c r="B539">
        <f>B538*SUM(Economy!Z327,Economy!AA327,Economy!AB327)/SUM(Economy!Z326,Economy!AA326,Economy!AB326)</f>
        <v>3304.004764795553</v>
      </c>
      <c r="C539" s="5">
        <f t="shared" si="129"/>
        <v>448.44099159249765</v>
      </c>
      <c r="D539" s="5">
        <f t="shared" si="130"/>
        <v>169.07662545798073</v>
      </c>
      <c r="E539" s="5">
        <f t="shared" si="131"/>
        <v>71.20069412908785</v>
      </c>
      <c r="F539" s="5">
        <f t="shared" si="132"/>
        <v>8.1675366523872057</v>
      </c>
      <c r="G539" s="5">
        <f t="shared" si="133"/>
        <v>0.40402012419310585</v>
      </c>
      <c r="H539" s="47">
        <f t="shared" si="127"/>
        <v>697.28986795614662</v>
      </c>
      <c r="J539" s="46">
        <v>0</v>
      </c>
      <c r="K539" s="18">
        <f t="shared" si="128"/>
        <v>3304.004764795553</v>
      </c>
      <c r="L539">
        <f t="shared" si="121"/>
        <v>448.44105256249765</v>
      </c>
      <c r="M539">
        <f t="shared" si="122"/>
        <v>169.0766716670403</v>
      </c>
      <c r="N539">
        <f t="shared" si="123"/>
        <v>71.200698785268543</v>
      </c>
      <c r="O539">
        <f t="shared" si="124"/>
        <v>8.1675366524190931</v>
      </c>
      <c r="P539">
        <f t="shared" si="125"/>
        <v>0.40402012419310585</v>
      </c>
      <c r="Q539" s="47">
        <f t="shared" si="126"/>
        <v>697.28997979141877</v>
      </c>
    </row>
    <row r="540" spans="1:17" x14ac:dyDescent="0.35">
      <c r="A540" s="6">
        <v>2279</v>
      </c>
      <c r="B540">
        <f>B539*SUM(Economy!Z328,Economy!AA328,Economy!AB328)/SUM(Economy!Z327,Economy!AA327,Economy!AB327)</f>
        <v>3271.1108028550625</v>
      </c>
      <c r="C540" s="5">
        <f t="shared" si="129"/>
        <v>448.64243676300725</v>
      </c>
      <c r="D540" s="5">
        <f t="shared" si="130"/>
        <v>168.92140625298532</v>
      </c>
      <c r="E540" s="5">
        <f t="shared" si="131"/>
        <v>70.740859595139909</v>
      </c>
      <c r="F540" s="5">
        <f t="shared" si="132"/>
        <v>8.0883455196585246</v>
      </c>
      <c r="G540" s="5">
        <f t="shared" si="133"/>
        <v>0.40000841593293601</v>
      </c>
      <c r="H540" s="47">
        <f t="shared" si="127"/>
        <v>696.79305654672396</v>
      </c>
      <c r="J540" s="46">
        <v>0</v>
      </c>
      <c r="K540" s="18">
        <f t="shared" si="128"/>
        <v>3271.1108028550625</v>
      </c>
      <c r="L540">
        <f t="shared" si="121"/>
        <v>448.64249773300725</v>
      </c>
      <c r="M540">
        <f t="shared" si="122"/>
        <v>168.92145233492238</v>
      </c>
      <c r="N540">
        <f t="shared" si="123"/>
        <v>70.740864188822485</v>
      </c>
      <c r="O540">
        <f t="shared" si="124"/>
        <v>8.0883455196885894</v>
      </c>
      <c r="P540">
        <f t="shared" si="125"/>
        <v>0.40000841593293601</v>
      </c>
      <c r="Q540" s="47">
        <f t="shared" si="126"/>
        <v>696.79316819237363</v>
      </c>
    </row>
    <row r="541" spans="1:17" x14ac:dyDescent="0.35">
      <c r="A541" s="6">
        <v>2280</v>
      </c>
      <c r="B541">
        <f>B540*SUM(Economy!Z329,Economy!AA329,Economy!AB329)/SUM(Economy!Z328,Economy!AA328,Economy!AB328)</f>
        <v>3238.5117060678076</v>
      </c>
      <c r="C541" s="5">
        <f t="shared" si="129"/>
        <v>448.84187638865734</v>
      </c>
      <c r="D541" s="5">
        <f t="shared" si="130"/>
        <v>168.76352860703381</v>
      </c>
      <c r="E541" s="5">
        <f t="shared" si="131"/>
        <v>70.282260517710284</v>
      </c>
      <c r="F541" s="5">
        <f t="shared" si="132"/>
        <v>8.0098215103396821</v>
      </c>
      <c r="G541" s="5">
        <f t="shared" si="133"/>
        <v>0.39603246506031159</v>
      </c>
      <c r="H541" s="47">
        <f t="shared" si="127"/>
        <v>696.29351948880139</v>
      </c>
      <c r="J541" s="46">
        <v>0</v>
      </c>
      <c r="K541" s="18">
        <f t="shared" si="128"/>
        <v>3238.5117060678076</v>
      </c>
      <c r="L541">
        <f t="shared" si="121"/>
        <v>448.84193735865733</v>
      </c>
      <c r="M541">
        <f t="shared" si="122"/>
        <v>168.7635745621981</v>
      </c>
      <c r="N541">
        <f t="shared" si="123"/>
        <v>70.282265049733624</v>
      </c>
      <c r="O541">
        <f t="shared" si="124"/>
        <v>8.0098215103680293</v>
      </c>
      <c r="P541">
        <f t="shared" si="125"/>
        <v>0.39603246506031159</v>
      </c>
      <c r="Q541" s="47">
        <f t="shared" si="126"/>
        <v>696.2936309460174</v>
      </c>
    </row>
    <row r="542" spans="1:17" x14ac:dyDescent="0.35">
      <c r="A542" s="6">
        <v>2281</v>
      </c>
      <c r="B542">
        <f>B541*SUM(Economy!Z330,Economy!AA330,Economy!AB330)/SUM(Economy!Z329,Economy!AA329,Economy!AB329)</f>
        <v>3206.2054552877134</v>
      </c>
      <c r="C542" s="5">
        <f t="shared" si="129"/>
        <v>449.03932844737631</v>
      </c>
      <c r="D542" s="5">
        <f t="shared" si="130"/>
        <v>168.60302749192815</v>
      </c>
      <c r="E542" s="5">
        <f t="shared" si="131"/>
        <v>69.824924567102883</v>
      </c>
      <c r="F542" s="5">
        <f t="shared" si="132"/>
        <v>7.9319610867068295</v>
      </c>
      <c r="G542" s="5">
        <f t="shared" si="133"/>
        <v>0.3920920313152314</v>
      </c>
      <c r="H542" s="47">
        <f t="shared" si="127"/>
        <v>695.7913336244294</v>
      </c>
      <c r="J542" s="46">
        <v>0</v>
      </c>
      <c r="K542" s="18">
        <f t="shared" si="128"/>
        <v>3206.2054552877134</v>
      </c>
      <c r="L542">
        <f t="shared" si="121"/>
        <v>449.0393894173763</v>
      </c>
      <c r="M542">
        <f t="shared" si="122"/>
        <v>168.60307332066841</v>
      </c>
      <c r="N542">
        <f t="shared" si="123"/>
        <v>69.824929038294613</v>
      </c>
      <c r="O542">
        <f t="shared" si="124"/>
        <v>7.9319610867335575</v>
      </c>
      <c r="P542">
        <f t="shared" si="125"/>
        <v>0.3920920313152314</v>
      </c>
      <c r="Q542" s="47">
        <f t="shared" si="126"/>
        <v>695.79144489438806</v>
      </c>
    </row>
    <row r="543" spans="1:17" x14ac:dyDescent="0.35">
      <c r="A543" s="6">
        <v>2282</v>
      </c>
      <c r="B543">
        <f>B542*SUM(Economy!Z331,Economy!AA331,Economy!AB331)/SUM(Economy!Z330,Economy!AA330,Economy!AB330)</f>
        <v>3174.1900312549551</v>
      </c>
      <c r="C543" s="5">
        <f t="shared" si="129"/>
        <v>449.23481079398522</v>
      </c>
      <c r="D543" s="5">
        <f t="shared" si="130"/>
        <v>168.43993759386586</v>
      </c>
      <c r="E543" s="5">
        <f t="shared" si="131"/>
        <v>69.368878739180289</v>
      </c>
      <c r="F543" s="5">
        <f t="shared" si="132"/>
        <v>7.8547606763902831</v>
      </c>
      <c r="G543" s="5">
        <f t="shared" si="133"/>
        <v>0.38818687427468757</v>
      </c>
      <c r="H543" s="47">
        <f t="shared" si="127"/>
        <v>695.28657467769631</v>
      </c>
      <c r="J543" s="46">
        <v>0</v>
      </c>
      <c r="K543" s="18">
        <f t="shared" si="128"/>
        <v>3174.1900312549551</v>
      </c>
      <c r="L543">
        <f t="shared" si="121"/>
        <v>449.23487176398521</v>
      </c>
      <c r="M543">
        <f t="shared" si="122"/>
        <v>168.4399832965299</v>
      </c>
      <c r="N543">
        <f t="shared" si="123"/>
        <v>69.368883150356922</v>
      </c>
      <c r="O543">
        <f t="shared" si="124"/>
        <v>7.8547606764154843</v>
      </c>
      <c r="P543">
        <f t="shared" si="125"/>
        <v>0.38818687427468757</v>
      </c>
      <c r="Q543" s="47">
        <f t="shared" si="126"/>
        <v>695.28668576156224</v>
      </c>
    </row>
    <row r="544" spans="1:17" x14ac:dyDescent="0.35">
      <c r="A544" s="6">
        <v>2283</v>
      </c>
      <c r="B544">
        <f>B543*SUM(Economy!Z332,Economy!AA332,Economy!AB332)/SUM(Economy!Z331,Economy!AA331,Economy!AB331)</f>
        <v>3142.4634150454917</v>
      </c>
      <c r="C544" s="5">
        <f t="shared" si="129"/>
        <v>449.42834116019083</v>
      </c>
      <c r="D544" s="5">
        <f t="shared" si="130"/>
        <v>168.27429331421516</v>
      </c>
      <c r="E544" s="5">
        <f t="shared" si="131"/>
        <v>68.914149364399478</v>
      </c>
      <c r="F544" s="5">
        <f t="shared" si="132"/>
        <v>7.7782166743403938</v>
      </c>
      <c r="G544" s="5">
        <f t="shared" si="133"/>
        <v>0.38431675341146876</v>
      </c>
      <c r="H544" s="47">
        <f t="shared" si="127"/>
        <v>694.7793172665572</v>
      </c>
      <c r="J544" s="46">
        <v>0</v>
      </c>
      <c r="K544" s="18">
        <f t="shared" si="128"/>
        <v>3142.4634150454917</v>
      </c>
      <c r="L544">
        <f t="shared" si="121"/>
        <v>449.42840213019082</v>
      </c>
      <c r="M544">
        <f t="shared" si="122"/>
        <v>168.2743388911498</v>
      </c>
      <c r="N544">
        <f t="shared" si="123"/>
        <v>68.91415371636657</v>
      </c>
      <c r="O544">
        <f t="shared" si="124"/>
        <v>7.7782166743641552</v>
      </c>
      <c r="P544">
        <f t="shared" si="125"/>
        <v>0.38431675341146876</v>
      </c>
      <c r="Q544" s="47">
        <f t="shared" si="126"/>
        <v>694.77942816548284</v>
      </c>
    </row>
    <row r="545" spans="1:17" x14ac:dyDescent="0.35">
      <c r="A545" s="6">
        <v>2284</v>
      </c>
      <c r="B545">
        <f>B544*SUM(Economy!Z333,Economy!AA333,Economy!AB333)/SUM(Economy!Z332,Economy!AA332,Economy!AB332)</f>
        <v>3111.02358850468</v>
      </c>
      <c r="C545" s="5">
        <f t="shared" si="129"/>
        <v>449.61993715460613</v>
      </c>
      <c r="D545" s="5">
        <f t="shared" si="130"/>
        <v>168.10612877033</v>
      </c>
      <c r="E545" s="5">
        <f t="shared" si="131"/>
        <v>68.460762116793703</v>
      </c>
      <c r="F545" s="5">
        <f t="shared" si="132"/>
        <v>7.7023254447338214</v>
      </c>
      <c r="G545" s="5">
        <f t="shared" si="133"/>
        <v>0.38048142815090918</v>
      </c>
      <c r="H545" s="47">
        <f t="shared" si="127"/>
        <v>694.26963491461458</v>
      </c>
      <c r="J545" s="46">
        <v>0</v>
      </c>
      <c r="K545" s="18">
        <f t="shared" si="128"/>
        <v>3111.02358850468</v>
      </c>
      <c r="L545">
        <f t="shared" si="121"/>
        <v>449.61999812460613</v>
      </c>
      <c r="M545">
        <f t="shared" si="122"/>
        <v>168.10617422188113</v>
      </c>
      <c r="N545">
        <f t="shared" si="123"/>
        <v>68.460766410346011</v>
      </c>
      <c r="O545">
        <f t="shared" si="124"/>
        <v>7.7023254447562257</v>
      </c>
      <c r="P545">
        <f t="shared" si="125"/>
        <v>0.38048142815090918</v>
      </c>
      <c r="Q545" s="47">
        <f t="shared" si="126"/>
        <v>694.26974562974033</v>
      </c>
    </row>
    <row r="546" spans="1:17" x14ac:dyDescent="0.35">
      <c r="A546" s="6">
        <v>2285</v>
      </c>
      <c r="B546">
        <f>B545*SUM(Economy!Z334,Economy!AA334,Economy!AB334)/SUM(Economy!Z333,Economy!AA333,Economy!AB333)</f>
        <v>3079.8685346655066</v>
      </c>
      <c r="C546" s="5">
        <f t="shared" si="129"/>
        <v>449.80961626279725</v>
      </c>
      <c r="D546" s="5">
        <f t="shared" si="130"/>
        <v>167.93547779640357</v>
      </c>
      <c r="E546" s="5">
        <f t="shared" si="131"/>
        <v>68.008742022898872</v>
      </c>
      <c r="F546" s="5">
        <f t="shared" si="132"/>
        <v>7.6270833228217505</v>
      </c>
      <c r="G546" s="5">
        <f t="shared" si="133"/>
        <v>0.37668065792564542</v>
      </c>
      <c r="H546" s="47">
        <f t="shared" si="127"/>
        <v>693.75760006284702</v>
      </c>
      <c r="J546" s="46">
        <v>0</v>
      </c>
      <c r="K546" s="18">
        <f t="shared" si="128"/>
        <v>3079.8685346655066</v>
      </c>
      <c r="L546">
        <f t="shared" si="121"/>
        <v>449.80967723279724</v>
      </c>
      <c r="M546">
        <f t="shared" si="122"/>
        <v>167.93552312291612</v>
      </c>
      <c r="N546">
        <f t="shared" si="123"/>
        <v>68.008746258820466</v>
      </c>
      <c r="O546">
        <f t="shared" si="124"/>
        <v>7.6270833228428749</v>
      </c>
      <c r="P546">
        <f t="shared" si="125"/>
        <v>0.37668065792564542</v>
      </c>
      <c r="Q546" s="47">
        <f t="shared" si="126"/>
        <v>693.75771059530223</v>
      </c>
    </row>
    <row r="547" spans="1:17" x14ac:dyDescent="0.35">
      <c r="A547" s="6">
        <v>2286</v>
      </c>
      <c r="B547">
        <f>B546*SUM(Economy!Z335,Economy!AA335,Economy!AB335)/SUM(Economy!Z334,Economy!AA334,Economy!AB334)</f>
        <v>3048.9962381518662</v>
      </c>
      <c r="C547" s="5">
        <f t="shared" si="129"/>
        <v>449.99739584735579</v>
      </c>
      <c r="D547" s="5">
        <f t="shared" si="130"/>
        <v>167.76237394435867</v>
      </c>
      <c r="E547" s="5">
        <f t="shared" si="131"/>
        <v>67.558113470622899</v>
      </c>
      <c r="F547" s="5">
        <f t="shared" si="132"/>
        <v>7.552486616721561</v>
      </c>
      <c r="G547" s="5">
        <f t="shared" si="133"/>
        <v>0.37291420222844274</v>
      </c>
      <c r="H547" s="47">
        <f t="shared" si="127"/>
        <v>693.24328408128736</v>
      </c>
      <c r="J547" s="46">
        <v>0</v>
      </c>
      <c r="K547" s="18">
        <f t="shared" si="128"/>
        <v>3048.9962381518662</v>
      </c>
      <c r="L547">
        <f t="shared" si="121"/>
        <v>449.99745681735578</v>
      </c>
      <c r="M547">
        <f t="shared" si="122"/>
        <v>167.76241914617663</v>
      </c>
      <c r="N547">
        <f t="shared" si="123"/>
        <v>67.558117649687347</v>
      </c>
      <c r="O547">
        <f t="shared" si="124"/>
        <v>7.5524866167414784</v>
      </c>
      <c r="P547">
        <f t="shared" si="125"/>
        <v>0.37291420222844274</v>
      </c>
      <c r="Q547" s="47">
        <f t="shared" si="126"/>
        <v>693.24339443218969</v>
      </c>
    </row>
    <row r="548" spans="1:17" x14ac:dyDescent="0.35">
      <c r="A548" s="6">
        <v>2287</v>
      </c>
      <c r="B548">
        <f>B547*SUM(Economy!Z336,Economy!AA336,Economy!AB336)/SUM(Economy!Z335,Economy!AA335,Economy!AB335)</f>
        <v>3018.4046855673928</v>
      </c>
      <c r="C548" s="5">
        <f t="shared" si="129"/>
        <v>450.18329314799593</v>
      </c>
      <c r="D548" s="5">
        <f t="shared" si="130"/>
        <v>167.58685048477349</v>
      </c>
      <c r="E548" s="5">
        <f t="shared" si="131"/>
        <v>67.108900218056561</v>
      </c>
      <c r="F548" s="5">
        <f t="shared" si="132"/>
        <v>7.4785316091534328</v>
      </c>
      <c r="G548" s="5">
        <f t="shared" si="133"/>
        <v>0.36918182066315031</v>
      </c>
      <c r="H548" s="47">
        <f t="shared" si="127"/>
        <v>692.72675728064246</v>
      </c>
      <c r="J548" s="46">
        <v>0</v>
      </c>
      <c r="K548" s="18">
        <f t="shared" si="128"/>
        <v>3018.4046855673928</v>
      </c>
      <c r="L548">
        <f t="shared" si="121"/>
        <v>450.18335411799592</v>
      </c>
      <c r="M548">
        <f t="shared" si="122"/>
        <v>167.58689556223987</v>
      </c>
      <c r="N548">
        <f t="shared" si="123"/>
        <v>67.108904341027042</v>
      </c>
      <c r="O548">
        <f t="shared" si="124"/>
        <v>7.4785316091722116</v>
      </c>
      <c r="P548">
        <f t="shared" si="125"/>
        <v>0.36918182066315031</v>
      </c>
      <c r="Q548" s="47">
        <f t="shared" si="126"/>
        <v>692.7268674510982</v>
      </c>
    </row>
    <row r="549" spans="1:17" x14ac:dyDescent="0.35">
      <c r="A549" s="6">
        <v>2288</v>
      </c>
      <c r="B549">
        <f>B548*SUM(Economy!Z337,Economy!AA337,Economy!AB337)/SUM(Economy!Z336,Economy!AA336,Economy!AB336)</f>
        <v>2988.091865870254</v>
      </c>
      <c r="C549" s="5">
        <f t="shared" si="129"/>
        <v>450.36732528167499</v>
      </c>
      <c r="D549" s="5">
        <f t="shared" si="130"/>
        <v>167.40894040784124</v>
      </c>
      <c r="E549" s="5">
        <f t="shared" si="131"/>
        <v>66.661125402224357</v>
      </c>
      <c r="F549" s="5">
        <f t="shared" si="132"/>
        <v>7.4052145591233316</v>
      </c>
      <c r="G549" s="5">
        <f t="shared" si="133"/>
        <v>0.36548327299384242</v>
      </c>
      <c r="H549" s="47">
        <f t="shared" si="127"/>
        <v>692.20808892385776</v>
      </c>
      <c r="J549" s="46">
        <v>0</v>
      </c>
      <c r="K549" s="18">
        <f t="shared" si="128"/>
        <v>2988.091865870254</v>
      </c>
      <c r="L549">
        <f t="shared" si="121"/>
        <v>450.36738625167499</v>
      </c>
      <c r="M549">
        <f t="shared" si="122"/>
        <v>167.40898536129816</v>
      </c>
      <c r="N549">
        <f t="shared" si="123"/>
        <v>66.66112946985379</v>
      </c>
      <c r="O549">
        <f t="shared" si="124"/>
        <v>7.4052145591410365</v>
      </c>
      <c r="P549">
        <f t="shared" si="125"/>
        <v>0.36548327299384242</v>
      </c>
      <c r="Q549" s="47">
        <f t="shared" si="126"/>
        <v>692.20819891496194</v>
      </c>
    </row>
    <row r="550" spans="1:17" x14ac:dyDescent="0.35">
      <c r="A550" s="6">
        <v>2289</v>
      </c>
      <c r="B550">
        <f>B549*SUM(Economy!Z338,Economy!AA338,Economy!AB338)/SUM(Economy!Z337,Economy!AA337,Economy!AB337)</f>
        <v>2958.0557707343564</v>
      </c>
      <c r="C550" s="5">
        <f t="shared" si="129"/>
        <v>450.54950924273709</v>
      </c>
      <c r="D550" s="5">
        <f t="shared" si="130"/>
        <v>167.22867642436245</v>
      </c>
      <c r="E550" s="5">
        <f t="shared" si="131"/>
        <v>66.214811547774232</v>
      </c>
      <c r="F550" s="5">
        <f t="shared" si="132"/>
        <v>7.3325317035537951</v>
      </c>
      <c r="G550" s="5">
        <f t="shared" si="133"/>
        <v>0.36181831919220264</v>
      </c>
      <c r="H550" s="47">
        <f t="shared" si="127"/>
        <v>691.68734723761975</v>
      </c>
      <c r="J550" s="46">
        <v>0</v>
      </c>
      <c r="K550" s="18">
        <f t="shared" si="128"/>
        <v>2958.0557707343564</v>
      </c>
      <c r="L550">
        <f t="shared" si="121"/>
        <v>450.54957021273708</v>
      </c>
      <c r="M550">
        <f t="shared" si="122"/>
        <v>167.22872125415108</v>
      </c>
      <c r="N550">
        <f t="shared" si="123"/>
        <v>66.214815560805434</v>
      </c>
      <c r="O550">
        <f t="shared" si="124"/>
        <v>7.3325317035704884</v>
      </c>
      <c r="P550">
        <f t="shared" si="125"/>
        <v>0.36181831919220264</v>
      </c>
      <c r="Q550" s="47">
        <f t="shared" si="126"/>
        <v>691.68745705045626</v>
      </c>
    </row>
    <row r="551" spans="1:17" x14ac:dyDescent="0.35">
      <c r="A551" s="6">
        <v>2290</v>
      </c>
      <c r="B551">
        <f>B550*SUM(Economy!Z339,Economy!AA339,Economy!AB339)/SUM(Economy!Z338,Economy!AA338,Economy!AB338)</f>
        <v>2928.2943948973916</v>
      </c>
      <c r="C551" s="5">
        <f t="shared" si="129"/>
        <v>450.72986190307876</v>
      </c>
      <c r="D551" s="5">
        <f t="shared" si="130"/>
        <v>167.04609096676828</v>
      </c>
      <c r="E551" s="5">
        <f t="shared" si="131"/>
        <v>65.769980575604876</v>
      </c>
      <c r="F551" s="5">
        <f t="shared" si="132"/>
        <v>7.2604792588639127</v>
      </c>
      <c r="G551" s="5">
        <f t="shared" si="133"/>
        <v>0.35818671948320419</v>
      </c>
      <c r="H551" s="47">
        <f t="shared" si="127"/>
        <v>691.16459942379913</v>
      </c>
      <c r="J551" s="46">
        <v>0</v>
      </c>
      <c r="K551" s="18">
        <f t="shared" si="128"/>
        <v>2928.2943948973916</v>
      </c>
      <c r="L551">
        <f t="shared" si="121"/>
        <v>450.72992287307875</v>
      </c>
      <c r="M551">
        <f t="shared" si="122"/>
        <v>167.0461356732288</v>
      </c>
      <c r="N551">
        <f t="shared" si="123"/>
        <v>65.7699845347707</v>
      </c>
      <c r="O551">
        <f t="shared" si="124"/>
        <v>7.2604792588796521</v>
      </c>
      <c r="P551">
        <f t="shared" si="125"/>
        <v>0.35818671948320419</v>
      </c>
      <c r="Q551" s="47">
        <f t="shared" si="126"/>
        <v>691.16470905944118</v>
      </c>
    </row>
    <row r="552" spans="1:17" x14ac:dyDescent="0.35">
      <c r="A552" s="6">
        <v>2291</v>
      </c>
      <c r="B552">
        <f>B551*SUM(Economy!Z340,Economy!AA340,Economy!AB340)/SUM(Economy!Z339,Economy!AA339,Economy!AB339)</f>
        <v>2898.8057364961219</v>
      </c>
      <c r="C552" s="5">
        <f t="shared" si="129"/>
        <v>450.90840001233568</v>
      </c>
      <c r="D552" s="5">
        <f t="shared" si="130"/>
        <v>166.86121619017365</v>
      </c>
      <c r="E552" s="5">
        <f t="shared" si="131"/>
        <v>65.326653811429381</v>
      </c>
      <c r="F552" s="5">
        <f t="shared" si="132"/>
        <v>7.1890534224998497</v>
      </c>
      <c r="G552" s="5">
        <f t="shared" si="133"/>
        <v>0.35458823438913945</v>
      </c>
      <c r="H552" s="47">
        <f t="shared" si="127"/>
        <v>690.63991167082759</v>
      </c>
      <c r="J552" s="46">
        <v>0</v>
      </c>
      <c r="K552" s="18">
        <f t="shared" si="128"/>
        <v>2898.8057364961219</v>
      </c>
      <c r="L552">
        <f t="shared" si="121"/>
        <v>450.90846098233567</v>
      </c>
      <c r="M552">
        <f t="shared" si="122"/>
        <v>166.86126077364534</v>
      </c>
      <c r="N552">
        <f t="shared" si="123"/>
        <v>65.326657717452846</v>
      </c>
      <c r="O552">
        <f t="shared" si="124"/>
        <v>7.1890534225146894</v>
      </c>
      <c r="P552">
        <f t="shared" si="125"/>
        <v>0.35458823438913945</v>
      </c>
      <c r="Q552" s="47">
        <f t="shared" si="126"/>
        <v>690.64002113033757</v>
      </c>
    </row>
    <row r="553" spans="1:17" x14ac:dyDescent="0.35">
      <c r="A553" s="6">
        <v>2292</v>
      </c>
      <c r="B553">
        <f>B552*SUM(Economy!Z341,Economy!AA341,Economy!AB341)/SUM(Economy!Z340,Economy!AA340,Economy!AB340)</f>
        <v>2869.5877973893066</v>
      </c>
      <c r="C553" s="5">
        <f t="shared" si="129"/>
        <v>451.08514019808985</v>
      </c>
      <c r="D553" s="5">
        <f t="shared" si="130"/>
        <v>166.67408397345903</v>
      </c>
      <c r="E553" s="5">
        <f t="shared" si="131"/>
        <v>64.884851994274371</v>
      </c>
      <c r="F553" s="5">
        <f t="shared" si="132"/>
        <v>7.1182503744172525</v>
      </c>
      <c r="G553" s="5">
        <f t="shared" si="133"/>
        <v>0.35102262477205076</v>
      </c>
      <c r="H553" s="47">
        <f t="shared" si="127"/>
        <v>690.11334916501266</v>
      </c>
      <c r="J553" s="46">
        <v>0</v>
      </c>
      <c r="K553" s="18">
        <f t="shared" si="128"/>
        <v>2869.5877973893066</v>
      </c>
      <c r="L553">
        <f t="shared" si="121"/>
        <v>451.08520116808984</v>
      </c>
      <c r="M553">
        <f t="shared" si="122"/>
        <v>166.67412843428025</v>
      </c>
      <c r="N553">
        <f t="shared" si="123"/>
        <v>64.884855847868792</v>
      </c>
      <c r="O553">
        <f t="shared" si="124"/>
        <v>7.118250374431244</v>
      </c>
      <c r="P553">
        <f t="shared" si="125"/>
        <v>0.35102262477205076</v>
      </c>
      <c r="Q553" s="47">
        <f t="shared" si="126"/>
        <v>690.11345844944231</v>
      </c>
    </row>
    <row r="554" spans="1:17" x14ac:dyDescent="0.35">
      <c r="A554" s="6">
        <v>2293</v>
      </c>
      <c r="B554">
        <f>B553*SUM(Economy!Z342,Economy!AA342,Economy!AB342)/SUM(Economy!Z341,Economy!AA341,Economy!AB341)</f>
        <v>2840.6385834686421</v>
      </c>
      <c r="C554" s="5">
        <f>(1-F$4)*C553+D$4*G$3*B553</f>
        <v>451.26009896609668</v>
      </c>
      <c r="D554" s="5">
        <f t="shared" si="130"/>
        <v>166.48472592037953</v>
      </c>
      <c r="E554" s="5">
        <f t="shared" si="131"/>
        <v>64.444595284913447</v>
      </c>
      <c r="F554" s="5">
        <f t="shared" si="132"/>
        <v>7.0480662785168313</v>
      </c>
      <c r="G554" s="5">
        <f t="shared" si="133"/>
        <v>0.34748965187461056</v>
      </c>
      <c r="H554" s="47">
        <f t="shared" si="127"/>
        <v>689.58497610178108</v>
      </c>
      <c r="J554" s="46">
        <v>0</v>
      </c>
      <c r="K554" s="18">
        <f t="shared" si="128"/>
        <v>2840.6385834686421</v>
      </c>
      <c r="L554">
        <f t="shared" si="121"/>
        <v>451.26015993609667</v>
      </c>
      <c r="M554">
        <f t="shared" si="122"/>
        <v>166.48477025888769</v>
      </c>
      <c r="N554">
        <f t="shared" si="123"/>
        <v>64.444599086782546</v>
      </c>
      <c r="O554">
        <f t="shared" si="124"/>
        <v>7.0480662785300234</v>
      </c>
      <c r="P554">
        <f t="shared" si="125"/>
        <v>0.34748965187461056</v>
      </c>
      <c r="Q554" s="47">
        <f t="shared" si="126"/>
        <v>689.58508521217152</v>
      </c>
    </row>
    <row r="555" spans="1:17" x14ac:dyDescent="0.35">
      <c r="A555" s="6">
        <v>2294</v>
      </c>
      <c r="B555">
        <f>B554*SUM(Economy!Z343,Economy!AA343,Economy!AB343)/SUM(Economy!Z342,Economy!AA342,Economy!AB342)</f>
        <v>2811.9561049581107</v>
      </c>
      <c r="C555" s="5">
        <f t="shared" si="129"/>
        <v>451.43329270053079</v>
      </c>
      <c r="D555" s="5">
        <f t="shared" si="130"/>
        <v>166.29317336069997</v>
      </c>
      <c r="E555" s="5">
        <f t="shared" si="131"/>
        <v>64.005903274234086</v>
      </c>
      <c r="F555" s="5">
        <f t="shared" si="132"/>
        <v>6.9784972840343915</v>
      </c>
      <c r="G555" s="5">
        <f t="shared" si="133"/>
        <v>0.34398907735950018</v>
      </c>
      <c r="H555" s="47">
        <f t="shared" si="127"/>
        <v>689.05485569685879</v>
      </c>
      <c r="J555" s="46">
        <v>0</v>
      </c>
      <c r="K555" s="18">
        <f t="shared" si="128"/>
        <v>2811.9561049581107</v>
      </c>
      <c r="L555">
        <f t="shared" si="121"/>
        <v>451.43335367053078</v>
      </c>
      <c r="M555">
        <f t="shared" si="122"/>
        <v>166.29321757723159</v>
      </c>
      <c r="N555">
        <f t="shared" si="123"/>
        <v>64.005907025072162</v>
      </c>
      <c r="O555">
        <f t="shared" si="124"/>
        <v>6.9784972840468305</v>
      </c>
      <c r="P555">
        <f t="shared" si="125"/>
        <v>0.34398907735950018</v>
      </c>
      <c r="Q555" s="47">
        <f t="shared" si="126"/>
        <v>689.05496463424095</v>
      </c>
    </row>
    <row r="556" spans="1:17" x14ac:dyDescent="0.35">
      <c r="A556" s="6">
        <v>2295</v>
      </c>
      <c r="B556">
        <f>B555*SUM(Economy!Z344,Economy!AA344,Economy!AB344)/SUM(Economy!Z343,Economy!AA343,Economy!AB343)</f>
        <v>2783.538376702078</v>
      </c>
      <c r="C556" s="5">
        <f t="shared" si="129"/>
        <v>451.60473766425008</v>
      </c>
      <c r="D556" s="5">
        <f t="shared" si="130"/>
        <v>166.09945735135511</v>
      </c>
      <c r="E556" s="5">
        <f t="shared" si="131"/>
        <v>63.568794991537246</v>
      </c>
      <c r="F556" s="5">
        <f t="shared" si="132"/>
        <v>6.9095395268865518</v>
      </c>
      <c r="G556" s="5">
        <f t="shared" si="133"/>
        <v>0.34052066334733311</v>
      </c>
      <c r="H556" s="47">
        <f t="shared" si="127"/>
        <v>688.52305019737628</v>
      </c>
      <c r="J556" s="46">
        <v>0</v>
      </c>
      <c r="K556" s="18">
        <f t="shared" si="128"/>
        <v>2783.538376702078</v>
      </c>
      <c r="L556">
        <f t="shared" si="121"/>
        <v>451.60479863425007</v>
      </c>
      <c r="M556">
        <f t="shared" si="122"/>
        <v>166.09950144624574</v>
      </c>
      <c r="N556">
        <f t="shared" si="123"/>
        <v>63.568798692029262</v>
      </c>
      <c r="O556">
        <f t="shared" si="124"/>
        <v>6.9095395268982802</v>
      </c>
      <c r="P556">
        <f t="shared" si="125"/>
        <v>0.34052066334733311</v>
      </c>
      <c r="Q556" s="47">
        <f t="shared" si="126"/>
        <v>688.52315896277071</v>
      </c>
    </row>
    <row r="557" spans="1:17" x14ac:dyDescent="0.35">
      <c r="A557" s="6">
        <v>2296</v>
      </c>
      <c r="B557">
        <f>B556*SUM(Economy!Z345,Economy!AA345,Economy!AB345)/SUM(Economy!Z344,Economy!AA344,Economy!AB344)</f>
        <v>2755.3834184424941</v>
      </c>
      <c r="C557" s="5">
        <f t="shared" si="129"/>
        <v>451.7744499990776</v>
      </c>
      <c r="D557" s="5">
        <f t="shared" si="130"/>
        <v>165.90360867763357</v>
      </c>
      <c r="E557" s="5">
        <f t="shared" si="131"/>
        <v>63.13328891276872</v>
      </c>
      <c r="F557" s="5">
        <f t="shared" si="132"/>
        <v>6.8411891309733672</v>
      </c>
      <c r="G557" s="5">
        <f t="shared" si="133"/>
        <v>0.33708417245316896</v>
      </c>
      <c r="H557" s="47">
        <f t="shared" si="127"/>
        <v>687.98962089290649</v>
      </c>
      <c r="J557" s="46">
        <v>0</v>
      </c>
      <c r="K557" s="18">
        <f t="shared" si="128"/>
        <v>2755.3834184424941</v>
      </c>
      <c r="L557">
        <f t="shared" si="121"/>
        <v>451.7745109690776</v>
      </c>
      <c r="M557">
        <f t="shared" si="122"/>
        <v>165.90365265121781</v>
      </c>
      <c r="N557">
        <f t="shared" si="123"/>
        <v>63.133292563590452</v>
      </c>
      <c r="O557">
        <f t="shared" si="124"/>
        <v>6.8411891309844259</v>
      </c>
      <c r="P557">
        <f t="shared" si="125"/>
        <v>0.33708417245316896</v>
      </c>
      <c r="Q557" s="47">
        <f t="shared" si="126"/>
        <v>687.98972948732342</v>
      </c>
    </row>
    <row r="558" spans="1:17" x14ac:dyDescent="0.35">
      <c r="A558" s="6">
        <v>2297</v>
      </c>
      <c r="B558">
        <f>B557*SUM(Economy!Z346,Economy!AA346,Economy!AB346)/SUM(Economy!Z345,Economy!AA345,Economy!AB345)</f>
        <v>2727.4892550855484</v>
      </c>
      <c r="C558" s="5">
        <f t="shared" si="129"/>
        <v>451.94244572610006</v>
      </c>
      <c r="D558" s="5">
        <f t="shared" si="130"/>
        <v>165.70565785438444</v>
      </c>
      <c r="E558" s="5">
        <f t="shared" si="131"/>
        <v>62.69940296868166</v>
      </c>
      <c r="F558" s="5">
        <f t="shared" si="132"/>
        <v>6.7734422094390414</v>
      </c>
      <c r="G558" s="5">
        <f t="shared" si="133"/>
        <v>0.33367936782166063</v>
      </c>
      <c r="H558" s="47">
        <f t="shared" si="127"/>
        <v>687.45462812642688</v>
      </c>
      <c r="J558" s="46">
        <v>0</v>
      </c>
      <c r="K558" s="18">
        <f t="shared" si="128"/>
        <v>2727.4892550855484</v>
      </c>
      <c r="L558">
        <f t="shared" ref="L558:L561" si="134">(1-F$4)*L557+D$4*G$3*K557</f>
        <v>451.94250669610005</v>
      </c>
      <c r="M558">
        <f t="shared" ref="M558:M561" si="135">(1-F$5)*M557+D$5*G$3*K557</f>
        <v>165.70570170699605</v>
      </c>
      <c r="N558">
        <f t="shared" ref="N558:N561" si="136">(1-F$6)*N557+D$6*G$3*K557</f>
        <v>62.699406570499811</v>
      </c>
      <c r="O558">
        <f t="shared" ref="O558:O561" si="137">(1-F$7)*O557+D$7*G$3*K557</f>
        <v>6.7734422094494686</v>
      </c>
      <c r="P558">
        <f t="shared" ref="P558:P561" si="138">(1-F$8)*P557+D$8*G$3*K557</f>
        <v>0.33367936782166063</v>
      </c>
      <c r="Q558" s="47">
        <f t="shared" ref="Q558:Q561" si="139">SUM(L558:P558)</f>
        <v>687.4547365508671</v>
      </c>
    </row>
    <row r="559" spans="1:17" x14ac:dyDescent="0.35">
      <c r="A559" s="6">
        <v>2298</v>
      </c>
      <c r="B559">
        <f>B558*SUM(Economy!Z347,Economy!AA347,Economy!AB347)/SUM(Economy!Z346,Economy!AA346,Economy!AB346)</f>
        <v>2699.8539169581104</v>
      </c>
      <c r="C559" s="5">
        <f t="shared" si="129"/>
        <v>452.10874074598263</v>
      </c>
      <c r="D559" s="5">
        <f t="shared" si="130"/>
        <v>165.50563512724582</v>
      </c>
      <c r="E559" s="5">
        <f t="shared" si="131"/>
        <v>62.267154552929512</v>
      </c>
      <c r="F559" s="5">
        <f t="shared" si="132"/>
        <v>6.7062948658918806</v>
      </c>
      <c r="G559" s="5">
        <f t="shared" si="133"/>
        <v>0.33030601316087849</v>
      </c>
      <c r="H559" s="47">
        <f t="shared" si="127"/>
        <v>686.91813130521075</v>
      </c>
      <c r="J559" s="46">
        <v>0</v>
      </c>
      <c r="K559" s="18">
        <f t="shared" si="128"/>
        <v>2699.8539169581104</v>
      </c>
      <c r="L559">
        <f t="shared" si="134"/>
        <v>452.10880171598262</v>
      </c>
      <c r="M559">
        <f t="shared" si="135"/>
        <v>165.5056788592176</v>
      </c>
      <c r="N559">
        <f t="shared" si="136"/>
        <v>62.267158106401844</v>
      </c>
      <c r="O559">
        <f t="shared" si="137"/>
        <v>6.7062948659017119</v>
      </c>
      <c r="P559">
        <f t="shared" si="138"/>
        <v>0.33030601316087849</v>
      </c>
      <c r="Q559" s="47">
        <f t="shared" si="139"/>
        <v>686.91823956066469</v>
      </c>
    </row>
    <row r="560" spans="1:17" x14ac:dyDescent="0.35">
      <c r="A560" s="6">
        <v>2299</v>
      </c>
      <c r="B560">
        <f>B559*SUM(Economy!Z348,Economy!AA348,Economy!AB348)/SUM(Economy!Z347,Economy!AA347,Economy!AB347)</f>
        <v>2672.4754400542211</v>
      </c>
      <c r="C560" s="5">
        <f t="shared" si="129"/>
        <v>452.27335083929955</v>
      </c>
      <c r="D560" s="5">
        <f t="shared" si="130"/>
        <v>165.30357047389379</v>
      </c>
      <c r="E560" s="5">
        <f t="shared" si="131"/>
        <v>61.83656053008886</v>
      </c>
      <c r="F560" s="5">
        <f t="shared" si="132"/>
        <v>6.6397431955846233</v>
      </c>
      <c r="G560" s="5">
        <f t="shared" si="133"/>
        <v>0.32696387277485284</v>
      </c>
      <c r="H560" s="47">
        <f t="shared" si="127"/>
        <v>686.38018891164165</v>
      </c>
      <c r="J560" s="46">
        <v>0</v>
      </c>
      <c r="K560" s="18">
        <f t="shared" si="128"/>
        <v>2672.4754400542211</v>
      </c>
      <c r="L560">
        <f t="shared" si="134"/>
        <v>452.27341180929955</v>
      </c>
      <c r="M560">
        <f t="shared" si="135"/>
        <v>165.3036140855576</v>
      </c>
      <c r="N560">
        <f t="shared" si="136"/>
        <v>61.836564035864299</v>
      </c>
      <c r="O560">
        <f t="shared" si="137"/>
        <v>6.6397431955938924</v>
      </c>
      <c r="P560">
        <f t="shared" si="138"/>
        <v>0.32696387277485284</v>
      </c>
      <c r="Q560" s="47">
        <f t="shared" si="139"/>
        <v>686.38029699909009</v>
      </c>
    </row>
    <row r="561" spans="1:17" x14ac:dyDescent="0.35">
      <c r="A561" s="6">
        <v>2300</v>
      </c>
      <c r="B561">
        <f>B560*SUM(Economy!Z349,Economy!AA349,Economy!AB349)/SUM(Economy!Z348,Economy!AA348,Economy!AB348)</f>
        <v>2645.3518662720649</v>
      </c>
      <c r="C561" s="5">
        <f t="shared" si="129"/>
        <v>452.43629166687964</v>
      </c>
      <c r="D561" s="5">
        <f t="shared" si="130"/>
        <v>165.09949360531115</v>
      </c>
      <c r="E561" s="5">
        <f t="shared" si="131"/>
        <v>61.407637243611539</v>
      </c>
      <c r="F561" s="5">
        <f t="shared" si="132"/>
        <v>6.5737832865562451</v>
      </c>
      <c r="G561" s="5">
        <f t="shared" si="133"/>
        <v>0.32365271159487197</v>
      </c>
      <c r="H561" s="47">
        <f t="shared" si="127"/>
        <v>685.84085851395344</v>
      </c>
      <c r="J561" s="46">
        <v>0</v>
      </c>
      <c r="K561" s="18">
        <f t="shared" si="128"/>
        <v>2645.3518662720649</v>
      </c>
      <c r="L561">
        <f t="shared" si="134"/>
        <v>452.43635263687963</v>
      </c>
      <c r="M561">
        <f t="shared" si="135"/>
        <v>165.09953709699798</v>
      </c>
      <c r="N561">
        <f t="shared" si="136"/>
        <v>61.407640702330305</v>
      </c>
      <c r="O561">
        <f t="shared" si="137"/>
        <v>6.5737832865649848</v>
      </c>
      <c r="P561">
        <f t="shared" si="138"/>
        <v>0.32365271159487197</v>
      </c>
      <c r="Q561" s="47">
        <f t="shared" si="139"/>
        <v>685.84096643436783</v>
      </c>
    </row>
  </sheetData>
  <mergeCells count="3">
    <mergeCell ref="C2:D2"/>
    <mergeCell ref="E2:F2"/>
    <mergeCell ref="H9:I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4F81-97EC-4FE1-A9B7-16534E4A0BEB}">
  <dimension ref="A1:N455"/>
  <sheetViews>
    <sheetView zoomScale="90" zoomScaleNormal="90" workbookViewId="0">
      <pane xSplit="1" ySplit="4" topLeftCell="B161" activePane="bottomRight" state="frozen"/>
      <selection pane="topRight" activeCell="B1" sqref="B1"/>
      <selection pane="bottomLeft" activeCell="A5" sqref="A5"/>
      <selection pane="bottomRight" activeCell="B455" sqref="B175:B455"/>
    </sheetView>
  </sheetViews>
  <sheetFormatPr defaultRowHeight="14.5" x14ac:dyDescent="0.35"/>
  <cols>
    <col min="2" max="2" width="10.7265625" customWidth="1"/>
    <col min="3" max="3" width="13.26953125" customWidth="1"/>
    <col min="4" max="4" width="11.7265625" customWidth="1"/>
    <col min="5" max="5" width="13.81640625" customWidth="1"/>
    <col min="9" max="9" width="10" bestFit="1" customWidth="1"/>
    <col min="11" max="11" width="12" bestFit="1" customWidth="1"/>
    <col min="13" max="13" width="11.26953125" style="5" customWidth="1"/>
  </cols>
  <sheetData>
    <row r="1" spans="1:14" ht="15" thickBot="1" x14ac:dyDescent="0.4"/>
    <row r="2" spans="1:14" ht="15" thickBot="1" x14ac:dyDescent="0.4">
      <c r="A2" s="36" t="s">
        <v>30</v>
      </c>
      <c r="B2" s="7" t="s">
        <v>31</v>
      </c>
      <c r="C2" s="7" t="s">
        <v>32</v>
      </c>
      <c r="D2" s="7" t="s">
        <v>33</v>
      </c>
      <c r="E2" s="8" t="s">
        <v>34</v>
      </c>
      <c r="F2" s="7" t="s">
        <v>35</v>
      </c>
      <c r="G2" s="7" t="s">
        <v>36</v>
      </c>
      <c r="I2" s="36" t="s">
        <v>37</v>
      </c>
    </row>
    <row r="3" spans="1:14" ht="15" thickBot="1" x14ac:dyDescent="0.4">
      <c r="B3" s="7" t="s">
        <v>38</v>
      </c>
      <c r="C3">
        <v>275</v>
      </c>
      <c r="D3">
        <v>2.5600000000000001E-2</v>
      </c>
      <c r="E3" s="7">
        <v>1.1499999999999999</v>
      </c>
      <c r="F3">
        <v>7.3800000000000003E-3</v>
      </c>
      <c r="G3">
        <v>5.6800000000000002E-3</v>
      </c>
      <c r="H3">
        <v>5.35</v>
      </c>
      <c r="I3">
        <f>4.26/H3/LN(2)</f>
        <v>1.1487627802218663</v>
      </c>
      <c r="J3" s="7">
        <f>E3*LN(2)*5.35</f>
        <v>4.264588028395063</v>
      </c>
    </row>
    <row r="4" spans="1:14" ht="44.5" thickTop="1" thickBot="1" x14ac:dyDescent="0.4">
      <c r="A4" s="6" t="s">
        <v>39</v>
      </c>
      <c r="B4" s="9" t="s">
        <v>40</v>
      </c>
      <c r="C4" s="9" t="s">
        <v>41</v>
      </c>
      <c r="D4" s="9" t="s">
        <v>42</v>
      </c>
      <c r="E4" s="9" t="s">
        <v>43</v>
      </c>
      <c r="F4" s="25"/>
      <c r="J4" s="37" t="s">
        <v>18</v>
      </c>
      <c r="K4" s="35" t="s">
        <v>44</v>
      </c>
      <c r="L4" s="45" t="s">
        <v>45</v>
      </c>
      <c r="M4" s="44" t="s">
        <v>46</v>
      </c>
      <c r="N4" s="38" t="s">
        <v>47</v>
      </c>
    </row>
    <row r="5" spans="1:14" ht="15" thickTop="1" x14ac:dyDescent="0.35">
      <c r="A5">
        <v>1850</v>
      </c>
      <c r="B5">
        <f>'Carbon-Cycle'!H111</f>
        <v>275.39088449730224</v>
      </c>
      <c r="C5">
        <f>H$3*LN(B5/C$3)</f>
        <v>7.5990808389430854E-3</v>
      </c>
      <c r="D5">
        <v>0</v>
      </c>
      <c r="E5">
        <v>0</v>
      </c>
      <c r="J5">
        <v>1850</v>
      </c>
      <c r="K5" s="39">
        <f>'Carbon-Cycle'!Q111</f>
        <v>275.39088449730224</v>
      </c>
      <c r="L5">
        <f>H$3*LN(K5/C$3)</f>
        <v>7.5990808389430854E-3</v>
      </c>
      <c r="M5" s="5">
        <v>0</v>
      </c>
      <c r="N5">
        <v>0</v>
      </c>
    </row>
    <row r="6" spans="1:14" x14ac:dyDescent="0.35">
      <c r="A6">
        <v>1851</v>
      </c>
      <c r="B6">
        <f>'Carbon-Cycle'!H112</f>
        <v>275.40844895729265</v>
      </c>
      <c r="C6">
        <f>H$3*LN(B6/C$3)</f>
        <v>7.9402935284767495E-3</v>
      </c>
      <c r="D6" s="5">
        <f>D5+G$3*(E5-D5)</f>
        <v>0</v>
      </c>
      <c r="E6" s="5">
        <f>E5+D$3*(E$3*C6-E5)+F$3*(D5-E5)</f>
        <v>2.3376224147835548E-4</v>
      </c>
      <c r="J6">
        <v>1851</v>
      </c>
      <c r="K6" s="39">
        <f>'Carbon-Cycle'!Q112</f>
        <v>275.40844895729265</v>
      </c>
      <c r="L6">
        <f>H$3*LN(K6/C$3)</f>
        <v>7.9402935284767495E-3</v>
      </c>
      <c r="M6" s="5">
        <f>M5+G$3*(N5-M5)</f>
        <v>0</v>
      </c>
      <c r="N6">
        <f>N5+D$3*(E$3*L6-N5)+F$3*(M5-N5)</f>
        <v>2.3376224147835548E-4</v>
      </c>
    </row>
    <row r="7" spans="1:14" x14ac:dyDescent="0.35">
      <c r="A7">
        <v>1852</v>
      </c>
      <c r="B7">
        <f>'Carbon-Cycle'!H113</f>
        <v>275.42561292331283</v>
      </c>
      <c r="C7">
        <f>H$3*LN(B7/C$3)</f>
        <v>8.2737050750468621E-3</v>
      </c>
      <c r="D7" s="5">
        <f t="shared" ref="D7:D13" si="0">D6+G$3*(E6-D6)</f>
        <v>1.327769531597059E-6</v>
      </c>
      <c r="E7" s="5">
        <f t="shared" ref="E7:E13" si="1">E6+D$3*(E$3*C7-E6)+F$3*(D6-E6)</f>
        <v>4.6963064016377894E-4</v>
      </c>
      <c r="J7">
        <v>1852</v>
      </c>
      <c r="K7" s="39">
        <f>'Carbon-Cycle'!Q113</f>
        <v>275.42561292331283</v>
      </c>
      <c r="L7">
        <f t="shared" ref="L7:L70" si="2">H$3*LN(K7/C$3)</f>
        <v>8.2737050750468621E-3</v>
      </c>
      <c r="M7" s="5">
        <f t="shared" ref="M7:M70" si="3">M6+G$3*(N6-M6)</f>
        <v>1.327769531597059E-6</v>
      </c>
      <c r="N7">
        <f t="shared" ref="N7:N70" si="4">N6+D$3*(E$3*L7-N6)+F$3*(M6-N6)</f>
        <v>4.6963064016377894E-4</v>
      </c>
    </row>
    <row r="8" spans="1:14" x14ac:dyDescent="0.35">
      <c r="A8">
        <v>1853</v>
      </c>
      <c r="B8">
        <f>'Carbon-Cycle'!H114</f>
        <v>275.44384775768492</v>
      </c>
      <c r="C8">
        <f t="shared" ref="C8:C71" si="5">H$3*LN(B8/C$3)</f>
        <v>8.6278955716696075E-3</v>
      </c>
      <c r="D8" s="5">
        <f t="shared" si="0"/>
        <v>3.9877298367878518E-6</v>
      </c>
      <c r="E8" s="5">
        <f t="shared" si="1"/>
        <v>7.0815726622027386E-4</v>
      </c>
      <c r="J8">
        <v>1853</v>
      </c>
      <c r="K8" s="39">
        <f>'Carbon-Cycle'!Q114</f>
        <v>275.44384775768492</v>
      </c>
      <c r="L8">
        <f t="shared" si="2"/>
        <v>8.6278955716696075E-3</v>
      </c>
      <c r="M8" s="5">
        <f t="shared" si="3"/>
        <v>3.9877298367878518E-6</v>
      </c>
      <c r="N8">
        <f t="shared" si="4"/>
        <v>7.0815726622027386E-4</v>
      </c>
    </row>
    <row r="9" spans="1:14" x14ac:dyDescent="0.35">
      <c r="A9">
        <v>1854</v>
      </c>
      <c r="B9">
        <f>'Carbon-Cycle'!H115</f>
        <v>275.46264488265916</v>
      </c>
      <c r="C9">
        <f t="shared" si="5"/>
        <v>8.9929833678551365E-3</v>
      </c>
      <c r="D9" s="5">
        <f t="shared" si="0"/>
        <v>7.9874128034460517E-6</v>
      </c>
      <c r="E9" s="5">
        <f t="shared" si="1"/>
        <v>9.4958509937617989E-4</v>
      </c>
      <c r="J9">
        <v>1854</v>
      </c>
      <c r="K9" s="39">
        <f>'Carbon-Cycle'!Q115</f>
        <v>275.46264488265916</v>
      </c>
      <c r="L9">
        <f t="shared" si="2"/>
        <v>8.9929833678551365E-3</v>
      </c>
      <c r="M9" s="5">
        <f t="shared" si="3"/>
        <v>7.9874128034460517E-6</v>
      </c>
      <c r="N9">
        <f t="shared" si="4"/>
        <v>9.4958509937617989E-4</v>
      </c>
    </row>
    <row r="10" spans="1:14" x14ac:dyDescent="0.35">
      <c r="A10">
        <v>1855</v>
      </c>
      <c r="B10">
        <f>'Carbon-Cycle'!H116</f>
        <v>275.48575382767359</v>
      </c>
      <c r="C10">
        <f t="shared" si="5"/>
        <v>9.4417834957395332E-3</v>
      </c>
      <c r="D10" s="5">
        <f t="shared" si="0"/>
        <v>1.333568766317918E-5</v>
      </c>
      <c r="E10" s="5">
        <f t="shared" si="1"/>
        <v>1.1962928360198146E-3</v>
      </c>
      <c r="J10">
        <v>1855</v>
      </c>
      <c r="K10" s="39">
        <f>'Carbon-Cycle'!Q116</f>
        <v>275.48575382767359</v>
      </c>
      <c r="L10">
        <f t="shared" si="2"/>
        <v>9.4417834957395332E-3</v>
      </c>
      <c r="M10" s="5">
        <f t="shared" si="3"/>
        <v>1.333568766317918E-5</v>
      </c>
      <c r="N10">
        <f t="shared" si="4"/>
        <v>1.1962928360198146E-3</v>
      </c>
    </row>
    <row r="11" spans="1:14" x14ac:dyDescent="0.35">
      <c r="A11">
        <v>1856</v>
      </c>
      <c r="B11">
        <f>'Carbon-Cycle'!H117</f>
        <v>275.50919916775592</v>
      </c>
      <c r="C11">
        <f t="shared" si="5"/>
        <v>9.8970782995642086E-3</v>
      </c>
      <c r="D11" s="5">
        <f t="shared" si="0"/>
        <v>2.0054884265844868E-5</v>
      </c>
      <c r="E11" s="5">
        <f t="shared" si="1"/>
        <v>1.4483075008020056E-3</v>
      </c>
      <c r="J11">
        <v>1856</v>
      </c>
      <c r="K11" s="39">
        <f>'Carbon-Cycle'!Q117</f>
        <v>275.50919916775592</v>
      </c>
      <c r="L11">
        <f t="shared" si="2"/>
        <v>9.8970782995642086E-3</v>
      </c>
      <c r="M11" s="5">
        <f t="shared" si="3"/>
        <v>2.0054884265844868E-5</v>
      </c>
      <c r="N11">
        <f t="shared" si="4"/>
        <v>1.4483075008020056E-3</v>
      </c>
    </row>
    <row r="12" spans="1:14" x14ac:dyDescent="0.35">
      <c r="A12">
        <v>1857</v>
      </c>
      <c r="B12">
        <f>'Carbon-Cycle'!H118</f>
        <v>275.53444438471269</v>
      </c>
      <c r="C12">
        <f t="shared" si="5"/>
        <v>1.0387282341996998E-2</v>
      </c>
      <c r="D12" s="5">
        <f t="shared" si="0"/>
        <v>2.8167359127770263E-5</v>
      </c>
      <c r="E12" s="5">
        <f t="shared" si="1"/>
        <v>1.706491916619829E-3</v>
      </c>
      <c r="J12">
        <v>1857</v>
      </c>
      <c r="K12" s="39">
        <f>'Carbon-Cycle'!Q118</f>
        <v>275.53444438471269</v>
      </c>
      <c r="L12">
        <f t="shared" si="2"/>
        <v>1.0387282341996998E-2</v>
      </c>
      <c r="M12" s="5">
        <f t="shared" si="3"/>
        <v>2.8167359127770263E-5</v>
      </c>
      <c r="N12">
        <f t="shared" si="4"/>
        <v>1.706491916619829E-3</v>
      </c>
    </row>
    <row r="13" spans="1:14" x14ac:dyDescent="0.35">
      <c r="A13">
        <v>1858</v>
      </c>
      <c r="B13">
        <f>'Carbon-Cycle'!H119</f>
        <v>275.55956421554879</v>
      </c>
      <c r="C13">
        <f t="shared" si="5"/>
        <v>1.0875007096644683E-2</v>
      </c>
      <c r="D13" s="5">
        <f t="shared" si="0"/>
        <v>3.7700242614325157E-5</v>
      </c>
      <c r="E13" s="5">
        <f t="shared" si="1"/>
        <v>1.9705798972452894E-3</v>
      </c>
      <c r="J13">
        <v>1858</v>
      </c>
      <c r="K13" s="39">
        <f>'Carbon-Cycle'!Q119</f>
        <v>275.55956421554879</v>
      </c>
      <c r="L13">
        <f t="shared" si="2"/>
        <v>1.0875007096644683E-2</v>
      </c>
      <c r="M13" s="5">
        <f t="shared" si="3"/>
        <v>3.7700242614325157E-5</v>
      </c>
      <c r="N13">
        <f t="shared" si="4"/>
        <v>1.9705798972452894E-3</v>
      </c>
    </row>
    <row r="14" spans="1:14" x14ac:dyDescent="0.35">
      <c r="A14">
        <v>1859</v>
      </c>
      <c r="B14">
        <f>'Carbon-Cycle'!H120</f>
        <v>275.58462789115487</v>
      </c>
      <c r="C14">
        <f t="shared" si="5"/>
        <v>1.1361597235870055E-2</v>
      </c>
      <c r="D14" s="5">
        <f t="shared" ref="D14:D77" si="6">D13+G$3*(E13-D13)</f>
        <v>4.8678999052629033E-5</v>
      </c>
      <c r="E14" s="5">
        <f t="shared" ref="E14:E77" si="7">E13+D$3*(E$3*C14-E13)+F$3*(D13-E13)</f>
        <v>2.2403538226486476E-3</v>
      </c>
      <c r="J14">
        <v>1859</v>
      </c>
      <c r="K14" s="39">
        <f>'Carbon-Cycle'!Q120</f>
        <v>275.58462789115487</v>
      </c>
      <c r="L14">
        <f t="shared" si="2"/>
        <v>1.1361597235870055E-2</v>
      </c>
      <c r="M14" s="5">
        <f t="shared" si="3"/>
        <v>4.8678999052629033E-5</v>
      </c>
      <c r="N14">
        <f t="shared" si="4"/>
        <v>2.2403538226486476E-3</v>
      </c>
    </row>
    <row r="15" spans="1:14" x14ac:dyDescent="0.35">
      <c r="A15">
        <v>1860</v>
      </c>
      <c r="B15">
        <f>'Carbon-Cycle'!H121</f>
        <v>275.61155572834582</v>
      </c>
      <c r="C15">
        <f t="shared" si="5"/>
        <v>1.1884329190000075E-2</v>
      </c>
      <c r="D15" s="5">
        <f t="shared" si="6"/>
        <v>6.1127712050654414E-5</v>
      </c>
      <c r="E15" s="5">
        <f t="shared" si="7"/>
        <v>2.5167008559443056E-3</v>
      </c>
      <c r="J15">
        <v>1860</v>
      </c>
      <c r="K15" s="39">
        <f>'Carbon-Cycle'!Q121</f>
        <v>275.61155572834582</v>
      </c>
      <c r="L15">
        <f t="shared" si="2"/>
        <v>1.1884329190000075E-2</v>
      </c>
      <c r="M15" s="5">
        <f t="shared" si="3"/>
        <v>6.1127712050654414E-5</v>
      </c>
      <c r="N15">
        <f t="shared" si="4"/>
        <v>2.5167008559443056E-3</v>
      </c>
    </row>
    <row r="16" spans="1:14" x14ac:dyDescent="0.35">
      <c r="A16">
        <v>1861</v>
      </c>
      <c r="B16">
        <f>'Carbon-Cycle'!H122</f>
        <v>275.64167409148513</v>
      </c>
      <c r="C16">
        <f t="shared" si="5"/>
        <v>1.2468936170019479E-2</v>
      </c>
      <c r="D16" s="5">
        <f t="shared" si="6"/>
        <v>7.5075367507970354E-5</v>
      </c>
      <c r="E16" s="5">
        <f t="shared" si="7"/>
        <v>2.8012366650755701E-3</v>
      </c>
      <c r="J16">
        <v>1861</v>
      </c>
      <c r="K16" s="39">
        <f>'Carbon-Cycle'!Q122</f>
        <v>275.64167409148513</v>
      </c>
      <c r="L16">
        <f t="shared" si="2"/>
        <v>1.2468936170019479E-2</v>
      </c>
      <c r="M16" s="5">
        <f t="shared" si="3"/>
        <v>7.5075367507970354E-5</v>
      </c>
      <c r="N16">
        <f t="shared" si="4"/>
        <v>2.8012366650755701E-3</v>
      </c>
    </row>
    <row r="17" spans="1:14" x14ac:dyDescent="0.35">
      <c r="A17">
        <v>1862</v>
      </c>
      <c r="B17">
        <f>'Carbon-Cycle'!H123</f>
        <v>275.6729653690947</v>
      </c>
      <c r="C17">
        <f t="shared" si="5"/>
        <v>1.3076242138004594E-2</v>
      </c>
      <c r="D17" s="5">
        <f t="shared" si="6"/>
        <v>9.0559963678154323E-5</v>
      </c>
      <c r="E17" s="5">
        <f t="shared" si="7"/>
        <v>3.0943705046164419E-3</v>
      </c>
      <c r="J17">
        <v>1862</v>
      </c>
      <c r="K17" s="39">
        <f>'Carbon-Cycle'!Q123</f>
        <v>275.6729653690947</v>
      </c>
      <c r="L17">
        <f t="shared" si="2"/>
        <v>1.3076242138004594E-2</v>
      </c>
      <c r="M17" s="5">
        <f t="shared" si="3"/>
        <v>9.0559963678154323E-5</v>
      </c>
      <c r="N17">
        <f t="shared" si="4"/>
        <v>3.0943705046164419E-3</v>
      </c>
    </row>
    <row r="18" spans="1:14" x14ac:dyDescent="0.35">
      <c r="A18">
        <v>1863</v>
      </c>
      <c r="B18">
        <f>'Carbon-Cycle'!H124</f>
        <v>275.7044960078569</v>
      </c>
      <c r="C18">
        <f t="shared" si="5"/>
        <v>1.3688123940863986E-2</v>
      </c>
      <c r="D18" s="5">
        <f t="shared" si="6"/>
        <v>1.076216075506838E-4</v>
      </c>
      <c r="E18" s="5">
        <f t="shared" si="7"/>
        <v>3.3959648667251721E-3</v>
      </c>
      <c r="J18">
        <v>1863</v>
      </c>
      <c r="K18" s="39">
        <f>'Carbon-Cycle'!Q124</f>
        <v>275.7044960078569</v>
      </c>
      <c r="L18">
        <f t="shared" si="2"/>
        <v>1.3688123940863986E-2</v>
      </c>
      <c r="M18" s="5">
        <f t="shared" si="3"/>
        <v>1.076216075506838E-4</v>
      </c>
      <c r="N18">
        <f t="shared" si="4"/>
        <v>3.3959648667251721E-3</v>
      </c>
    </row>
    <row r="19" spans="1:14" x14ac:dyDescent="0.35">
      <c r="A19">
        <v>1864</v>
      </c>
      <c r="B19">
        <f>'Carbon-Cycle'!H125</f>
        <v>275.73866249608511</v>
      </c>
      <c r="C19">
        <f t="shared" si="5"/>
        <v>1.4351077898804833E-2</v>
      </c>
      <c r="D19" s="5">
        <f t="shared" si="6"/>
        <v>1.2629939726279489E-4</v>
      </c>
      <c r="E19" s="5">
        <f t="shared" si="7"/>
        <v>3.7072559262251144E-3</v>
      </c>
      <c r="J19">
        <v>1864</v>
      </c>
      <c r="K19" s="39">
        <f>'Carbon-Cycle'!Q125</f>
        <v>275.73866249608511</v>
      </c>
      <c r="L19">
        <f t="shared" si="2"/>
        <v>1.4351077898804833E-2</v>
      </c>
      <c r="M19" s="5">
        <f t="shared" si="3"/>
        <v>1.2629939726279489E-4</v>
      </c>
      <c r="N19">
        <f t="shared" si="4"/>
        <v>3.7072559262251144E-3</v>
      </c>
    </row>
    <row r="20" spans="1:14" x14ac:dyDescent="0.35">
      <c r="A20">
        <v>1865</v>
      </c>
      <c r="B20">
        <f>'Carbon-Cycle'!H126</f>
        <v>275.77582834607512</v>
      </c>
      <c r="C20">
        <f t="shared" si="5"/>
        <v>1.5072137095069538E-2</v>
      </c>
      <c r="D20" s="5">
        <f t="shared" si="6"/>
        <v>1.4663923034730086E-4</v>
      </c>
      <c r="E20" s="5">
        <f t="shared" si="7"/>
        <v>4.029646431408857E-3</v>
      </c>
      <c r="J20">
        <v>1865</v>
      </c>
      <c r="K20" s="39">
        <f>'Carbon-Cycle'!Q126</f>
        <v>275.77582834607512</v>
      </c>
      <c r="L20">
        <f t="shared" si="2"/>
        <v>1.5072137095069538E-2</v>
      </c>
      <c r="M20" s="5">
        <f t="shared" si="3"/>
        <v>1.4663923034730086E-4</v>
      </c>
      <c r="N20">
        <f t="shared" si="4"/>
        <v>4.029646431408857E-3</v>
      </c>
    </row>
    <row r="21" spans="1:14" x14ac:dyDescent="0.35">
      <c r="A21">
        <v>1866</v>
      </c>
      <c r="B21">
        <f>'Carbon-Cycle'!H127</f>
        <v>275.81541789417241</v>
      </c>
      <c r="C21">
        <f t="shared" si="5"/>
        <v>1.5840111873959187E-2</v>
      </c>
      <c r="D21" s="5">
        <f t="shared" si="6"/>
        <v>1.686947112493305E-4</v>
      </c>
      <c r="E21" s="5">
        <f t="shared" si="7"/>
        <v>4.3641637831903137E-3</v>
      </c>
      <c r="J21">
        <v>1866</v>
      </c>
      <c r="K21" s="39">
        <f>'Carbon-Cycle'!Q127</f>
        <v>275.81541789417241</v>
      </c>
      <c r="L21">
        <f t="shared" si="2"/>
        <v>1.5840111873959187E-2</v>
      </c>
      <c r="M21" s="5">
        <f t="shared" si="3"/>
        <v>1.686947112493305E-4</v>
      </c>
      <c r="N21">
        <f t="shared" si="4"/>
        <v>4.3641637831903137E-3</v>
      </c>
    </row>
    <row r="22" spans="1:14" x14ac:dyDescent="0.35">
      <c r="A22">
        <v>1867</v>
      </c>
      <c r="B22">
        <f>'Carbon-Cycle'!H128</f>
        <v>275.85550012722553</v>
      </c>
      <c r="C22">
        <f t="shared" si="5"/>
        <v>1.6617531673358374E-2</v>
      </c>
      <c r="D22" s="5">
        <f t="shared" si="6"/>
        <v>1.925249755779553E-4</v>
      </c>
      <c r="E22" s="5">
        <f t="shared" si="7"/>
        <v>4.710698761053388E-3</v>
      </c>
      <c r="J22">
        <v>1867</v>
      </c>
      <c r="K22" s="39">
        <f>'Carbon-Cycle'!Q128</f>
        <v>275.85550012722553</v>
      </c>
      <c r="L22">
        <f t="shared" si="2"/>
        <v>1.6617531673358374E-2</v>
      </c>
      <c r="M22" s="5">
        <f t="shared" si="3"/>
        <v>1.925249755779553E-4</v>
      </c>
      <c r="N22">
        <f t="shared" si="4"/>
        <v>4.710698761053388E-3</v>
      </c>
    </row>
    <row r="23" spans="1:14" x14ac:dyDescent="0.35">
      <c r="A23">
        <v>1868</v>
      </c>
      <c r="B23">
        <f>'Carbon-Cycle'!H129</f>
        <v>275.89848249216095</v>
      </c>
      <c r="C23">
        <f t="shared" si="5"/>
        <v>1.7451075825692993E-2</v>
      </c>
      <c r="D23" s="5">
        <f t="shared" si="6"/>
        <v>2.1818820267945576E-4</v>
      </c>
      <c r="E23" s="5">
        <f t="shared" si="7"/>
        <v>5.0705204225420138E-3</v>
      </c>
      <c r="J23">
        <v>1868</v>
      </c>
      <c r="K23" s="39">
        <f>'Carbon-Cycle'!Q129</f>
        <v>275.89848249216095</v>
      </c>
      <c r="L23">
        <f t="shared" si="2"/>
        <v>1.7451075825692993E-2</v>
      </c>
      <c r="M23" s="5">
        <f t="shared" si="3"/>
        <v>2.1818820267945576E-4</v>
      </c>
      <c r="N23">
        <f t="shared" si="4"/>
        <v>5.0705204225420138E-3</v>
      </c>
    </row>
    <row r="24" spans="1:14" x14ac:dyDescent="0.35">
      <c r="A24">
        <v>1869</v>
      </c>
      <c r="B24">
        <f>'Carbon-Cycle'!H130</f>
        <v>275.94285789884128</v>
      </c>
      <c r="C24">
        <f t="shared" si="5"/>
        <v>1.8311498591711335E-2</v>
      </c>
      <c r="D24" s="5">
        <f t="shared" si="6"/>
        <v>2.4574944968827508E-4</v>
      </c>
      <c r="E24" s="5">
        <f t="shared" si="7"/>
        <v>5.443995406482334E-3</v>
      </c>
      <c r="J24">
        <v>1869</v>
      </c>
      <c r="K24" s="39">
        <f>'Carbon-Cycle'!Q130</f>
        <v>275.94285789884128</v>
      </c>
      <c r="L24">
        <f t="shared" si="2"/>
        <v>1.8311498591711335E-2</v>
      </c>
      <c r="M24" s="5">
        <f t="shared" si="3"/>
        <v>2.4574944968827508E-4</v>
      </c>
      <c r="N24">
        <f t="shared" si="4"/>
        <v>5.443995406482334E-3</v>
      </c>
    </row>
    <row r="25" spans="1:14" x14ac:dyDescent="0.35">
      <c r="A25">
        <v>1870</v>
      </c>
      <c r="B25">
        <f>'Carbon-Cycle'!H131</f>
        <v>275.98956944724455</v>
      </c>
      <c r="C25">
        <f t="shared" si="5"/>
        <v>1.9217068810718271E-2</v>
      </c>
      <c r="D25" s="5">
        <f t="shared" si="6"/>
        <v>2.7527548672286531E-4</v>
      </c>
      <c r="E25" s="5">
        <f t="shared" si="7"/>
        <v>5.8320165747027921E-3</v>
      </c>
      <c r="J25">
        <v>1870</v>
      </c>
      <c r="K25" s="39">
        <f>'Carbon-Cycle'!Q131</f>
        <v>275.98956944724455</v>
      </c>
      <c r="L25">
        <f t="shared" si="2"/>
        <v>1.9217068810718271E-2</v>
      </c>
      <c r="M25" s="5">
        <f t="shared" si="3"/>
        <v>2.7527548672286531E-4</v>
      </c>
      <c r="N25">
        <f t="shared" si="4"/>
        <v>5.8320165747027921E-3</v>
      </c>
    </row>
    <row r="26" spans="1:14" x14ac:dyDescent="0.35">
      <c r="A26">
        <v>1871</v>
      </c>
      <c r="B26">
        <f>'Carbon-Cycle'!H132</f>
        <v>276.03762094838578</v>
      </c>
      <c r="C26">
        <f t="shared" si="5"/>
        <v>2.014845601854931E-2</v>
      </c>
      <c r="D26" s="5">
        <f t="shared" si="6"/>
        <v>3.0683777610259128E-4</v>
      </c>
      <c r="E26" s="5">
        <f t="shared" si="7"/>
        <v>6.2348787463472003E-3</v>
      </c>
      <c r="J26">
        <v>1871</v>
      </c>
      <c r="K26" s="39">
        <f>'Carbon-Cycle'!Q132</f>
        <v>276.03762094838578</v>
      </c>
      <c r="L26">
        <f t="shared" si="2"/>
        <v>2.014845601854931E-2</v>
      </c>
      <c r="M26" s="5">
        <f t="shared" si="3"/>
        <v>3.0683777610259128E-4</v>
      </c>
      <c r="N26">
        <f t="shared" si="4"/>
        <v>6.2348787463472003E-3</v>
      </c>
    </row>
    <row r="27" spans="1:14" x14ac:dyDescent="0.35">
      <c r="A27">
        <v>1872</v>
      </c>
      <c r="B27">
        <f>'Carbon-Cycle'!H133</f>
        <v>276.08889550621183</v>
      </c>
      <c r="C27">
        <f t="shared" si="5"/>
        <v>2.1142137274502971E-2</v>
      </c>
      <c r="D27" s="5">
        <f t="shared" si="6"/>
        <v>3.4050904881358069E-4</v>
      </c>
      <c r="E27" s="5">
        <f t="shared" si="7"/>
        <v>6.6539414294416741E-3</v>
      </c>
      <c r="J27">
        <v>1872</v>
      </c>
      <c r="K27" s="39">
        <f>'Carbon-Cycle'!Q133</f>
        <v>276.08889550621183</v>
      </c>
      <c r="L27">
        <f t="shared" si="2"/>
        <v>2.1142137274502971E-2</v>
      </c>
      <c r="M27" s="5">
        <f t="shared" si="3"/>
        <v>3.4050904881358069E-4</v>
      </c>
      <c r="N27">
        <f t="shared" si="4"/>
        <v>6.6539414294416741E-3</v>
      </c>
    </row>
    <row r="28" spans="1:14" x14ac:dyDescent="0.35">
      <c r="A28">
        <v>1873</v>
      </c>
      <c r="B28">
        <f>'Carbon-Cycle'!H134</f>
        <v>276.14703400767752</v>
      </c>
      <c r="C28">
        <f t="shared" si="5"/>
        <v>2.2268615894843267E-2</v>
      </c>
      <c r="D28" s="5">
        <f t="shared" si="6"/>
        <v>3.7636934473554825E-4</v>
      </c>
      <c r="E28" s="5">
        <f t="shared" si="7"/>
        <v>7.0925954498231181E-3</v>
      </c>
      <c r="J28">
        <v>1873</v>
      </c>
      <c r="K28" s="39">
        <f>'Carbon-Cycle'!Q134</f>
        <v>276.14703400767752</v>
      </c>
      <c r="L28">
        <f t="shared" si="2"/>
        <v>2.2268615894843267E-2</v>
      </c>
      <c r="M28" s="5">
        <f t="shared" si="3"/>
        <v>3.7636934473554825E-4</v>
      </c>
      <c r="N28">
        <f t="shared" si="4"/>
        <v>7.0925954498231181E-3</v>
      </c>
    </row>
    <row r="29" spans="1:14" x14ac:dyDescent="0.35">
      <c r="A29">
        <v>1874</v>
      </c>
      <c r="B29">
        <f>'Carbon-Cycle'!H135</f>
        <v>276.2089176475767</v>
      </c>
      <c r="C29">
        <f t="shared" si="5"/>
        <v>2.3467398939920042E-2</v>
      </c>
      <c r="D29" s="5">
        <f t="shared" si="6"/>
        <v>4.1451750901244568E-4</v>
      </c>
      <c r="E29" s="5">
        <f t="shared" si="7"/>
        <v>7.5523394824433465E-3</v>
      </c>
      <c r="J29">
        <v>1874</v>
      </c>
      <c r="K29" s="39">
        <f>'Carbon-Cycle'!Q135</f>
        <v>276.2089176475767</v>
      </c>
      <c r="L29">
        <f t="shared" si="2"/>
        <v>2.3467398939920042E-2</v>
      </c>
      <c r="M29" s="5">
        <f t="shared" si="3"/>
        <v>4.1451750901244568E-4</v>
      </c>
      <c r="N29">
        <f t="shared" si="4"/>
        <v>7.5523394824433465E-3</v>
      </c>
    </row>
    <row r="30" spans="1:14" x14ac:dyDescent="0.35">
      <c r="A30">
        <v>1875</v>
      </c>
      <c r="B30">
        <f>'Carbon-Cycle'!H136</f>
        <v>276.26463485980793</v>
      </c>
      <c r="C30">
        <f t="shared" si="5"/>
        <v>2.4546498871834927E-2</v>
      </c>
      <c r="D30" s="5">
        <f t="shared" si="6"/>
        <v>4.550603378215332E-4</v>
      </c>
      <c r="E30" s="5">
        <f t="shared" si="7"/>
        <v>8.0289713923156966E-3</v>
      </c>
      <c r="J30">
        <v>1875</v>
      </c>
      <c r="K30" s="39">
        <f>'Carbon-Cycle'!Q136</f>
        <v>276.26463485980793</v>
      </c>
      <c r="L30">
        <f t="shared" si="2"/>
        <v>2.4546498871834927E-2</v>
      </c>
      <c r="M30" s="5">
        <f t="shared" si="3"/>
        <v>4.550603378215332E-4</v>
      </c>
      <c r="N30">
        <f t="shared" si="4"/>
        <v>8.0289713923156966E-3</v>
      </c>
    </row>
    <row r="31" spans="1:14" x14ac:dyDescent="0.35">
      <c r="A31">
        <v>1876</v>
      </c>
      <c r="B31">
        <f>'Carbon-Cycle'!H137</f>
        <v>276.32595789294197</v>
      </c>
      <c r="C31">
        <f t="shared" si="5"/>
        <v>2.5733917669464472E-2</v>
      </c>
      <c r="D31" s="5">
        <f t="shared" si="6"/>
        <v>4.9808015261105999E-4</v>
      </c>
      <c r="E31" s="5">
        <f t="shared" si="7"/>
        <v>8.5251407972792813E-3</v>
      </c>
      <c r="J31">
        <v>1876</v>
      </c>
      <c r="K31" s="39">
        <f>'Carbon-Cycle'!Q137</f>
        <v>276.32595789294197</v>
      </c>
      <c r="L31">
        <f t="shared" si="2"/>
        <v>2.5733917669464472E-2</v>
      </c>
      <c r="M31" s="5">
        <f t="shared" si="3"/>
        <v>4.9808015261105999E-4</v>
      </c>
      <c r="N31">
        <f t="shared" si="4"/>
        <v>8.5251407972792813E-3</v>
      </c>
    </row>
    <row r="32" spans="1:14" x14ac:dyDescent="0.35">
      <c r="A32">
        <v>1877</v>
      </c>
      <c r="B32">
        <f>'Carbon-Cycle'!H138</f>
        <v>276.38742735019963</v>
      </c>
      <c r="C32">
        <f t="shared" si="5"/>
        <v>2.6923907296871861E-2</v>
      </c>
      <c r="D32" s="5">
        <f t="shared" si="6"/>
        <v>5.4367385707277554E-4</v>
      </c>
      <c r="E32" s="5">
        <f t="shared" si="7"/>
        <v>9.0402973161311864E-3</v>
      </c>
      <c r="J32">
        <v>1877</v>
      </c>
      <c r="K32" s="39">
        <f>'Carbon-Cycle'!Q138</f>
        <v>276.38742735019963</v>
      </c>
      <c r="L32">
        <f t="shared" si="2"/>
        <v>2.6923907296871861E-2</v>
      </c>
      <c r="M32" s="5">
        <f t="shared" si="3"/>
        <v>5.4367385707277554E-4</v>
      </c>
      <c r="N32">
        <f t="shared" si="4"/>
        <v>9.0402973161311864E-3</v>
      </c>
    </row>
    <row r="33" spans="1:14" x14ac:dyDescent="0.35">
      <c r="A33">
        <v>1878</v>
      </c>
      <c r="B33">
        <f>'Carbon-Cycle'!H139</f>
        <v>276.44913041041457</v>
      </c>
      <c r="C33">
        <f t="shared" si="5"/>
        <v>2.8118153114687683E-2</v>
      </c>
      <c r="D33" s="5">
        <f t="shared" si="6"/>
        <v>5.9193467832022737E-4</v>
      </c>
      <c r="E33" s="5">
        <f t="shared" si="7"/>
        <v>9.5739590514067833E-3</v>
      </c>
      <c r="J33">
        <v>1878</v>
      </c>
      <c r="K33" s="39">
        <f>'Carbon-Cycle'!Q139</f>
        <v>276.44913041041457</v>
      </c>
      <c r="L33">
        <f t="shared" si="2"/>
        <v>2.8118153114687683E-2</v>
      </c>
      <c r="M33" s="5">
        <f t="shared" si="3"/>
        <v>5.9193467832022737E-4</v>
      </c>
      <c r="N33">
        <f t="shared" si="4"/>
        <v>9.5739590514067833E-3</v>
      </c>
    </row>
    <row r="34" spans="1:14" x14ac:dyDescent="0.35">
      <c r="A34">
        <v>1879</v>
      </c>
      <c r="B34">
        <f>'Carbon-Cycle'!H140</f>
        <v>276.51065433579026</v>
      </c>
      <c r="C34">
        <f t="shared" si="5"/>
        <v>2.9308666461944799E-2</v>
      </c>
      <c r="D34" s="5">
        <f t="shared" si="6"/>
        <v>6.4295257675935904E-4</v>
      </c>
      <c r="E34" s="5">
        <f t="shared" si="7"/>
        <v>1.0125425500457046E-2</v>
      </c>
      <c r="J34">
        <v>1879</v>
      </c>
      <c r="K34" s="39">
        <f>'Carbon-Cycle'!Q140</f>
        <v>276.51065433579026</v>
      </c>
      <c r="L34">
        <f t="shared" si="2"/>
        <v>2.9308666461944799E-2</v>
      </c>
      <c r="M34" s="5">
        <f t="shared" si="3"/>
        <v>6.4295257675935904E-4</v>
      </c>
      <c r="N34">
        <f t="shared" si="4"/>
        <v>1.0125425500457046E-2</v>
      </c>
    </row>
    <row r="35" spans="1:14" x14ac:dyDescent="0.35">
      <c r="A35">
        <v>1880</v>
      </c>
      <c r="B35">
        <f>'Carbon-Cycle'!H141</f>
        <v>276.57769181969928</v>
      </c>
      <c r="C35">
        <f t="shared" si="5"/>
        <v>3.0605567917788269E-2</v>
      </c>
      <c r="D35" s="5">
        <f t="shared" si="6"/>
        <v>6.9681302296596193E-4</v>
      </c>
      <c r="E35" s="5">
        <f t="shared" si="7"/>
        <v>1.0697261876968144E-2</v>
      </c>
      <c r="J35">
        <v>1880</v>
      </c>
      <c r="K35" s="39">
        <f>'Carbon-Cycle'!Q141</f>
        <v>276.57769181969928</v>
      </c>
      <c r="L35">
        <f t="shared" si="2"/>
        <v>3.0605567917788269E-2</v>
      </c>
      <c r="M35" s="5">
        <f t="shared" si="3"/>
        <v>6.9681302296596193E-4</v>
      </c>
      <c r="N35">
        <f t="shared" si="4"/>
        <v>1.0697261876968144E-2</v>
      </c>
    </row>
    <row r="36" spans="1:14" x14ac:dyDescent="0.35">
      <c r="A36">
        <v>1881</v>
      </c>
      <c r="B36">
        <f>'Carbon-Cycle'!H142</f>
        <v>276.65558704500643</v>
      </c>
      <c r="C36">
        <f t="shared" si="5"/>
        <v>3.2112127534021685E-2</v>
      </c>
      <c r="D36" s="5">
        <f t="shared" si="6"/>
        <v>7.5361557245669437E-4</v>
      </c>
      <c r="E36" s="5">
        <f t="shared" si="7"/>
        <v>1.1294989694976821E-2</v>
      </c>
      <c r="J36">
        <v>1881</v>
      </c>
      <c r="K36" s="39">
        <f>'Carbon-Cycle'!Q142</f>
        <v>276.65558704500643</v>
      </c>
      <c r="L36">
        <f t="shared" si="2"/>
        <v>3.2112127534021685E-2</v>
      </c>
      <c r="M36" s="5">
        <f t="shared" si="3"/>
        <v>7.5361557245669437E-4</v>
      </c>
      <c r="N36">
        <f t="shared" si="4"/>
        <v>1.1294989694976821E-2</v>
      </c>
    </row>
    <row r="37" spans="1:14" x14ac:dyDescent="0.35">
      <c r="A37">
        <v>1882</v>
      </c>
      <c r="B37">
        <f>'Carbon-Cycle'!H143</f>
        <v>276.7348960281173</v>
      </c>
      <c r="C37">
        <f t="shared" si="5"/>
        <v>3.3645594680734414E-2</v>
      </c>
      <c r="D37" s="5">
        <f t="shared" si="6"/>
        <v>8.1349057747260873E-4</v>
      </c>
      <c r="E37" s="5">
        <f t="shared" si="7"/>
        <v>1.1918568925162036E-2</v>
      </c>
      <c r="J37">
        <v>1882</v>
      </c>
      <c r="K37" s="39">
        <f>'Carbon-Cycle'!Q143</f>
        <v>276.7348960281173</v>
      </c>
      <c r="L37">
        <f t="shared" si="2"/>
        <v>3.3645594680734414E-2</v>
      </c>
      <c r="M37" s="5">
        <f t="shared" si="3"/>
        <v>8.1349057747260873E-4</v>
      </c>
      <c r="N37">
        <f t="shared" si="4"/>
        <v>1.1918568925162036E-2</v>
      </c>
    </row>
    <row r="38" spans="1:14" x14ac:dyDescent="0.35">
      <c r="A38">
        <v>1883</v>
      </c>
      <c r="B38">
        <f>'Carbon-Cycle'!H144</f>
        <v>276.81856272020673</v>
      </c>
      <c r="C38">
        <f t="shared" si="5"/>
        <v>3.5262843381877441E-2</v>
      </c>
      <c r="D38" s="5">
        <f t="shared" si="6"/>
        <v>8.7656742248748464E-4</v>
      </c>
      <c r="E38" s="5">
        <f t="shared" si="7"/>
        <v>1.2569636191634412E-2</v>
      </c>
      <c r="J38">
        <v>1883</v>
      </c>
      <c r="K38" s="39">
        <f>'Carbon-Cycle'!Q144</f>
        <v>276.81856272020673</v>
      </c>
      <c r="L38">
        <f t="shared" si="2"/>
        <v>3.5262843381877441E-2</v>
      </c>
      <c r="M38" s="5">
        <f t="shared" si="3"/>
        <v>8.7656742248748464E-4</v>
      </c>
      <c r="N38">
        <f t="shared" si="4"/>
        <v>1.2569636191634412E-2</v>
      </c>
    </row>
    <row r="39" spans="1:14" x14ac:dyDescent="0.35">
      <c r="A39">
        <v>1884</v>
      </c>
      <c r="B39">
        <f>'Carbon-Cycle'!H145</f>
        <v>276.90790275884297</v>
      </c>
      <c r="C39">
        <f t="shared" si="5"/>
        <v>3.6989216386057441E-2</v>
      </c>
      <c r="D39" s="5">
        <f t="shared" si="6"/>
        <v>9.4298405309623922E-4</v>
      </c>
      <c r="E39" s="5">
        <f t="shared" si="7"/>
        <v>1.3250521188017797E-2</v>
      </c>
      <c r="J39">
        <v>1884</v>
      </c>
      <c r="K39" s="39">
        <f>'Carbon-Cycle'!Q145</f>
        <v>276.90790275884297</v>
      </c>
      <c r="L39">
        <f t="shared" si="2"/>
        <v>3.6989216386057441E-2</v>
      </c>
      <c r="M39" s="5">
        <f t="shared" si="3"/>
        <v>9.4298405309623922E-4</v>
      </c>
      <c r="N39">
        <f t="shared" si="4"/>
        <v>1.3250521188017797E-2</v>
      </c>
    </row>
    <row r="40" spans="1:14" x14ac:dyDescent="0.35">
      <c r="A40">
        <v>1885</v>
      </c>
      <c r="B40">
        <f>'Carbon-Cycle'!H146</f>
        <v>276.99665724145746</v>
      </c>
      <c r="C40">
        <f t="shared" si="5"/>
        <v>3.8703722892560417E-2</v>
      </c>
      <c r="D40" s="5">
        <f t="shared" si="6"/>
        <v>1.0128908640225937E-3</v>
      </c>
      <c r="E40" s="5">
        <f t="shared" si="7"/>
        <v>1.39599158235058E-2</v>
      </c>
      <c r="J40">
        <v>1885</v>
      </c>
      <c r="K40" s="39">
        <f>'Carbon-Cycle'!Q146</f>
        <v>276.99665724145746</v>
      </c>
      <c r="L40">
        <f t="shared" si="2"/>
        <v>3.8703722892560417E-2</v>
      </c>
      <c r="M40" s="5">
        <f t="shared" si="3"/>
        <v>1.0128908640225937E-3</v>
      </c>
      <c r="N40">
        <f t="shared" si="4"/>
        <v>1.39599158235058E-2</v>
      </c>
    </row>
    <row r="41" spans="1:14" x14ac:dyDescent="0.35">
      <c r="A41">
        <v>1886</v>
      </c>
      <c r="B41">
        <f>'Carbon-Cycle'!H147</f>
        <v>277.08458287831667</v>
      </c>
      <c r="C41">
        <f t="shared" si="5"/>
        <v>4.0401676647658737E-2</v>
      </c>
      <c r="D41" s="5">
        <f t="shared" si="6"/>
        <v>1.0864299657924582E-3</v>
      </c>
      <c r="E41" s="5">
        <f t="shared" si="7"/>
        <v>1.4696418294730139E-2</v>
      </c>
      <c r="J41">
        <v>1886</v>
      </c>
      <c r="K41" s="39">
        <f>'Carbon-Cycle'!Q147</f>
        <v>277.08458287831667</v>
      </c>
      <c r="L41">
        <f t="shared" si="2"/>
        <v>4.0401676647658737E-2</v>
      </c>
      <c r="M41" s="5">
        <f t="shared" si="3"/>
        <v>1.0864299657924582E-3</v>
      </c>
      <c r="N41">
        <f t="shared" si="4"/>
        <v>1.4696418294730139E-2</v>
      </c>
    </row>
    <row r="42" spans="1:14" x14ac:dyDescent="0.35">
      <c r="A42">
        <v>1887</v>
      </c>
      <c r="B42">
        <f>'Carbon-Cycle'!H148</f>
        <v>277.17279127049937</v>
      </c>
      <c r="C42">
        <f t="shared" si="5"/>
        <v>4.2104549443483401E-2</v>
      </c>
      <c r="D42" s="5">
        <f t="shared" si="6"/>
        <v>1.1637346995008243E-3</v>
      </c>
      <c r="E42" s="5">
        <f t="shared" si="7"/>
        <v>1.5459306208133638E-2</v>
      </c>
      <c r="J42">
        <v>1887</v>
      </c>
      <c r="K42" s="39">
        <f>'Carbon-Cycle'!Q148</f>
        <v>277.17279127049937</v>
      </c>
      <c r="L42">
        <f t="shared" si="2"/>
        <v>4.2104549443483401E-2</v>
      </c>
      <c r="M42" s="5">
        <f t="shared" si="3"/>
        <v>1.1637346995008243E-3</v>
      </c>
      <c r="N42">
        <f t="shared" si="4"/>
        <v>1.5459306208133638E-2</v>
      </c>
    </row>
    <row r="43" spans="1:14" x14ac:dyDescent="0.35">
      <c r="A43">
        <v>1888</v>
      </c>
      <c r="B43">
        <f>'Carbon-Cycle'!H149</f>
        <v>277.26603471256203</v>
      </c>
      <c r="C43">
        <f t="shared" si="5"/>
        <v>4.3904035324919433E-2</v>
      </c>
      <c r="D43" s="5">
        <f t="shared" si="6"/>
        <v>1.2449335456698586E-3</v>
      </c>
      <c r="E43" s="5">
        <f t="shared" si="7"/>
        <v>1.6250581451437332E-2</v>
      </c>
      <c r="J43">
        <v>1888</v>
      </c>
      <c r="K43" s="39">
        <f>'Carbon-Cycle'!Q149</f>
        <v>277.26603471256203</v>
      </c>
      <c r="L43">
        <f t="shared" si="2"/>
        <v>4.3904035324919433E-2</v>
      </c>
      <c r="M43" s="5">
        <f t="shared" si="3"/>
        <v>1.2449335456698586E-3</v>
      </c>
      <c r="N43">
        <f t="shared" si="4"/>
        <v>1.6250581451437332E-2</v>
      </c>
    </row>
    <row r="44" spans="1:14" x14ac:dyDescent="0.35">
      <c r="A44">
        <v>1889</v>
      </c>
      <c r="B44">
        <f>'Carbon-Cycle'!H150</f>
        <v>277.3725237000491</v>
      </c>
      <c r="C44">
        <f t="shared" si="5"/>
        <v>4.5958404179788553E-2</v>
      </c>
      <c r="D44" s="5">
        <f t="shared" si="6"/>
        <v>1.3301656257746178E-3</v>
      </c>
      <c r="E44" s="5">
        <f t="shared" si="7"/>
        <v>1.7076840303788945E-2</v>
      </c>
      <c r="J44">
        <v>1889</v>
      </c>
      <c r="K44" s="39">
        <f>'Carbon-Cycle'!Q150</f>
        <v>277.3725237000491</v>
      </c>
      <c r="L44">
        <f t="shared" si="2"/>
        <v>4.5958404179788553E-2</v>
      </c>
      <c r="M44" s="5">
        <f t="shared" si="3"/>
        <v>1.3301656257746178E-3</v>
      </c>
      <c r="N44">
        <f t="shared" si="4"/>
        <v>1.7076840303788945E-2</v>
      </c>
    </row>
    <row r="45" spans="1:14" x14ac:dyDescent="0.35">
      <c r="A45">
        <v>1890</v>
      </c>
      <c r="B45">
        <f>'Carbon-Cycle'!H151</f>
        <v>277.47658960351714</v>
      </c>
      <c r="C45">
        <f t="shared" si="5"/>
        <v>4.7965265420920743E-2</v>
      </c>
      <c r="D45" s="5">
        <f t="shared" si="6"/>
        <v>1.4196067379457391E-3</v>
      </c>
      <c r="E45" s="5">
        <f t="shared" si="7"/>
        <v>1.7935560146880108E-2</v>
      </c>
      <c r="J45">
        <v>1890</v>
      </c>
      <c r="K45" s="39">
        <f>'Carbon-Cycle'!Q151</f>
        <v>277.47658960351714</v>
      </c>
      <c r="L45">
        <f t="shared" si="2"/>
        <v>4.7965265420920743E-2</v>
      </c>
      <c r="M45" s="5">
        <f t="shared" si="3"/>
        <v>1.4196067379457391E-3</v>
      </c>
      <c r="N45">
        <f t="shared" si="4"/>
        <v>1.7935560146880108E-2</v>
      </c>
    </row>
    <row r="46" spans="1:14" x14ac:dyDescent="0.35">
      <c r="A46">
        <v>1891</v>
      </c>
      <c r="B46">
        <f>'Carbon-Cycle'!H152</f>
        <v>277.59222865965444</v>
      </c>
      <c r="C46">
        <f t="shared" si="5"/>
        <v>5.0194426703015035E-2</v>
      </c>
      <c r="D46" s="5">
        <f t="shared" si="6"/>
        <v>1.5134173533084864E-3</v>
      </c>
      <c r="E46" s="5">
        <f t="shared" si="7"/>
        <v>1.8832245993098806E-2</v>
      </c>
      <c r="J46">
        <v>1891</v>
      </c>
      <c r="K46" s="39">
        <f>'Carbon-Cycle'!Q152</f>
        <v>277.59222865965444</v>
      </c>
      <c r="L46">
        <f t="shared" si="2"/>
        <v>5.0194426703015035E-2</v>
      </c>
      <c r="M46" s="5">
        <f t="shared" si="3"/>
        <v>1.5134173533084864E-3</v>
      </c>
      <c r="N46">
        <f t="shared" si="4"/>
        <v>1.8832245993098806E-2</v>
      </c>
    </row>
    <row r="47" spans="1:14" x14ac:dyDescent="0.35">
      <c r="A47">
        <v>1892</v>
      </c>
      <c r="B47">
        <f>'Carbon-Cycle'!H153</f>
        <v>277.71280997557318</v>
      </c>
      <c r="C47">
        <f t="shared" si="5"/>
        <v>5.251787059572683E-2</v>
      </c>
      <c r="D47" s="5">
        <f t="shared" si="6"/>
        <v>1.6117882999824955E-3</v>
      </c>
      <c r="E47" s="5">
        <f t="shared" si="7"/>
        <v>1.976845365065202E-2</v>
      </c>
      <c r="J47">
        <v>1892</v>
      </c>
      <c r="K47" s="39">
        <f>'Carbon-Cycle'!Q153</f>
        <v>277.71280997557318</v>
      </c>
      <c r="L47">
        <f t="shared" si="2"/>
        <v>5.251787059572683E-2</v>
      </c>
      <c r="M47" s="5">
        <f t="shared" si="3"/>
        <v>1.6117882999824955E-3</v>
      </c>
      <c r="N47">
        <f t="shared" si="4"/>
        <v>1.976845365065202E-2</v>
      </c>
    </row>
    <row r="48" spans="1:14" x14ac:dyDescent="0.35">
      <c r="A48">
        <v>1893</v>
      </c>
      <c r="B48">
        <f>'Carbon-Cycle'!H154</f>
        <v>277.83173035609803</v>
      </c>
      <c r="C48">
        <f t="shared" si="5"/>
        <v>5.4808322573333158E-2</v>
      </c>
      <c r="D48" s="5">
        <f t="shared" si="6"/>
        <v>1.7149181591742985E-3</v>
      </c>
      <c r="E48" s="5">
        <f t="shared" si="7"/>
        <v>2.0741942063466315E-2</v>
      </c>
      <c r="J48">
        <v>1893</v>
      </c>
      <c r="K48" s="39">
        <f>'Carbon-Cycle'!Q154</f>
        <v>277.83173035609803</v>
      </c>
      <c r="L48">
        <f t="shared" si="2"/>
        <v>5.4808322573333158E-2</v>
      </c>
      <c r="M48" s="5">
        <f t="shared" si="3"/>
        <v>1.7149181591742985E-3</v>
      </c>
      <c r="N48">
        <f t="shared" si="4"/>
        <v>2.0741942063466315E-2</v>
      </c>
    </row>
    <row r="49" spans="1:14" x14ac:dyDescent="0.35">
      <c r="A49">
        <v>1894</v>
      </c>
      <c r="B49">
        <f>'Carbon-Cycle'!H155</f>
        <v>277.94651082390794</v>
      </c>
      <c r="C49">
        <f t="shared" si="5"/>
        <v>5.701810865711282E-2</v>
      </c>
      <c r="D49" s="5">
        <f t="shared" si="6"/>
        <v>1.8229916549506772E-3</v>
      </c>
      <c r="E49" s="5">
        <f t="shared" si="7"/>
        <v>2.1749142029093303E-2</v>
      </c>
      <c r="J49">
        <v>1894</v>
      </c>
      <c r="K49" s="39">
        <f>'Carbon-Cycle'!Q155</f>
        <v>277.94651082390794</v>
      </c>
      <c r="L49">
        <f t="shared" si="2"/>
        <v>5.701810865711282E-2</v>
      </c>
      <c r="M49" s="5">
        <f t="shared" si="3"/>
        <v>1.8229916549506772E-3</v>
      </c>
      <c r="N49">
        <f t="shared" si="4"/>
        <v>2.1749142029093303E-2</v>
      </c>
    </row>
    <row r="50" spans="1:14" x14ac:dyDescent="0.35">
      <c r="A50">
        <v>1895</v>
      </c>
      <c r="B50">
        <f>'Carbon-Cycle'!H156</f>
        <v>278.065510450212</v>
      </c>
      <c r="C50">
        <f t="shared" si="5"/>
        <v>5.930815990092729E-2</v>
      </c>
      <c r="D50" s="5">
        <f t="shared" si="6"/>
        <v>1.9361721890758072E-3</v>
      </c>
      <c r="E50" s="5">
        <f t="shared" si="7"/>
        <v>2.2791341230870642E-2</v>
      </c>
      <c r="J50">
        <v>1895</v>
      </c>
      <c r="K50" s="39">
        <f>'Carbon-Cycle'!Q156</f>
        <v>278.065510450212</v>
      </c>
      <c r="L50">
        <f t="shared" si="2"/>
        <v>5.930815990092729E-2</v>
      </c>
      <c r="M50" s="5">
        <f t="shared" si="3"/>
        <v>1.9361721890758072E-3</v>
      </c>
      <c r="N50">
        <f t="shared" si="4"/>
        <v>2.2791341230870642E-2</v>
      </c>
    </row>
    <row r="51" spans="1:14" x14ac:dyDescent="0.35">
      <c r="A51">
        <v>1896</v>
      </c>
      <c r="B51">
        <f>'Carbon-Cycle'!H157</f>
        <v>278.19322323465394</v>
      </c>
      <c r="C51">
        <f t="shared" si="5"/>
        <v>6.1764798754016199E-2</v>
      </c>
      <c r="D51" s="5">
        <f t="shared" si="6"/>
        <v>2.054629549233202E-3</v>
      </c>
      <c r="E51" s="5">
        <f t="shared" si="7"/>
        <v>2.3872327423150142E-2</v>
      </c>
      <c r="J51">
        <v>1896</v>
      </c>
      <c r="K51" s="39">
        <f>'Carbon-Cycle'!Q157</f>
        <v>278.19322323465394</v>
      </c>
      <c r="L51">
        <f t="shared" si="2"/>
        <v>6.1764798754016199E-2</v>
      </c>
      <c r="M51" s="5">
        <f t="shared" si="3"/>
        <v>2.054629549233202E-3</v>
      </c>
      <c r="N51">
        <f t="shared" si="4"/>
        <v>2.3872327423150142E-2</v>
      </c>
    </row>
    <row r="52" spans="1:14" x14ac:dyDescent="0.35">
      <c r="A52">
        <v>1897</v>
      </c>
      <c r="B52">
        <f>'Carbon-Cycle'!H158</f>
        <v>278.32454730581799</v>
      </c>
      <c r="C52">
        <f t="shared" si="5"/>
        <v>6.428972726828823E-2</v>
      </c>
      <c r="D52" s="5">
        <f t="shared" si="6"/>
        <v>2.1785540731570504E-3</v>
      </c>
      <c r="E52" s="5">
        <f t="shared" si="7"/>
        <v>2.4992870801586398E-2</v>
      </c>
      <c r="J52">
        <v>1897</v>
      </c>
      <c r="K52" s="39">
        <f>'Carbon-Cycle'!Q158</f>
        <v>278.32454730581799</v>
      </c>
      <c r="L52">
        <f t="shared" si="2"/>
        <v>6.428972726828823E-2</v>
      </c>
      <c r="M52" s="5">
        <f t="shared" si="3"/>
        <v>2.1785540731570504E-3</v>
      </c>
      <c r="N52">
        <f t="shared" si="4"/>
        <v>2.4992870801586398E-2</v>
      </c>
    </row>
    <row r="53" spans="1:14" x14ac:dyDescent="0.35">
      <c r="A53">
        <v>1898</v>
      </c>
      <c r="B53">
        <f>'Carbon-Cycle'!H159</f>
        <v>278.46320984932754</v>
      </c>
      <c r="C53">
        <f t="shared" si="5"/>
        <v>6.6954457638450371E-2</v>
      </c>
      <c r="D53" s="5">
        <f t="shared" si="6"/>
        <v>2.3081393921745292E-3</v>
      </c>
      <c r="E53" s="5">
        <f t="shared" si="7"/>
        <v>2.6155822884485955E-2</v>
      </c>
      <c r="J53">
        <v>1898</v>
      </c>
      <c r="K53" s="39">
        <f>'Carbon-Cycle'!Q159</f>
        <v>278.46320984932754</v>
      </c>
      <c r="L53">
        <f t="shared" si="2"/>
        <v>6.6954457638450371E-2</v>
      </c>
      <c r="M53" s="5">
        <f t="shared" si="3"/>
        <v>2.3081393921745292E-3</v>
      </c>
      <c r="N53">
        <f t="shared" si="4"/>
        <v>2.6155822884485955E-2</v>
      </c>
    </row>
    <row r="54" spans="1:14" x14ac:dyDescent="0.35">
      <c r="A54">
        <v>1899</v>
      </c>
      <c r="B54">
        <f>'Carbon-Cycle'!H160</f>
        <v>278.61083641968548</v>
      </c>
      <c r="C54">
        <f t="shared" si="5"/>
        <v>6.9789995122895077E-2</v>
      </c>
      <c r="D54" s="5">
        <f t="shared" si="6"/>
        <v>2.4435942344108582E-3</v>
      </c>
      <c r="E54" s="5">
        <f t="shared" si="7"/>
        <v>2.7364855370887887E-2</v>
      </c>
      <c r="J54">
        <v>1899</v>
      </c>
      <c r="K54" s="39">
        <f>'Carbon-Cycle'!Q160</f>
        <v>278.61083641968548</v>
      </c>
      <c r="L54">
        <f t="shared" si="2"/>
        <v>6.9789995122895077E-2</v>
      </c>
      <c r="M54" s="5">
        <f t="shared" si="3"/>
        <v>2.4435942344108582E-3</v>
      </c>
      <c r="N54">
        <f t="shared" si="4"/>
        <v>2.7364855370887887E-2</v>
      </c>
    </row>
    <row r="55" spans="1:14" x14ac:dyDescent="0.35">
      <c r="A55">
        <v>1900</v>
      </c>
      <c r="B55">
        <f>'Carbon-Cycle'!H161</f>
        <v>278.77509801393143</v>
      </c>
      <c r="C55">
        <f t="shared" si="5"/>
        <v>7.2943284434185074E-2</v>
      </c>
      <c r="D55" s="5">
        <f t="shared" si="6"/>
        <v>2.5851469976660478E-3</v>
      </c>
      <c r="E55" s="5">
        <f t="shared" si="7"/>
        <v>2.8627846459948363E-2</v>
      </c>
      <c r="J55">
        <v>1900</v>
      </c>
      <c r="K55" s="39">
        <f>'Carbon-Cycle'!Q161</f>
        <v>278.77509801393143</v>
      </c>
      <c r="L55">
        <f t="shared" si="2"/>
        <v>7.2943284434185074E-2</v>
      </c>
      <c r="M55" s="5">
        <f t="shared" si="3"/>
        <v>2.5851469976660478E-3</v>
      </c>
      <c r="N55">
        <f t="shared" si="4"/>
        <v>2.8627846459948363E-2</v>
      </c>
    </row>
    <row r="56" spans="1:14" x14ac:dyDescent="0.35">
      <c r="A56">
        <v>1901</v>
      </c>
      <c r="B56">
        <f>'Carbon-Cycle'!H162</f>
        <v>278.94825900251499</v>
      </c>
      <c r="C56">
        <f t="shared" si="5"/>
        <v>7.6265402136573041E-2</v>
      </c>
      <c r="D56" s="5">
        <f t="shared" si="6"/>
        <v>2.7330695306118113E-3</v>
      </c>
      <c r="E56" s="5">
        <f t="shared" si="7"/>
        <v>2.9948031907442749E-2</v>
      </c>
      <c r="J56">
        <v>1901</v>
      </c>
      <c r="K56" s="39">
        <f>'Carbon-Cycle'!Q162</f>
        <v>278.94825900251499</v>
      </c>
      <c r="L56">
        <f t="shared" si="2"/>
        <v>7.6265402136573041E-2</v>
      </c>
      <c r="M56" s="5">
        <f t="shared" si="3"/>
        <v>2.7330695306118113E-3</v>
      </c>
      <c r="N56">
        <f t="shared" si="4"/>
        <v>2.9948031907442749E-2</v>
      </c>
    </row>
    <row r="57" spans="1:14" x14ac:dyDescent="0.35">
      <c r="A57">
        <v>1902</v>
      </c>
      <c r="B57">
        <f>'Carbon-Cycle'!H163</f>
        <v>279.12598263755172</v>
      </c>
      <c r="C57">
        <f t="shared" si="5"/>
        <v>7.9672911061531848E-2</v>
      </c>
      <c r="D57" s="5">
        <f t="shared" si="6"/>
        <v>2.8876505169122112E-3</v>
      </c>
      <c r="E57" s="5">
        <f t="shared" si="7"/>
        <v>3.13260863699227E-2</v>
      </c>
      <c r="J57">
        <v>1902</v>
      </c>
      <c r="K57" s="39">
        <f>'Carbon-Cycle'!Q163</f>
        <v>279.12598263755172</v>
      </c>
      <c r="L57">
        <f t="shared" si="2"/>
        <v>7.9672911061531848E-2</v>
      </c>
      <c r="M57" s="5">
        <f t="shared" si="3"/>
        <v>2.8876505169122112E-3</v>
      </c>
      <c r="N57">
        <f t="shared" si="4"/>
        <v>3.13260863699227E-2</v>
      </c>
    </row>
    <row r="58" spans="1:14" x14ac:dyDescent="0.35">
      <c r="A58">
        <v>1903</v>
      </c>
      <c r="B58">
        <f>'Carbon-Cycle'!H164</f>
        <v>279.30651852875883</v>
      </c>
      <c r="C58">
        <f t="shared" si="5"/>
        <v>8.3132118932100596E-2</v>
      </c>
      <c r="D58" s="5">
        <f t="shared" si="6"/>
        <v>3.0491808325573107E-3</v>
      </c>
      <c r="E58" s="5">
        <f t="shared" si="7"/>
        <v>3.2761672483618505E-2</v>
      </c>
      <c r="J58">
        <v>1903</v>
      </c>
      <c r="K58" s="39">
        <f>'Carbon-Cycle'!Q164</f>
        <v>279.30651852875883</v>
      </c>
      <c r="L58">
        <f t="shared" si="2"/>
        <v>8.3132118932100596E-2</v>
      </c>
      <c r="M58" s="5">
        <f t="shared" si="3"/>
        <v>3.0491808325573107E-3</v>
      </c>
      <c r="N58">
        <f t="shared" si="4"/>
        <v>3.2761672483618505E-2</v>
      </c>
    </row>
    <row r="59" spans="1:14" x14ac:dyDescent="0.35">
      <c r="A59">
        <v>1904</v>
      </c>
      <c r="B59">
        <f>'Carbon-Cycle'!H165</f>
        <v>279.50738467340716</v>
      </c>
      <c r="C59">
        <f t="shared" si="5"/>
        <v>8.6978243425400711E-2</v>
      </c>
      <c r="D59" s="5">
        <f t="shared" si="6"/>
        <v>3.2179477851353383E-3</v>
      </c>
      <c r="E59" s="5">
        <f t="shared" si="7"/>
        <v>3.4264334966096835E-2</v>
      </c>
      <c r="J59">
        <v>1904</v>
      </c>
      <c r="K59" s="39">
        <f>'Carbon-Cycle'!Q165</f>
        <v>279.50738467340716</v>
      </c>
      <c r="L59">
        <f t="shared" si="2"/>
        <v>8.6978243425400711E-2</v>
      </c>
      <c r="M59" s="5">
        <f t="shared" si="3"/>
        <v>3.2179477851353383E-3</v>
      </c>
      <c r="N59">
        <f t="shared" si="4"/>
        <v>3.4264334966096835E-2</v>
      </c>
    </row>
    <row r="60" spans="1:14" x14ac:dyDescent="0.35">
      <c r="A60">
        <v>1905</v>
      </c>
      <c r="B60">
        <f>'Carbon-Cycle'!H166</f>
        <v>279.70702272240618</v>
      </c>
      <c r="C60">
        <f t="shared" si="5"/>
        <v>9.0798114993060397E-2</v>
      </c>
      <c r="D60" s="5">
        <f t="shared" si="6"/>
        <v>3.3942912643231998E-3</v>
      </c>
      <c r="E60" s="5">
        <f t="shared" si="7"/>
        <v>3.5831142158964956E-2</v>
      </c>
      <c r="J60">
        <v>1905</v>
      </c>
      <c r="K60" s="39">
        <f>'Carbon-Cycle'!Q166</f>
        <v>279.70702272240618</v>
      </c>
      <c r="L60">
        <f t="shared" si="2"/>
        <v>9.0798114993060397E-2</v>
      </c>
      <c r="M60" s="5">
        <f t="shared" si="3"/>
        <v>3.3942912643231998E-3</v>
      </c>
      <c r="N60">
        <f t="shared" si="4"/>
        <v>3.5831142158964956E-2</v>
      </c>
    </row>
    <row r="61" spans="1:14" x14ac:dyDescent="0.35">
      <c r="A61">
        <v>1906</v>
      </c>
      <c r="B61">
        <f>'Carbon-Cycle'!H167</f>
        <v>279.92096487147251</v>
      </c>
      <c r="C61">
        <f t="shared" si="5"/>
        <v>9.4888655776005332E-2</v>
      </c>
      <c r="D61" s="5">
        <f t="shared" si="6"/>
        <v>3.5785325774047652E-3</v>
      </c>
      <c r="E61" s="5">
        <f t="shared" si="7"/>
        <v>3.7468002986138595E-2</v>
      </c>
      <c r="J61">
        <v>1906</v>
      </c>
      <c r="K61" s="39">
        <f>'Carbon-Cycle'!Q167</f>
        <v>279.92096487147251</v>
      </c>
      <c r="L61">
        <f t="shared" si="2"/>
        <v>9.4888655776005332E-2</v>
      </c>
      <c r="M61" s="5">
        <f t="shared" si="3"/>
        <v>3.5785325774047652E-3</v>
      </c>
      <c r="N61">
        <f t="shared" si="4"/>
        <v>3.7468002986138595E-2</v>
      </c>
    </row>
    <row r="62" spans="1:14" x14ac:dyDescent="0.35">
      <c r="A62">
        <v>1907</v>
      </c>
      <c r="B62">
        <f>'Carbon-Cycle'!H168</f>
        <v>280.15101593346157</v>
      </c>
      <c r="C62">
        <f t="shared" si="5"/>
        <v>9.928370960137374E-2</v>
      </c>
      <c r="D62" s="5">
        <f t="shared" si="6"/>
        <v>3.7710247693263734E-3</v>
      </c>
      <c r="E62" s="5">
        <f t="shared" si="7"/>
        <v>3.9181630228741438E-2</v>
      </c>
      <c r="J62">
        <v>1907</v>
      </c>
      <c r="K62" s="39">
        <f>'Carbon-Cycle'!Q168</f>
        <v>280.15101593346157</v>
      </c>
      <c r="L62">
        <f t="shared" si="2"/>
        <v>9.928370960137374E-2</v>
      </c>
      <c r="M62" s="5">
        <f t="shared" si="3"/>
        <v>3.7710247693263734E-3</v>
      </c>
      <c r="N62">
        <f t="shared" si="4"/>
        <v>3.9181630228741438E-2</v>
      </c>
    </row>
    <row r="63" spans="1:14" x14ac:dyDescent="0.35">
      <c r="A63">
        <v>1908</v>
      </c>
      <c r="B63">
        <f>'Carbon-Cycle'!H169</f>
        <v>280.41210662077032</v>
      </c>
      <c r="C63">
        <f t="shared" si="5"/>
        <v>0.1042673955482675</v>
      </c>
      <c r="D63" s="5">
        <f t="shared" si="6"/>
        <v>3.9721570083358507E-3</v>
      </c>
      <c r="E63" s="5">
        <f t="shared" si="7"/>
        <v>4.098688235153617E-2</v>
      </c>
      <c r="J63">
        <v>1908</v>
      </c>
      <c r="K63" s="39">
        <f>'Carbon-Cycle'!Q169</f>
        <v>280.41210662077032</v>
      </c>
      <c r="L63">
        <f t="shared" si="2"/>
        <v>0.1042673955482675</v>
      </c>
      <c r="M63" s="5">
        <f t="shared" si="3"/>
        <v>3.9721570083358507E-3</v>
      </c>
      <c r="N63">
        <f t="shared" si="4"/>
        <v>4.098688235153617E-2</v>
      </c>
    </row>
    <row r="64" spans="1:14" x14ac:dyDescent="0.35">
      <c r="A64">
        <v>1909</v>
      </c>
      <c r="B64">
        <f>'Carbon-Cycle'!H170</f>
        <v>280.65084783009826</v>
      </c>
      <c r="C64">
        <f t="shared" si="5"/>
        <v>0.10882041597801086</v>
      </c>
      <c r="D64" s="5">
        <f t="shared" si="6"/>
        <v>4.1824006482852286E-3</v>
      </c>
      <c r="E64" s="5">
        <f t="shared" si="7"/>
        <v>4.2868122536696661E-2</v>
      </c>
      <c r="J64">
        <v>1909</v>
      </c>
      <c r="K64" s="39">
        <f>'Carbon-Cycle'!Q170</f>
        <v>280.65084783009826</v>
      </c>
      <c r="L64">
        <f t="shared" si="2"/>
        <v>0.10882041597801086</v>
      </c>
      <c r="M64" s="5">
        <f t="shared" si="3"/>
        <v>4.1824006482852286E-3</v>
      </c>
      <c r="N64">
        <f t="shared" si="4"/>
        <v>4.2868122536696661E-2</v>
      </c>
    </row>
    <row r="65" spans="1:14" x14ac:dyDescent="0.35">
      <c r="A65">
        <v>1910</v>
      </c>
      <c r="B65">
        <f>'Carbon-Cycle'!H171</f>
        <v>280.90164510185826</v>
      </c>
      <c r="C65">
        <f t="shared" si="5"/>
        <v>0.113599187366316</v>
      </c>
      <c r="D65" s="5">
        <f t="shared" si="6"/>
        <v>4.4021355486114052E-3</v>
      </c>
      <c r="E65" s="5">
        <f t="shared" si="7"/>
        <v>4.4829558048285097E-2</v>
      </c>
      <c r="J65">
        <v>1910</v>
      </c>
      <c r="K65" s="39">
        <f>'Carbon-Cycle'!Q171</f>
        <v>280.90164510185826</v>
      </c>
      <c r="L65">
        <f t="shared" si="2"/>
        <v>0.113599187366316</v>
      </c>
      <c r="M65" s="5">
        <f t="shared" si="3"/>
        <v>4.4021355486114052E-3</v>
      </c>
      <c r="N65">
        <f t="shared" si="4"/>
        <v>4.4829558048285097E-2</v>
      </c>
    </row>
    <row r="66" spans="1:14" x14ac:dyDescent="0.35">
      <c r="A66">
        <v>1911</v>
      </c>
      <c r="B66">
        <f>'Carbon-Cycle'!H172</f>
        <v>281.16353893129832</v>
      </c>
      <c r="C66">
        <f t="shared" si="5"/>
        <v>0.1185848442926158</v>
      </c>
      <c r="D66" s="5">
        <f t="shared" si="6"/>
        <v>4.6317633084095519E-3</v>
      </c>
      <c r="E66" s="5">
        <f t="shared" si="7"/>
        <v>4.6874704800176012E-2</v>
      </c>
      <c r="J66">
        <v>1911</v>
      </c>
      <c r="K66" s="39">
        <f>'Carbon-Cycle'!Q172</f>
        <v>281.16353893129832</v>
      </c>
      <c r="L66">
        <f t="shared" si="2"/>
        <v>0.1185848442926158</v>
      </c>
      <c r="M66" s="5">
        <f t="shared" si="3"/>
        <v>4.6317633084095519E-3</v>
      </c>
      <c r="N66">
        <f t="shared" si="4"/>
        <v>4.6874704800176012E-2</v>
      </c>
    </row>
    <row r="67" spans="1:14" x14ac:dyDescent="0.35">
      <c r="A67">
        <v>1912</v>
      </c>
      <c r="B67">
        <f>'Carbon-Cycle'!H173</f>
        <v>281.42822508084015</v>
      </c>
      <c r="C67">
        <f t="shared" si="5"/>
        <v>0.12361894217713382</v>
      </c>
      <c r="D67" s="5">
        <f t="shared" si="6"/>
        <v>4.8717032160827851E-3</v>
      </c>
      <c r="E67" s="5">
        <f t="shared" si="7"/>
        <v>4.9002301106777092E-2</v>
      </c>
      <c r="J67">
        <v>1912</v>
      </c>
      <c r="K67" s="39">
        <f>'Carbon-Cycle'!Q173</f>
        <v>281.42822508084015</v>
      </c>
      <c r="L67">
        <f t="shared" si="2"/>
        <v>0.12361894217713382</v>
      </c>
      <c r="M67" s="5">
        <f t="shared" si="3"/>
        <v>4.8717032160827851E-3</v>
      </c>
      <c r="N67">
        <f t="shared" si="4"/>
        <v>4.9002301106777092E-2</v>
      </c>
    </row>
    <row r="68" spans="1:14" x14ac:dyDescent="0.35">
      <c r="A68">
        <v>1913</v>
      </c>
      <c r="B68">
        <f>'Carbon-Cycle'!H174</f>
        <v>281.70810722222603</v>
      </c>
      <c r="C68">
        <f t="shared" si="5"/>
        <v>0.12893690691786258</v>
      </c>
      <c r="D68" s="5">
        <f t="shared" si="6"/>
        <v>5.1223650121019291E-3</v>
      </c>
      <c r="E68" s="5">
        <f t="shared" si="7"/>
        <v>5.1218060925672153E-2</v>
      </c>
      <c r="J68">
        <v>1913</v>
      </c>
      <c r="K68" s="39">
        <f>'Carbon-Cycle'!Q174</f>
        <v>281.70810722222603</v>
      </c>
      <c r="L68">
        <f t="shared" si="2"/>
        <v>0.12893690691786258</v>
      </c>
      <c r="M68" s="5">
        <f t="shared" si="3"/>
        <v>5.1223650121019291E-3</v>
      </c>
      <c r="N68">
        <f t="shared" si="4"/>
        <v>5.1218060925672153E-2</v>
      </c>
    </row>
    <row r="69" spans="1:14" x14ac:dyDescent="0.35">
      <c r="A69">
        <v>1914</v>
      </c>
      <c r="B69">
        <f>'Carbon-Cycle'!H175</f>
        <v>282.01244802244713</v>
      </c>
      <c r="C69">
        <f t="shared" si="5"/>
        <v>0.13471361108174837</v>
      </c>
      <c r="D69" s="5">
        <f t="shared" si="6"/>
        <v>5.3841885648910079E-3</v>
      </c>
      <c r="E69" s="5">
        <f t="shared" si="7"/>
        <v>5.3532661040379466E-2</v>
      </c>
      <c r="J69">
        <v>1914</v>
      </c>
      <c r="K69" s="39">
        <f>'Carbon-Cycle'!Q175</f>
        <v>282.01244802244713</v>
      </c>
      <c r="L69">
        <f t="shared" si="2"/>
        <v>0.13471361108174837</v>
      </c>
      <c r="M69" s="5">
        <f t="shared" si="3"/>
        <v>5.3841885648910079E-3</v>
      </c>
      <c r="N69">
        <f t="shared" si="4"/>
        <v>5.3532661040379466E-2</v>
      </c>
    </row>
    <row r="70" spans="1:14" x14ac:dyDescent="0.35">
      <c r="A70">
        <v>1915</v>
      </c>
      <c r="B70">
        <f>'Carbon-Cycle'!H176</f>
        <v>282.26660102690937</v>
      </c>
      <c r="C70">
        <f t="shared" si="5"/>
        <v>0.13953292403731266</v>
      </c>
      <c r="D70" s="5">
        <f t="shared" si="6"/>
        <v>5.657671888551782E-3</v>
      </c>
      <c r="E70" s="5">
        <f t="shared" si="7"/>
        <v>5.5914738474535132E-2</v>
      </c>
      <c r="J70">
        <v>1915</v>
      </c>
      <c r="K70" s="39">
        <f>'Carbon-Cycle'!Q176</f>
        <v>282.26660102690937</v>
      </c>
      <c r="L70">
        <f t="shared" si="2"/>
        <v>0.13953292403731266</v>
      </c>
      <c r="M70" s="5">
        <f t="shared" si="3"/>
        <v>5.657671888551782E-3</v>
      </c>
      <c r="N70">
        <f t="shared" si="4"/>
        <v>5.5914738474535132E-2</v>
      </c>
    </row>
    <row r="71" spans="1:14" x14ac:dyDescent="0.35">
      <c r="A71">
        <v>1916</v>
      </c>
      <c r="B71">
        <f>'Carbon-Cycle'!H177</f>
        <v>282.51210205121157</v>
      </c>
      <c r="C71">
        <f t="shared" si="5"/>
        <v>0.14418405750103364</v>
      </c>
      <c r="D71" s="5">
        <f t="shared" si="6"/>
        <v>5.9431320267601673E-3</v>
      </c>
      <c r="E71" s="5">
        <f t="shared" si="7"/>
        <v>5.8357202671012902E-2</v>
      </c>
      <c r="J71">
        <v>1916</v>
      </c>
      <c r="K71" s="39">
        <f>'Carbon-Cycle'!Q177</f>
        <v>282.51210205121157</v>
      </c>
      <c r="L71">
        <f t="shared" ref="L71:L134" si="8">H$3*LN(K71/C$3)</f>
        <v>0.14418405750103364</v>
      </c>
      <c r="M71" s="5">
        <f t="shared" ref="M71:M134" si="9">M70+G$3*(N70-M70)</f>
        <v>5.9431320267601673E-3</v>
      </c>
      <c r="N71">
        <f t="shared" ref="N71:N134" si="10">N70+D$3*(E$3*L71-N70)+F$3*(M70-N70)</f>
        <v>5.8357202671012902E-2</v>
      </c>
    </row>
    <row r="72" spans="1:14" x14ac:dyDescent="0.35">
      <c r="A72">
        <v>1917</v>
      </c>
      <c r="B72">
        <f>'Carbon-Cycle'!H178</f>
        <v>282.78440764133694</v>
      </c>
      <c r="C72">
        <f t="shared" ref="C72:C135" si="11">H$3*LN(B72/C$3)</f>
        <v>0.14933829070386578</v>
      </c>
      <c r="D72" s="5">
        <f t="shared" si="6"/>
        <v>6.2408439480195225E-3</v>
      </c>
      <c r="E72" s="5">
        <f t="shared" si="7"/>
        <v>6.08729617196022E-2</v>
      </c>
      <c r="J72">
        <v>1917</v>
      </c>
      <c r="K72" s="39">
        <f>'Carbon-Cycle'!Q178</f>
        <v>282.78440764133694</v>
      </c>
      <c r="L72">
        <f t="shared" si="8"/>
        <v>0.14933829070386578</v>
      </c>
      <c r="M72" s="5">
        <f t="shared" si="9"/>
        <v>6.2408439480195225E-3</v>
      </c>
      <c r="N72">
        <f t="shared" si="10"/>
        <v>6.08729617196022E-2</v>
      </c>
    </row>
    <row r="73" spans="1:14" x14ac:dyDescent="0.35">
      <c r="A73">
        <v>1918</v>
      </c>
      <c r="B73">
        <f>'Carbon-Cycle'!H179</f>
        <v>283.07749361371373</v>
      </c>
      <c r="C73">
        <f t="shared" si="11"/>
        <v>0.15488031461094975</v>
      </c>
      <c r="D73" s="5">
        <f t="shared" si="6"/>
        <v>6.5511543769621126E-3</v>
      </c>
      <c r="E73" s="5">
        <f t="shared" si="7"/>
        <v>6.3471105332572469E-2</v>
      </c>
      <c r="J73">
        <v>1918</v>
      </c>
      <c r="K73" s="39">
        <f>'Carbon-Cycle'!Q179</f>
        <v>283.07749361371373</v>
      </c>
      <c r="L73">
        <f t="shared" si="8"/>
        <v>0.15488031461094975</v>
      </c>
      <c r="M73" s="5">
        <f t="shared" si="9"/>
        <v>6.5511543769621126E-3</v>
      </c>
      <c r="N73">
        <f t="shared" si="10"/>
        <v>6.3471105332572469E-2</v>
      </c>
    </row>
    <row r="74" spans="1:14" x14ac:dyDescent="0.35">
      <c r="A74">
        <v>1919</v>
      </c>
      <c r="B74">
        <f>'Carbon-Cycle'!H180</f>
        <v>283.35612105703962</v>
      </c>
      <c r="C74">
        <f t="shared" si="11"/>
        <v>0.16014362139011376</v>
      </c>
      <c r="D74" s="5">
        <f t="shared" si="6"/>
        <v>6.874459698389979E-3</v>
      </c>
      <c r="E74" s="5">
        <f t="shared" si="7"/>
        <v>6.6140804011731155E-2</v>
      </c>
      <c r="J74">
        <v>1919</v>
      </c>
      <c r="K74" s="39">
        <f>'Carbon-Cycle'!Q180</f>
        <v>283.35612105703962</v>
      </c>
      <c r="L74">
        <f t="shared" si="8"/>
        <v>0.16014362139011376</v>
      </c>
      <c r="M74" s="5">
        <f t="shared" si="9"/>
        <v>6.874459698389979E-3</v>
      </c>
      <c r="N74">
        <f t="shared" si="10"/>
        <v>6.6140804011731155E-2</v>
      </c>
    </row>
    <row r="75" spans="1:14" x14ac:dyDescent="0.35">
      <c r="A75">
        <v>1920</v>
      </c>
      <c r="B75">
        <f>'Carbon-Cycle'!H181</f>
        <v>283.56950497493165</v>
      </c>
      <c r="C75">
        <f t="shared" si="11"/>
        <v>0.16417097158284535</v>
      </c>
      <c r="D75" s="5">
        <f t="shared" si="6"/>
        <v>7.2110925340897565E-3</v>
      </c>
      <c r="E75" s="5">
        <f t="shared" si="7"/>
        <v>6.8843407211397339E-2</v>
      </c>
      <c r="J75">
        <v>1920</v>
      </c>
      <c r="K75" s="39">
        <f>'Carbon-Cycle'!Q181</f>
        <v>283.56950497493165</v>
      </c>
      <c r="L75">
        <f t="shared" si="8"/>
        <v>0.16417097158284535</v>
      </c>
      <c r="M75" s="5">
        <f t="shared" si="9"/>
        <v>7.2110925340897565E-3</v>
      </c>
      <c r="N75">
        <f t="shared" si="10"/>
        <v>6.8843407211397339E-2</v>
      </c>
    </row>
    <row r="76" spans="1:14" x14ac:dyDescent="0.35">
      <c r="A76">
        <v>1921</v>
      </c>
      <c r="B76">
        <f>'Carbon-Cycle'!H182</f>
        <v>283.8416386929531</v>
      </c>
      <c r="C76">
        <f t="shared" si="11"/>
        <v>0.16930275483840088</v>
      </c>
      <c r="D76" s="5">
        <f t="shared" si="6"/>
        <v>7.5611640814568634E-3</v>
      </c>
      <c r="E76" s="5">
        <f t="shared" si="7"/>
        <v>7.1610442606909561E-2</v>
      </c>
      <c r="J76">
        <v>1921</v>
      </c>
      <c r="K76" s="39">
        <f>'Carbon-Cycle'!Q182</f>
        <v>283.8416386929531</v>
      </c>
      <c r="L76">
        <f t="shared" si="8"/>
        <v>0.16930275483840088</v>
      </c>
      <c r="M76" s="5">
        <f t="shared" si="9"/>
        <v>7.5611640814568634E-3</v>
      </c>
      <c r="N76">
        <f t="shared" si="10"/>
        <v>7.1610442606909561E-2</v>
      </c>
    </row>
    <row r="77" spans="1:14" x14ac:dyDescent="0.35">
      <c r="A77">
        <v>1922</v>
      </c>
      <c r="B77">
        <f>'Carbon-Cycle'!H183</f>
        <v>284.0487432175218</v>
      </c>
      <c r="C77">
        <f t="shared" si="11"/>
        <v>0.17320494896198083</v>
      </c>
      <c r="D77" s="5">
        <f t="shared" si="6"/>
        <v>7.9249639834814353E-3</v>
      </c>
      <c r="E77" s="5">
        <f t="shared" si="7"/>
        <v>7.4403685298095559E-2</v>
      </c>
      <c r="J77">
        <v>1922</v>
      </c>
      <c r="K77" s="39">
        <f>'Carbon-Cycle'!Q183</f>
        <v>284.0487432175218</v>
      </c>
      <c r="L77">
        <f t="shared" si="8"/>
        <v>0.17320494896198083</v>
      </c>
      <c r="M77" s="5">
        <f t="shared" si="9"/>
        <v>7.9249639834814353E-3</v>
      </c>
      <c r="N77">
        <f t="shared" si="10"/>
        <v>7.4403685298095559E-2</v>
      </c>
    </row>
    <row r="78" spans="1:14" x14ac:dyDescent="0.35">
      <c r="A78">
        <v>1923</v>
      </c>
      <c r="B78">
        <f>'Carbon-Cycle'!H184</f>
        <v>284.27510736383374</v>
      </c>
      <c r="C78">
        <f t="shared" si="11"/>
        <v>0.17746677343255973</v>
      </c>
      <c r="D78" s="5">
        <f t="shared" ref="D78:D141" si="12">D77+G$3*(E77-D77)</f>
        <v>8.3025631205484434E-3</v>
      </c>
      <c r="E78" s="5">
        <f t="shared" ref="E78:E141" si="13">E77+D$3*(E$3*C78-E77)+F$3*(D77-E77)</f>
        <v>7.723295980101702E-2</v>
      </c>
      <c r="J78">
        <v>1923</v>
      </c>
      <c r="K78" s="39">
        <f>'Carbon-Cycle'!Q184</f>
        <v>284.27510736383374</v>
      </c>
      <c r="L78">
        <f t="shared" si="8"/>
        <v>0.17746677343255973</v>
      </c>
      <c r="M78" s="5">
        <f t="shared" si="9"/>
        <v>8.3025631205484434E-3</v>
      </c>
      <c r="N78">
        <f t="shared" si="10"/>
        <v>7.723295980101702E-2</v>
      </c>
    </row>
    <row r="79" spans="1:14" x14ac:dyDescent="0.35">
      <c r="A79">
        <v>1924</v>
      </c>
      <c r="B79">
        <f>'Carbon-Cycle'!H185</f>
        <v>284.55789514441938</v>
      </c>
      <c r="C79">
        <f t="shared" si="11"/>
        <v>0.18278613691568571</v>
      </c>
      <c r="D79" s="5">
        <f t="shared" si="12"/>
        <v>8.6940877736935047E-3</v>
      </c>
      <c r="E79" s="5">
        <f t="shared" si="13"/>
        <v>8.0128313573406912E-2</v>
      </c>
      <c r="J79">
        <v>1924</v>
      </c>
      <c r="K79" s="39">
        <f>'Carbon-Cycle'!Q185</f>
        <v>284.55789514441938</v>
      </c>
      <c r="L79">
        <f t="shared" si="8"/>
        <v>0.18278613691568571</v>
      </c>
      <c r="M79" s="5">
        <f t="shared" si="9"/>
        <v>8.6940877736935047E-3</v>
      </c>
      <c r="N79">
        <f t="shared" si="10"/>
        <v>8.0128313573406912E-2</v>
      </c>
    </row>
    <row r="80" spans="1:14" x14ac:dyDescent="0.35">
      <c r="A80">
        <v>1925</v>
      </c>
      <c r="B80">
        <f>'Carbon-Cycle'!H186</f>
        <v>284.83174546716282</v>
      </c>
      <c r="C80">
        <f t="shared" si="11"/>
        <v>0.18793234694532787</v>
      </c>
      <c r="D80" s="5">
        <f t="shared" si="12"/>
        <v>9.0998341762358777E-3</v>
      </c>
      <c r="E80" s="5">
        <f t="shared" si="13"/>
        <v>8.3082572453596265E-2</v>
      </c>
      <c r="J80">
        <v>1925</v>
      </c>
      <c r="K80" s="39">
        <f>'Carbon-Cycle'!Q186</f>
        <v>284.83174546716282</v>
      </c>
      <c r="L80">
        <f t="shared" si="8"/>
        <v>0.18793234694532787</v>
      </c>
      <c r="M80" s="5">
        <f t="shared" si="9"/>
        <v>9.0998341762358777E-3</v>
      </c>
      <c r="N80">
        <f t="shared" si="10"/>
        <v>8.3082572453596265E-2</v>
      </c>
    </row>
    <row r="81" spans="1:14" x14ac:dyDescent="0.35">
      <c r="A81">
        <v>1926</v>
      </c>
      <c r="B81">
        <f>'Carbon-Cycle'!H187</f>
        <v>285.10673322730509</v>
      </c>
      <c r="C81">
        <f t="shared" si="11"/>
        <v>0.19309495549315495</v>
      </c>
      <c r="D81" s="5">
        <f t="shared" si="12"/>
        <v>9.5200561296512852E-3</v>
      </c>
      <c r="E81" s="5">
        <f t="shared" si="13"/>
        <v>8.6094381480015761E-2</v>
      </c>
      <c r="J81">
        <v>1926</v>
      </c>
      <c r="K81" s="39">
        <f>'Carbon-Cycle'!Q187</f>
        <v>285.10673322730509</v>
      </c>
      <c r="L81">
        <f t="shared" si="8"/>
        <v>0.19309495549315495</v>
      </c>
      <c r="M81" s="5">
        <f t="shared" si="9"/>
        <v>9.5200561296512852E-3</v>
      </c>
      <c r="N81">
        <f t="shared" si="10"/>
        <v>8.6094381480015761E-2</v>
      </c>
    </row>
    <row r="82" spans="1:14" x14ac:dyDescent="0.35">
      <c r="A82">
        <v>1927</v>
      </c>
      <c r="B82">
        <f>'Carbon-Cycle'!H188</f>
        <v>285.38123338814415</v>
      </c>
      <c r="C82">
        <f t="shared" si="11"/>
        <v>0.19824344611790054</v>
      </c>
      <c r="D82" s="5">
        <f t="shared" si="12"/>
        <v>9.9549982976413556E-3</v>
      </c>
      <c r="E82" s="5">
        <f t="shared" si="13"/>
        <v>8.9161533846752655E-2</v>
      </c>
      <c r="J82">
        <v>1927</v>
      </c>
      <c r="K82" s="39">
        <f>'Carbon-Cycle'!Q188</f>
        <v>285.38123338814415</v>
      </c>
      <c r="L82">
        <f t="shared" si="8"/>
        <v>0.19824344611790054</v>
      </c>
      <c r="M82" s="5">
        <f t="shared" si="9"/>
        <v>9.9549982976413556E-3</v>
      </c>
      <c r="N82">
        <f t="shared" si="10"/>
        <v>8.9161533846752655E-2</v>
      </c>
    </row>
    <row r="83" spans="1:14" x14ac:dyDescent="0.35">
      <c r="A83">
        <v>1928</v>
      </c>
      <c r="B83">
        <f>'Carbon-Cycle'!H189</f>
        <v>285.68881049718192</v>
      </c>
      <c r="C83">
        <f t="shared" si="11"/>
        <v>0.2040064438800423</v>
      </c>
      <c r="D83" s="5">
        <f t="shared" si="12"/>
        <v>1.0404891419560308E-2</v>
      </c>
      <c r="E83" s="5">
        <f t="shared" si="13"/>
        <v>9.2300404055751795E-2</v>
      </c>
      <c r="J83">
        <v>1928</v>
      </c>
      <c r="K83" s="39">
        <f>'Carbon-Cycle'!Q189</f>
        <v>285.68881049718192</v>
      </c>
      <c r="L83">
        <f t="shared" si="8"/>
        <v>0.2040064438800423</v>
      </c>
      <c r="M83" s="5">
        <f t="shared" si="9"/>
        <v>1.0404891419560308E-2</v>
      </c>
      <c r="N83">
        <f t="shared" si="10"/>
        <v>9.2300404055751795E-2</v>
      </c>
    </row>
    <row r="84" spans="1:14" x14ac:dyDescent="0.35">
      <c r="A84">
        <v>1929</v>
      </c>
      <c r="B84">
        <f>'Carbon-Cycle'!H190</f>
        <v>285.99205023094316</v>
      </c>
      <c r="C84">
        <f t="shared" si="11"/>
        <v>0.20968210258833139</v>
      </c>
      <c r="D84" s="5">
        <f t="shared" si="12"/>
        <v>1.0870057931333875E-2</v>
      </c>
      <c r="E84" s="5">
        <f t="shared" si="13"/>
        <v>9.5506165928869929E-2</v>
      </c>
      <c r="J84">
        <v>1929</v>
      </c>
      <c r="K84" s="39">
        <f>'Carbon-Cycle'!Q190</f>
        <v>285.99205023094316</v>
      </c>
      <c r="L84">
        <f t="shared" si="8"/>
        <v>0.20968210258833139</v>
      </c>
      <c r="M84" s="5">
        <f t="shared" si="9"/>
        <v>1.0870057931333875E-2</v>
      </c>
      <c r="N84">
        <f t="shared" si="10"/>
        <v>9.5506165928869929E-2</v>
      </c>
    </row>
    <row r="85" spans="1:14" x14ac:dyDescent="0.35">
      <c r="A85">
        <v>1930</v>
      </c>
      <c r="B85">
        <f>'Carbon-Cycle'!H191</f>
        <v>286.32786945616476</v>
      </c>
      <c r="C85">
        <f t="shared" si="11"/>
        <v>0.21596052484597228</v>
      </c>
      <c r="D85" s="5">
        <f t="shared" si="12"/>
        <v>1.1350791024759881E-2</v>
      </c>
      <c r="E85" s="5">
        <f t="shared" si="13"/>
        <v>9.8794471455534466E-2</v>
      </c>
      <c r="J85">
        <v>1930</v>
      </c>
      <c r="K85" s="39">
        <f>'Carbon-Cycle'!Q191</f>
        <v>286.32786945616476</v>
      </c>
      <c r="L85">
        <f t="shared" si="8"/>
        <v>0.21596052484597228</v>
      </c>
      <c r="M85" s="5">
        <f t="shared" si="9"/>
        <v>1.1350791024759881E-2</v>
      </c>
      <c r="N85">
        <f t="shared" si="10"/>
        <v>9.8794471455534466E-2</v>
      </c>
    </row>
    <row r="86" spans="1:14" x14ac:dyDescent="0.35">
      <c r="A86">
        <v>1931</v>
      </c>
      <c r="B86">
        <f>'Carbon-Cycle'!H192</f>
        <v>286.61401554074246</v>
      </c>
      <c r="C86">
        <f t="shared" si="11"/>
        <v>0.22130445839268176</v>
      </c>
      <c r="D86" s="5">
        <f t="shared" si="12"/>
        <v>1.184747112960668E-2</v>
      </c>
      <c r="E86" s="5">
        <f t="shared" si="13"/>
        <v>0.10213520187977422</v>
      </c>
      <c r="J86">
        <v>1931</v>
      </c>
      <c r="K86" s="39">
        <f>'Carbon-Cycle'!Q192</f>
        <v>286.61401554074246</v>
      </c>
      <c r="L86">
        <f t="shared" si="8"/>
        <v>0.22130445839268176</v>
      </c>
      <c r="M86" s="5">
        <f t="shared" si="9"/>
        <v>1.184747112960668E-2</v>
      </c>
      <c r="N86">
        <f t="shared" si="10"/>
        <v>0.10213520187977422</v>
      </c>
    </row>
    <row r="87" spans="1:14" x14ac:dyDescent="0.35">
      <c r="A87">
        <v>1932</v>
      </c>
      <c r="B87">
        <f>'Carbon-Cycle'!H193</f>
        <v>286.84419260253344</v>
      </c>
      <c r="C87">
        <f t="shared" si="11"/>
        <v>0.22559926952007481</v>
      </c>
      <c r="D87" s="5">
        <f t="shared" si="12"/>
        <v>1.2360305440267632E-2</v>
      </c>
      <c r="E87" s="5">
        <f t="shared" si="13"/>
        <v>0.10549585975338677</v>
      </c>
      <c r="J87">
        <v>1932</v>
      </c>
      <c r="K87" s="39">
        <f>'Carbon-Cycle'!Q193</f>
        <v>286.84419260253344</v>
      </c>
      <c r="L87">
        <f t="shared" si="8"/>
        <v>0.22559926952007481</v>
      </c>
      <c r="M87" s="5">
        <f t="shared" si="9"/>
        <v>1.2360305440267632E-2</v>
      </c>
      <c r="N87">
        <f t="shared" si="10"/>
        <v>0.10549585975338677</v>
      </c>
    </row>
    <row r="88" spans="1:14" x14ac:dyDescent="0.35">
      <c r="A88">
        <v>1933</v>
      </c>
      <c r="B88">
        <f>'Carbon-Cycle'!H194</f>
        <v>287.03085420626928</v>
      </c>
      <c r="C88">
        <f t="shared" si="11"/>
        <v>0.22907960769040558</v>
      </c>
      <c r="D88" s="5">
        <f t="shared" si="12"/>
        <v>1.2889315388766148E-2</v>
      </c>
      <c r="E88" s="5">
        <f t="shared" si="13"/>
        <v>0.10885192900327478</v>
      </c>
      <c r="J88">
        <v>1933</v>
      </c>
      <c r="K88" s="39">
        <f>'Carbon-Cycle'!Q194</f>
        <v>287.03085420626928</v>
      </c>
      <c r="L88">
        <f t="shared" si="8"/>
        <v>0.22907960769040558</v>
      </c>
      <c r="M88" s="5">
        <f t="shared" si="9"/>
        <v>1.2889315388766148E-2</v>
      </c>
      <c r="N88">
        <f t="shared" si="10"/>
        <v>0.10885192900327478</v>
      </c>
    </row>
    <row r="89" spans="1:14" x14ac:dyDescent="0.35">
      <c r="A89">
        <v>1934</v>
      </c>
      <c r="B89">
        <f>'Carbon-Cycle'!H195</f>
        <v>287.24089954264156</v>
      </c>
      <c r="C89">
        <f t="shared" si="11"/>
        <v>0.23299323427004193</v>
      </c>
      <c r="D89" s="5">
        <f t="shared" si="12"/>
        <v>1.3434383034096557E-2</v>
      </c>
      <c r="E89" s="5">
        <f t="shared" si="13"/>
        <v>0.1122164363492259</v>
      </c>
      <c r="J89">
        <v>1934</v>
      </c>
      <c r="K89" s="39">
        <f>'Carbon-Cycle'!Q195</f>
        <v>287.24089954264156</v>
      </c>
      <c r="L89">
        <f t="shared" si="8"/>
        <v>0.23299323427004193</v>
      </c>
      <c r="M89" s="5">
        <f t="shared" si="9"/>
        <v>1.3434383034096557E-2</v>
      </c>
      <c r="N89">
        <f t="shared" si="10"/>
        <v>0.1122164363492259</v>
      </c>
    </row>
    <row r="90" spans="1:14" x14ac:dyDescent="0.35">
      <c r="A90">
        <v>1935</v>
      </c>
      <c r="B90">
        <f>'Carbon-Cycle'!H196</f>
        <v>287.48781108146613</v>
      </c>
      <c r="C90">
        <f t="shared" si="11"/>
        <v>0.23759010507034481</v>
      </c>
      <c r="D90" s="5">
        <f t="shared" si="12"/>
        <v>1.3995465096926491E-2</v>
      </c>
      <c r="E90" s="5">
        <f t="shared" si="13"/>
        <v>0.11560933671849102</v>
      </c>
      <c r="J90">
        <v>1935</v>
      </c>
      <c r="K90" s="39">
        <f>'Carbon-Cycle'!Q196</f>
        <v>287.48781108146613</v>
      </c>
      <c r="L90">
        <f t="shared" si="8"/>
        <v>0.23759010507034481</v>
      </c>
      <c r="M90" s="5">
        <f t="shared" si="9"/>
        <v>1.3995465096926491E-2</v>
      </c>
      <c r="N90">
        <f t="shared" si="10"/>
        <v>0.11560933671849102</v>
      </c>
    </row>
    <row r="91" spans="1:14" x14ac:dyDescent="0.35">
      <c r="A91">
        <v>1936</v>
      </c>
      <c r="B91">
        <f>'Carbon-Cycle'!H197</f>
        <v>287.75683303563176</v>
      </c>
      <c r="C91">
        <f t="shared" si="11"/>
        <v>0.24259412405403402</v>
      </c>
      <c r="D91" s="5">
        <f t="shared" si="12"/>
        <v>1.4572631887736978E-2</v>
      </c>
      <c r="E91" s="5">
        <f t="shared" si="13"/>
        <v>0.11904179833808126</v>
      </c>
      <c r="J91">
        <v>1936</v>
      </c>
      <c r="K91" s="39">
        <f>'Carbon-Cycle'!Q197</f>
        <v>287.75683303563176</v>
      </c>
      <c r="L91">
        <f t="shared" si="8"/>
        <v>0.24259412405403402</v>
      </c>
      <c r="M91" s="5">
        <f t="shared" si="9"/>
        <v>1.4572631887736978E-2</v>
      </c>
      <c r="N91">
        <f t="shared" si="10"/>
        <v>0.11904179833808126</v>
      </c>
    </row>
    <row r="92" spans="1:14" x14ac:dyDescent="0.35">
      <c r="A92">
        <v>1937</v>
      </c>
      <c r="B92">
        <f>'Carbon-Cycle'!H198</f>
        <v>288.06987057725172</v>
      </c>
      <c r="C92">
        <f t="shared" si="11"/>
        <v>0.24841098180704058</v>
      </c>
      <c r="D92" s="5">
        <f t="shared" si="12"/>
        <v>1.5166016753174935E-2</v>
      </c>
      <c r="E92" s="5">
        <f t="shared" si="13"/>
        <v>0.12253656515662212</v>
      </c>
      <c r="J92">
        <v>1937</v>
      </c>
      <c r="K92" s="39">
        <f>'Carbon-Cycle'!Q198</f>
        <v>288.06987057725172</v>
      </c>
      <c r="L92">
        <f t="shared" si="8"/>
        <v>0.24841098180704058</v>
      </c>
      <c r="M92" s="5">
        <f t="shared" si="9"/>
        <v>1.5166016753174935E-2</v>
      </c>
      <c r="N92">
        <f t="shared" si="10"/>
        <v>0.12253656515662212</v>
      </c>
    </row>
    <row r="93" spans="1:14" x14ac:dyDescent="0.35">
      <c r="A93">
        <v>1938</v>
      </c>
      <c r="B93">
        <f>'Carbon-Cycle'!H199</f>
        <v>288.41352798475822</v>
      </c>
      <c r="C93">
        <f t="shared" si="11"/>
        <v>0.25478954310658541</v>
      </c>
      <c r="D93" s="5">
        <f t="shared" si="12"/>
        <v>1.5775881468106514E-2</v>
      </c>
      <c r="E93" s="5">
        <f t="shared" si="13"/>
        <v>0.12610823859045303</v>
      </c>
      <c r="J93">
        <v>1938</v>
      </c>
      <c r="K93" s="39">
        <f>'Carbon-Cycle'!Q199</f>
        <v>288.41352798475822</v>
      </c>
      <c r="L93">
        <f t="shared" si="8"/>
        <v>0.25478954310658541</v>
      </c>
      <c r="M93" s="5">
        <f t="shared" si="9"/>
        <v>1.5775881468106514E-2</v>
      </c>
      <c r="N93">
        <f t="shared" si="10"/>
        <v>0.12610823859045303</v>
      </c>
    </row>
    <row r="94" spans="1:14" x14ac:dyDescent="0.35">
      <c r="A94">
        <v>1939</v>
      </c>
      <c r="B94">
        <f>'Carbon-Cycle'!H200</f>
        <v>288.71840174739145</v>
      </c>
      <c r="C94">
        <f t="shared" si="11"/>
        <v>0.26044188946893199</v>
      </c>
      <c r="D94" s="5">
        <f t="shared" si="12"/>
        <v>1.6402569256561441E-2</v>
      </c>
      <c r="E94" s="5">
        <f t="shared" si="13"/>
        <v>0.12973302411293988</v>
      </c>
      <c r="J94">
        <v>1939</v>
      </c>
      <c r="K94" s="39">
        <f>'Carbon-Cycle'!Q200</f>
        <v>288.71840174739145</v>
      </c>
      <c r="L94">
        <f t="shared" si="8"/>
        <v>0.26044188946893199</v>
      </c>
      <c r="M94" s="5">
        <f t="shared" si="9"/>
        <v>1.6402569256561441E-2</v>
      </c>
      <c r="N94">
        <f t="shared" si="10"/>
        <v>0.12973302411293988</v>
      </c>
    </row>
    <row r="95" spans="1:14" x14ac:dyDescent="0.35">
      <c r="A95">
        <v>1940</v>
      </c>
      <c r="B95">
        <f>'Carbon-Cycle'!H201</f>
        <v>289.04260286118722</v>
      </c>
      <c r="C95">
        <f t="shared" si="11"/>
        <v>0.26644601964392661</v>
      </c>
      <c r="D95" s="5">
        <f t="shared" si="12"/>
        <v>1.7046286240145671E-2</v>
      </c>
      <c r="E95" s="5">
        <f t="shared" si="13"/>
        <v>0.13341965075712575</v>
      </c>
      <c r="J95">
        <v>1940</v>
      </c>
      <c r="K95" s="39">
        <f>'Carbon-Cycle'!Q201</f>
        <v>289.04260286118722</v>
      </c>
      <c r="L95">
        <f t="shared" si="8"/>
        <v>0.26644601964392661</v>
      </c>
      <c r="M95" s="5">
        <f t="shared" si="9"/>
        <v>1.7046286240145671E-2</v>
      </c>
      <c r="N95">
        <f t="shared" si="10"/>
        <v>0.13341965075712575</v>
      </c>
    </row>
    <row r="96" spans="1:14" x14ac:dyDescent="0.35">
      <c r="A96">
        <v>1941</v>
      </c>
      <c r="B96">
        <f>'Carbon-Cycle'!H202</f>
        <v>289.41188166560016</v>
      </c>
      <c r="C96">
        <f t="shared" si="11"/>
        <v>0.27327677962536234</v>
      </c>
      <c r="D96" s="5">
        <f t="shared" si="12"/>
        <v>1.7707286950602117E-2</v>
      </c>
      <c r="E96" s="5">
        <f t="shared" si="13"/>
        <v>0.13719054065977868</v>
      </c>
      <c r="J96">
        <v>1941</v>
      </c>
      <c r="K96" s="39">
        <f>'Carbon-Cycle'!Q202</f>
        <v>289.41188166560016</v>
      </c>
      <c r="L96">
        <f t="shared" si="8"/>
        <v>0.27327677962536234</v>
      </c>
      <c r="M96" s="5">
        <f t="shared" si="9"/>
        <v>1.7707286950602117E-2</v>
      </c>
      <c r="N96">
        <f t="shared" si="10"/>
        <v>0.13719054065977868</v>
      </c>
    </row>
    <row r="97" spans="1:14" x14ac:dyDescent="0.35">
      <c r="A97">
        <v>1942</v>
      </c>
      <c r="B97">
        <f>'Carbon-Cycle'!H203</f>
        <v>289.7901960576724</v>
      </c>
      <c r="C97">
        <f t="shared" si="11"/>
        <v>0.28026564366179274</v>
      </c>
      <c r="D97" s="5">
        <f t="shared" si="12"/>
        <v>1.8385951831670241E-2</v>
      </c>
      <c r="E97" s="5">
        <f t="shared" si="13"/>
        <v>0.14104769695591782</v>
      </c>
      <c r="J97">
        <v>1942</v>
      </c>
      <c r="K97" s="39">
        <f>'Carbon-Cycle'!Q203</f>
        <v>289.7901960576724</v>
      </c>
      <c r="L97">
        <f t="shared" si="8"/>
        <v>0.28026564366179274</v>
      </c>
      <c r="M97" s="5">
        <f t="shared" si="9"/>
        <v>1.8385951831670241E-2</v>
      </c>
      <c r="N97">
        <f t="shared" si="10"/>
        <v>0.14104769695591782</v>
      </c>
    </row>
    <row r="98" spans="1:14" x14ac:dyDescent="0.35">
      <c r="A98">
        <v>1943</v>
      </c>
      <c r="B98">
        <f>'Carbon-Cycle'!H204</f>
        <v>290.16519052862247</v>
      </c>
      <c r="C98">
        <f t="shared" si="11"/>
        <v>0.2871841782441833</v>
      </c>
      <c r="D98" s="5">
        <f t="shared" si="12"/>
        <v>1.9082670543975968E-2</v>
      </c>
      <c r="E98" s="5">
        <f t="shared" si="13"/>
        <v>0.14498633444233813</v>
      </c>
      <c r="J98">
        <v>1943</v>
      </c>
      <c r="K98" s="39">
        <f>'Carbon-Cycle'!Q204</f>
        <v>290.16519052862247</v>
      </c>
      <c r="L98">
        <f t="shared" si="8"/>
        <v>0.2871841782441833</v>
      </c>
      <c r="M98" s="5">
        <f t="shared" si="9"/>
        <v>1.9082670543975968E-2</v>
      </c>
      <c r="N98">
        <f t="shared" si="10"/>
        <v>0.14498633444233813</v>
      </c>
    </row>
    <row r="99" spans="1:14" x14ac:dyDescent="0.35">
      <c r="A99">
        <v>1944</v>
      </c>
      <c r="B99">
        <f>'Carbon-Cycle'!H205</f>
        <v>290.55697050294134</v>
      </c>
      <c r="C99">
        <f t="shared" si="11"/>
        <v>0.29440285637032665</v>
      </c>
      <c r="D99" s="5">
        <f t="shared" si="12"/>
        <v>1.9797803354918667E-2</v>
      </c>
      <c r="E99" s="5">
        <f t="shared" si="13"/>
        <v>0.14901273533258677</v>
      </c>
      <c r="J99">
        <v>1944</v>
      </c>
      <c r="K99" s="39">
        <f>'Carbon-Cycle'!Q205</f>
        <v>290.55697050294134</v>
      </c>
      <c r="L99">
        <f t="shared" si="8"/>
        <v>0.29440285637032665</v>
      </c>
      <c r="M99" s="5">
        <f t="shared" si="9"/>
        <v>1.9797803354918667E-2</v>
      </c>
      <c r="N99">
        <f t="shared" si="10"/>
        <v>0.14901273533258677</v>
      </c>
    </row>
    <row r="100" spans="1:14" x14ac:dyDescent="0.35">
      <c r="A100">
        <v>1945</v>
      </c>
      <c r="B100">
        <f>'Carbon-Cycle'!H206</f>
        <v>290.93824576798283</v>
      </c>
      <c r="C100">
        <f t="shared" si="11"/>
        <v>0.30141864223825382</v>
      </c>
      <c r="D100" s="5">
        <f t="shared" si="12"/>
        <v>2.0531744168551823E-2</v>
      </c>
      <c r="E100" s="5">
        <f t="shared" si="13"/>
        <v>0.15311816793757155</v>
      </c>
      <c r="J100">
        <v>1945</v>
      </c>
      <c r="K100" s="39">
        <f>'Carbon-Cycle'!Q206</f>
        <v>290.93824576798283</v>
      </c>
      <c r="L100">
        <f t="shared" si="8"/>
        <v>0.30141864223825382</v>
      </c>
      <c r="M100" s="5">
        <f t="shared" si="9"/>
        <v>2.0531744168551823E-2</v>
      </c>
      <c r="N100">
        <f t="shared" si="10"/>
        <v>0.15311816793757155</v>
      </c>
    </row>
    <row r="101" spans="1:14" x14ac:dyDescent="0.35">
      <c r="A101">
        <v>1946</v>
      </c>
      <c r="B101">
        <f>'Carbon-Cycle'!H207</f>
        <v>291.20931232600412</v>
      </c>
      <c r="C101">
        <f t="shared" si="11"/>
        <v>0.30640090548082416</v>
      </c>
      <c r="D101" s="5">
        <f t="shared" si="12"/>
        <v>2.1284835055559854E-2</v>
      </c>
      <c r="E101" s="5">
        <f t="shared" si="13"/>
        <v>0.15724029768830983</v>
      </c>
      <c r="J101">
        <v>1946</v>
      </c>
      <c r="K101" s="39">
        <f>'Carbon-Cycle'!Q207</f>
        <v>291.20931232600412</v>
      </c>
      <c r="L101">
        <f t="shared" si="8"/>
        <v>0.30640090548082416</v>
      </c>
      <c r="M101" s="5">
        <f t="shared" si="9"/>
        <v>2.1284835055559854E-2</v>
      </c>
      <c r="N101">
        <f t="shared" si="10"/>
        <v>0.15724029768830983</v>
      </c>
    </row>
    <row r="102" spans="1:14" x14ac:dyDescent="0.35">
      <c r="A102">
        <v>1947</v>
      </c>
      <c r="B102">
        <f>'Carbon-Cycle'!H208</f>
        <v>291.51800886171685</v>
      </c>
      <c r="C102">
        <f t="shared" si="11"/>
        <v>0.31206917110182181</v>
      </c>
      <c r="D102" s="5">
        <f t="shared" si="12"/>
        <v>2.2057062083313872E-2</v>
      </c>
      <c r="E102" s="5">
        <f t="shared" si="13"/>
        <v>0.16139891115049704</v>
      </c>
      <c r="J102">
        <v>1947</v>
      </c>
      <c r="K102" s="39">
        <f>'Carbon-Cycle'!Q208</f>
        <v>291.51800886171685</v>
      </c>
      <c r="L102">
        <f t="shared" si="8"/>
        <v>0.31206917110182181</v>
      </c>
      <c r="M102" s="5">
        <f t="shared" si="9"/>
        <v>2.2057062083313872E-2</v>
      </c>
      <c r="N102">
        <f t="shared" si="10"/>
        <v>0.16139891115049704</v>
      </c>
    </row>
    <row r="103" spans="1:14" x14ac:dyDescent="0.35">
      <c r="A103">
        <v>1948</v>
      </c>
      <c r="B103">
        <f>'Carbon-Cycle'!H209</f>
        <v>291.89652386212936</v>
      </c>
      <c r="C103">
        <f t="shared" si="11"/>
        <v>0.31901125232454625</v>
      </c>
      <c r="D103" s="5">
        <f t="shared" si="12"/>
        <v>2.2848523786015474E-2</v>
      </c>
      <c r="E103" s="5">
        <f t="shared" si="13"/>
        <v>0.16563044744736316</v>
      </c>
      <c r="J103">
        <v>1948</v>
      </c>
      <c r="K103" s="39">
        <f>'Carbon-Cycle'!Q209</f>
        <v>291.89652386212936</v>
      </c>
      <c r="L103">
        <f t="shared" si="8"/>
        <v>0.31901125232454625</v>
      </c>
      <c r="M103" s="5">
        <f t="shared" si="9"/>
        <v>2.2848523786015474E-2</v>
      </c>
      <c r="N103">
        <f t="shared" si="10"/>
        <v>0.16563044744736316</v>
      </c>
    </row>
    <row r="104" spans="1:14" x14ac:dyDescent="0.35">
      <c r="A104">
        <v>1949</v>
      </c>
      <c r="B104">
        <f>'Carbon-Cycle'!H210</f>
        <v>292.30434518250979</v>
      </c>
      <c r="C104">
        <f t="shared" si="11"/>
        <v>0.32648075308726654</v>
      </c>
      <c r="D104" s="5">
        <f t="shared" si="12"/>
        <v>2.3659525112411928E-2</v>
      </c>
      <c r="E104" s="5">
        <f t="shared" si="13"/>
        <v>0.16994817076697905</v>
      </c>
      <c r="J104">
        <v>1949</v>
      </c>
      <c r="K104" s="39">
        <f>'Carbon-Cycle'!Q210</f>
        <v>292.30434518250979</v>
      </c>
      <c r="L104">
        <f t="shared" si="8"/>
        <v>0.32648075308726654</v>
      </c>
      <c r="M104" s="5">
        <f t="shared" si="9"/>
        <v>2.3659525112411928E-2</v>
      </c>
      <c r="N104">
        <f t="shared" si="10"/>
        <v>0.16994817076697905</v>
      </c>
    </row>
    <row r="105" spans="1:14" x14ac:dyDescent="0.35">
      <c r="A105">
        <v>1950</v>
      </c>
      <c r="B105">
        <f>'Carbon-Cycle'!H211</f>
        <v>292.68090697861021</v>
      </c>
      <c r="C105">
        <f t="shared" si="11"/>
        <v>0.33336846822181049</v>
      </c>
      <c r="D105" s="5">
        <f t="shared" si="12"/>
        <v>2.4490444619729868E-2</v>
      </c>
      <c r="E105" s="5">
        <f t="shared" si="13"/>
        <v>0.1743322550948638</v>
      </c>
      <c r="J105">
        <v>1950</v>
      </c>
      <c r="K105" s="39">
        <f>'Carbon-Cycle'!Q211</f>
        <v>292.68090697861021</v>
      </c>
      <c r="L105">
        <f t="shared" si="8"/>
        <v>0.33336846822181049</v>
      </c>
      <c r="M105" s="5">
        <f t="shared" si="9"/>
        <v>2.4490444619729868E-2</v>
      </c>
      <c r="N105">
        <f t="shared" si="10"/>
        <v>0.1743322550948638</v>
      </c>
    </row>
    <row r="106" spans="1:14" x14ac:dyDescent="0.35">
      <c r="A106">
        <v>1951</v>
      </c>
      <c r="B106">
        <f>'Carbon-Cycle'!H212</f>
        <v>293.15130660693967</v>
      </c>
      <c r="C106">
        <f t="shared" si="11"/>
        <v>0.34196013830776428</v>
      </c>
      <c r="D106" s="5">
        <f t="shared" si="12"/>
        <v>2.534154610322863E-2</v>
      </c>
      <c r="E106" s="5">
        <f t="shared" si="13"/>
        <v>0.1788308232749094</v>
      </c>
      <c r="J106">
        <v>1951</v>
      </c>
      <c r="K106" s="39">
        <f>'Carbon-Cycle'!Q212</f>
        <v>293.15130660693967</v>
      </c>
      <c r="L106">
        <f t="shared" si="8"/>
        <v>0.34196013830776428</v>
      </c>
      <c r="M106" s="5">
        <f t="shared" si="9"/>
        <v>2.534154610322863E-2</v>
      </c>
      <c r="N106">
        <f t="shared" si="10"/>
        <v>0.1788308232749094</v>
      </c>
    </row>
    <row r="107" spans="1:14" x14ac:dyDescent="0.35">
      <c r="A107">
        <v>1952</v>
      </c>
      <c r="B107">
        <f>'Carbon-Cycle'!H213</f>
        <v>293.67552880133485</v>
      </c>
      <c r="C107">
        <f t="shared" si="11"/>
        <v>0.35151862921794119</v>
      </c>
      <c r="D107" s="5">
        <f t="shared" si="12"/>
        <v>2.6213365197563777E-2</v>
      </c>
      <c r="E107" s="5">
        <f t="shared" si="13"/>
        <v>0.18346871177772092</v>
      </c>
      <c r="J107">
        <v>1952</v>
      </c>
      <c r="K107" s="39">
        <f>'Carbon-Cycle'!Q213</f>
        <v>293.67552880133485</v>
      </c>
      <c r="L107">
        <f t="shared" si="8"/>
        <v>0.35151862921794119</v>
      </c>
      <c r="M107" s="5">
        <f t="shared" si="9"/>
        <v>2.6213365197563777E-2</v>
      </c>
      <c r="N107">
        <f t="shared" si="10"/>
        <v>0.18346871177772092</v>
      </c>
    </row>
    <row r="108" spans="1:14" x14ac:dyDescent="0.35">
      <c r="A108">
        <v>1953</v>
      </c>
      <c r="B108">
        <f>'Carbon-Cycle'!H214</f>
        <v>294.20065545281875</v>
      </c>
      <c r="C108">
        <f t="shared" si="11"/>
        <v>0.36107652051517508</v>
      </c>
      <c r="D108" s="5">
        <f t="shared" si="12"/>
        <v>2.710657556613907E-2</v>
      </c>
      <c r="E108" s="5">
        <f t="shared" si="13"/>
        <v>0.18824146106241646</v>
      </c>
      <c r="J108">
        <v>1953</v>
      </c>
      <c r="K108" s="39">
        <f>'Carbon-Cycle'!Q214</f>
        <v>294.20065545281875</v>
      </c>
      <c r="L108">
        <f t="shared" si="8"/>
        <v>0.36107652051517508</v>
      </c>
      <c r="M108" s="5">
        <f t="shared" si="9"/>
        <v>2.710657556613907E-2</v>
      </c>
      <c r="N108">
        <f t="shared" si="10"/>
        <v>0.18824146106241646</v>
      </c>
    </row>
    <row r="109" spans="1:14" x14ac:dyDescent="0.35">
      <c r="A109">
        <v>1954</v>
      </c>
      <c r="B109">
        <f>'Carbon-Cycle'!H215</f>
        <v>294.73667918865328</v>
      </c>
      <c r="C109">
        <f t="shared" si="11"/>
        <v>0.37081517218451482</v>
      </c>
      <c r="D109" s="5">
        <f t="shared" si="12"/>
        <v>2.8021821715757927E-2</v>
      </c>
      <c r="E109" s="5">
        <f t="shared" si="13"/>
        <v>0.19315010287336817</v>
      </c>
      <c r="J109">
        <v>1954</v>
      </c>
      <c r="K109" s="39">
        <f>'Carbon-Cycle'!Q215</f>
        <v>294.73667918865328</v>
      </c>
      <c r="L109">
        <f t="shared" si="8"/>
        <v>0.37081517218451482</v>
      </c>
      <c r="M109" s="5">
        <f t="shared" si="9"/>
        <v>2.8021821715757927E-2</v>
      </c>
      <c r="N109">
        <f t="shared" si="10"/>
        <v>0.19315010287336817</v>
      </c>
    </row>
    <row r="110" spans="1:14" x14ac:dyDescent="0.35">
      <c r="A110">
        <v>1955</v>
      </c>
      <c r="B110">
        <f>'Carbon-Cycle'!H216</f>
        <v>295.27373533170885</v>
      </c>
      <c r="C110">
        <f t="shared" si="11"/>
        <v>0.38055483469955592</v>
      </c>
      <c r="D110" s="5">
        <f t="shared" si="12"/>
        <v>2.8959750352733155E-2</v>
      </c>
      <c r="E110" s="5">
        <f t="shared" si="13"/>
        <v>0.19819034785842171</v>
      </c>
      <c r="J110">
        <v>1955</v>
      </c>
      <c r="K110" s="39">
        <f>'Carbon-Cycle'!Q216</f>
        <v>295.27373533170885</v>
      </c>
      <c r="L110">
        <f t="shared" si="8"/>
        <v>0.38055483469955592</v>
      </c>
      <c r="M110" s="5">
        <f t="shared" si="9"/>
        <v>2.8959750352733155E-2</v>
      </c>
      <c r="N110">
        <f t="shared" si="10"/>
        <v>0.19819034785842171</v>
      </c>
    </row>
    <row r="111" spans="1:14" x14ac:dyDescent="0.35">
      <c r="A111">
        <v>1956</v>
      </c>
      <c r="B111">
        <f>'Carbon-Cycle'!H217</f>
        <v>295.88487758190684</v>
      </c>
      <c r="C111">
        <f t="shared" si="11"/>
        <v>0.39161654345905611</v>
      </c>
      <c r="D111" s="5">
        <f t="shared" si="12"/>
        <v>2.9920980146565464E-2</v>
      </c>
      <c r="E111" s="5">
        <f t="shared" si="13"/>
        <v>0.20339694418308873</v>
      </c>
      <c r="J111">
        <v>1956</v>
      </c>
      <c r="K111" s="39">
        <f>'Carbon-Cycle'!Q217</f>
        <v>295.88487758190684</v>
      </c>
      <c r="L111">
        <f t="shared" si="8"/>
        <v>0.39161654345905611</v>
      </c>
      <c r="M111" s="5">
        <f t="shared" si="9"/>
        <v>2.9920980146565464E-2</v>
      </c>
      <c r="N111">
        <f t="shared" si="10"/>
        <v>0.20339694418308873</v>
      </c>
    </row>
    <row r="112" spans="1:14" x14ac:dyDescent="0.35">
      <c r="A112">
        <v>1957</v>
      </c>
      <c r="B112">
        <f>'Carbon-Cycle'!H218</f>
        <v>296.54576831173523</v>
      </c>
      <c r="C112">
        <f t="shared" si="11"/>
        <v>0.40355301870998395</v>
      </c>
      <c r="D112" s="5">
        <f t="shared" si="12"/>
        <v>3.0906323622292918E-2</v>
      </c>
      <c r="E112" s="5">
        <f t="shared" si="13"/>
        <v>0.20879033066823405</v>
      </c>
      <c r="J112">
        <v>1957</v>
      </c>
      <c r="K112" s="39">
        <f>'Carbon-Cycle'!Q218</f>
        <v>296.54576831173523</v>
      </c>
      <c r="L112">
        <f t="shared" si="8"/>
        <v>0.40355301870998395</v>
      </c>
      <c r="M112" s="5">
        <f t="shared" si="9"/>
        <v>3.0906323622292918E-2</v>
      </c>
      <c r="N112">
        <f t="shared" si="10"/>
        <v>0.20879033066823405</v>
      </c>
    </row>
    <row r="113" spans="1:14" x14ac:dyDescent="0.35">
      <c r="A113">
        <v>1958</v>
      </c>
      <c r="B113">
        <f>'Carbon-Cycle'!H219</f>
        <v>297.23567788806366</v>
      </c>
      <c r="C113">
        <f t="shared" si="11"/>
        <v>0.41598526265404168</v>
      </c>
      <c r="D113" s="5">
        <f t="shared" si="12"/>
        <v>3.1916704782313864E-2</v>
      </c>
      <c r="E113" s="5">
        <f t="shared" si="13"/>
        <v>0.21437912036366319</v>
      </c>
      <c r="J113">
        <v>1958</v>
      </c>
      <c r="K113" s="39">
        <f>'Carbon-Cycle'!Q219</f>
        <v>297.23567788806366</v>
      </c>
      <c r="L113">
        <f t="shared" si="8"/>
        <v>0.41598526265404168</v>
      </c>
      <c r="M113" s="5">
        <f t="shared" si="9"/>
        <v>3.1916704782313864E-2</v>
      </c>
      <c r="N113">
        <f t="shared" si="10"/>
        <v>0.21437912036366319</v>
      </c>
    </row>
    <row r="114" spans="1:14" x14ac:dyDescent="0.35">
      <c r="A114">
        <v>1959</v>
      </c>
      <c r="B114">
        <f>'Carbon-Cycle'!H220</f>
        <v>297.93903867491503</v>
      </c>
      <c r="C114">
        <f t="shared" si="11"/>
        <v>0.42863022843202536</v>
      </c>
      <c r="D114" s="5">
        <f t="shared" si="12"/>
        <v>3.2953091302815929E-2</v>
      </c>
      <c r="E114" s="5">
        <f t="shared" si="13"/>
        <v>0.22016331618040186</v>
      </c>
      <c r="J114">
        <v>1959</v>
      </c>
      <c r="K114" s="39">
        <f>'Carbon-Cycle'!Q220</f>
        <v>297.93903867491503</v>
      </c>
      <c r="L114">
        <f t="shared" si="8"/>
        <v>0.42863022843202536</v>
      </c>
      <c r="M114" s="5">
        <f t="shared" si="9"/>
        <v>3.2953091302815929E-2</v>
      </c>
      <c r="N114">
        <f t="shared" si="10"/>
        <v>0.22016331618040186</v>
      </c>
    </row>
    <row r="115" spans="1:14" x14ac:dyDescent="0.35">
      <c r="A115">
        <v>1960</v>
      </c>
      <c r="B115">
        <f>'Carbon-Cycle'!H221</f>
        <v>298.68655259232224</v>
      </c>
      <c r="C115">
        <f t="shared" si="11"/>
        <v>0.44203629618798063</v>
      </c>
      <c r="D115" s="5">
        <f t="shared" si="12"/>
        <v>3.4016445380120615E-2</v>
      </c>
      <c r="E115" s="5">
        <f t="shared" si="13"/>
        <v>0.22615907238636113</v>
      </c>
      <c r="J115">
        <v>1960</v>
      </c>
      <c r="K115" s="39">
        <f>'Carbon-Cycle'!Q221</f>
        <v>298.68655259232224</v>
      </c>
      <c r="L115">
        <f t="shared" si="8"/>
        <v>0.44203629618798063</v>
      </c>
      <c r="M115" s="5">
        <f t="shared" si="9"/>
        <v>3.4016445380120615E-2</v>
      </c>
      <c r="N115">
        <f t="shared" si="10"/>
        <v>0.22615907238636113</v>
      </c>
    </row>
    <row r="116" spans="1:14" x14ac:dyDescent="0.35">
      <c r="A116">
        <v>1961</v>
      </c>
      <c r="B116">
        <f>'Carbon-Cycle'!H222</f>
        <v>299.47260480361581</v>
      </c>
      <c r="C116">
        <f t="shared" si="11"/>
        <v>0.45609737574914322</v>
      </c>
      <c r="D116" s="5">
        <f t="shared" si="12"/>
        <v>3.5107815501516058E-2</v>
      </c>
      <c r="E116" s="5">
        <f t="shared" si="13"/>
        <v>0.232378894288019</v>
      </c>
      <c r="J116">
        <v>1961</v>
      </c>
      <c r="K116" s="39">
        <f>'Carbon-Cycle'!Q222</f>
        <v>299.47260480361581</v>
      </c>
      <c r="L116">
        <f t="shared" si="8"/>
        <v>0.45609737574914322</v>
      </c>
      <c r="M116" s="5">
        <f t="shared" si="9"/>
        <v>3.5107815501516058E-2</v>
      </c>
      <c r="N116">
        <f t="shared" si="10"/>
        <v>0.232378894288019</v>
      </c>
    </row>
    <row r="117" spans="1:14" x14ac:dyDescent="0.35">
      <c r="A117">
        <v>1962</v>
      </c>
      <c r="B117">
        <f>'Carbon-Cycle'!H223</f>
        <v>300.24756791282431</v>
      </c>
      <c r="C117">
        <f t="shared" si="11"/>
        <v>0.46992400733694767</v>
      </c>
      <c r="D117" s="5">
        <f t="shared" si="12"/>
        <v>3.6228315229023395E-2</v>
      </c>
      <c r="E117" s="5">
        <f t="shared" si="13"/>
        <v>0.23880869680880107</v>
      </c>
      <c r="J117">
        <v>1962</v>
      </c>
      <c r="K117" s="39">
        <f>'Carbon-Cycle'!Q223</f>
        <v>300.24756791282431</v>
      </c>
      <c r="L117">
        <f t="shared" si="8"/>
        <v>0.46992400733694767</v>
      </c>
      <c r="M117" s="5">
        <f t="shared" si="9"/>
        <v>3.6228315229023395E-2</v>
      </c>
      <c r="N117">
        <f t="shared" si="10"/>
        <v>0.23880869680880107</v>
      </c>
    </row>
    <row r="118" spans="1:14" x14ac:dyDescent="0.35">
      <c r="A118">
        <v>1963</v>
      </c>
      <c r="B118">
        <f>'Carbon-Cycle'!H224</f>
        <v>301.05811829356526</v>
      </c>
      <c r="C118">
        <f t="shared" si="11"/>
        <v>0.48434744374531741</v>
      </c>
      <c r="D118" s="5">
        <f t="shared" si="12"/>
        <v>3.7378971796396529E-2</v>
      </c>
      <c r="E118" s="5">
        <f t="shared" si="13"/>
        <v>0.24545933969829914</v>
      </c>
      <c r="J118">
        <v>1963</v>
      </c>
      <c r="K118" s="39">
        <f>'Carbon-Cycle'!Q224</f>
        <v>301.05811829356526</v>
      </c>
      <c r="L118">
        <f t="shared" si="8"/>
        <v>0.48434744374531741</v>
      </c>
      <c r="M118" s="5">
        <f t="shared" si="9"/>
        <v>3.7378971796396529E-2</v>
      </c>
      <c r="N118">
        <f t="shared" si="10"/>
        <v>0.24545933969829914</v>
      </c>
    </row>
    <row r="119" spans="1:14" x14ac:dyDescent="0.35">
      <c r="A119">
        <v>1964</v>
      </c>
      <c r="B119">
        <f>'Carbon-Cycle'!H225</f>
        <v>301.92228493259677</v>
      </c>
      <c r="C119">
        <f t="shared" si="11"/>
        <v>0.49968225283501028</v>
      </c>
      <c r="D119" s="5">
        <f t="shared" si="12"/>
        <v>3.8560868286079339E-2</v>
      </c>
      <c r="E119" s="5">
        <f t="shared" si="13"/>
        <v>0.25235059301036933</v>
      </c>
      <c r="J119">
        <v>1964</v>
      </c>
      <c r="K119" s="39">
        <f>'Carbon-Cycle'!Q225</f>
        <v>301.92228493259677</v>
      </c>
      <c r="L119">
        <f t="shared" si="8"/>
        <v>0.49968225283501028</v>
      </c>
      <c r="M119" s="5">
        <f t="shared" si="9"/>
        <v>3.8560868286079339E-2</v>
      </c>
      <c r="N119">
        <f t="shared" si="10"/>
        <v>0.25235059301036933</v>
      </c>
    </row>
    <row r="120" spans="1:14" x14ac:dyDescent="0.35">
      <c r="A120">
        <v>1965</v>
      </c>
      <c r="B120">
        <f>'Carbon-Cycle'!H226</f>
        <v>302.84506652535771</v>
      </c>
      <c r="C120">
        <f t="shared" si="11"/>
        <v>0.51600881325773085</v>
      </c>
      <c r="D120" s="5">
        <f t="shared" si="12"/>
        <v>3.9775193922513309E-2</v>
      </c>
      <c r="E120" s="5">
        <f t="shared" si="13"/>
        <v>0.25950394912314617</v>
      </c>
      <c r="J120">
        <v>1965</v>
      </c>
      <c r="K120" s="39">
        <f>'Carbon-Cycle'!Q226</f>
        <v>302.84506652535771</v>
      </c>
      <c r="L120">
        <f t="shared" si="8"/>
        <v>0.51600881325773085</v>
      </c>
      <c r="M120" s="5">
        <f t="shared" si="9"/>
        <v>3.9775193922513309E-2</v>
      </c>
      <c r="N120">
        <f t="shared" si="10"/>
        <v>0.25950394912314617</v>
      </c>
    </row>
    <row r="121" spans="1:14" x14ac:dyDescent="0.35">
      <c r="A121">
        <v>1966</v>
      </c>
      <c r="B121">
        <f>'Carbon-Cycle'!H227</f>
        <v>303.81184890776763</v>
      </c>
      <c r="C121">
        <f t="shared" si="11"/>
        <v>0.53306059324371458</v>
      </c>
      <c r="D121" s="5">
        <f t="shared" si="12"/>
        <v>4.1023253252052902E-2</v>
      </c>
      <c r="E121" s="5">
        <f t="shared" si="13"/>
        <v>0.26693235367730794</v>
      </c>
      <c r="J121">
        <v>1966</v>
      </c>
      <c r="K121" s="39">
        <f>'Carbon-Cycle'!Q227</f>
        <v>303.81184890776763</v>
      </c>
      <c r="L121">
        <f t="shared" si="8"/>
        <v>0.53306059324371458</v>
      </c>
      <c r="M121" s="5">
        <f t="shared" si="9"/>
        <v>4.1023253252052902E-2</v>
      </c>
      <c r="N121">
        <f t="shared" si="10"/>
        <v>0.26693235367730794</v>
      </c>
    </row>
    <row r="122" spans="1:14" x14ac:dyDescent="0.35">
      <c r="A122">
        <v>1967</v>
      </c>
      <c r="B122">
        <f>'Carbon-Cycle'!H228</f>
        <v>304.83263715798921</v>
      </c>
      <c r="C122">
        <f t="shared" si="11"/>
        <v>0.55100611771397612</v>
      </c>
      <c r="D122" s="5">
        <f t="shared" si="12"/>
        <v>4.2306416942468353E-2</v>
      </c>
      <c r="E122" s="5">
        <f t="shared" si="13"/>
        <v>0.27465329636752994</v>
      </c>
      <c r="J122">
        <v>1967</v>
      </c>
      <c r="K122" s="39">
        <f>'Carbon-Cycle'!Q228</f>
        <v>304.83263715798921</v>
      </c>
      <c r="L122">
        <f t="shared" si="8"/>
        <v>0.55100611771397612</v>
      </c>
      <c r="M122" s="5">
        <f t="shared" si="9"/>
        <v>4.2306416942468353E-2</v>
      </c>
      <c r="N122">
        <f t="shared" si="10"/>
        <v>0.27465329636752994</v>
      </c>
    </row>
    <row r="123" spans="1:14" x14ac:dyDescent="0.35">
      <c r="A123">
        <v>1968</v>
      </c>
      <c r="B123">
        <f>'Carbon-Cycle'!H229</f>
        <v>305.88122853454075</v>
      </c>
      <c r="C123">
        <f t="shared" si="11"/>
        <v>0.56937795988934392</v>
      </c>
      <c r="D123" s="5">
        <f t="shared" si="12"/>
        <v>4.3626147217602704E-2</v>
      </c>
      <c r="E123" s="5">
        <f t="shared" si="13"/>
        <v>0.28266993914950655</v>
      </c>
      <c r="J123">
        <v>1968</v>
      </c>
      <c r="K123" s="39">
        <f>'Carbon-Cycle'!Q229</f>
        <v>305.88122853454075</v>
      </c>
      <c r="L123">
        <f t="shared" si="8"/>
        <v>0.56937795988934392</v>
      </c>
      <c r="M123" s="5">
        <f t="shared" si="9"/>
        <v>4.3626147217602704E-2</v>
      </c>
      <c r="N123">
        <f t="shared" si="10"/>
        <v>0.28266993914950655</v>
      </c>
    </row>
    <row r="124" spans="1:14" x14ac:dyDescent="0.35">
      <c r="A124">
        <v>1969</v>
      </c>
      <c r="B124">
        <f>'Carbon-Cycle'!H230</f>
        <v>306.98984932875038</v>
      </c>
      <c r="C124">
        <f t="shared" si="11"/>
        <v>0.58873318134572106</v>
      </c>
      <c r="D124" s="5">
        <f t="shared" si="12"/>
        <v>4.4983915955775916E-2</v>
      </c>
      <c r="E124" s="5">
        <f t="shared" si="13"/>
        <v>0.29100175038163978</v>
      </c>
      <c r="J124">
        <v>1969</v>
      </c>
      <c r="K124" s="39">
        <f>'Carbon-Cycle'!Q230</f>
        <v>306.98984932875038</v>
      </c>
      <c r="L124">
        <f t="shared" si="8"/>
        <v>0.58873318134572106</v>
      </c>
      <c r="M124" s="5">
        <f t="shared" si="9"/>
        <v>4.4983915955775916E-2</v>
      </c>
      <c r="N124">
        <f t="shared" si="10"/>
        <v>0.29100175038163978</v>
      </c>
    </row>
    <row r="125" spans="1:14" x14ac:dyDescent="0.35">
      <c r="A125">
        <v>1970</v>
      </c>
      <c r="B125">
        <f>'Carbon-Cycle'!H231</f>
        <v>308.1759410082729</v>
      </c>
      <c r="C125">
        <f t="shared" si="11"/>
        <v>0.60936371200397632</v>
      </c>
      <c r="D125" s="5">
        <f t="shared" si="12"/>
        <v>4.638129725531482E-2</v>
      </c>
      <c r="E125" s="5">
        <f t="shared" si="13"/>
        <v>0.299676161635204</v>
      </c>
      <c r="J125">
        <v>1970</v>
      </c>
      <c r="K125" s="39">
        <f>'Carbon-Cycle'!Q231</f>
        <v>308.1759410082729</v>
      </c>
      <c r="L125">
        <f t="shared" si="8"/>
        <v>0.60936371200397632</v>
      </c>
      <c r="M125" s="5">
        <f t="shared" si="9"/>
        <v>4.638129725531482E-2</v>
      </c>
      <c r="N125">
        <f t="shared" si="10"/>
        <v>0.299676161635204</v>
      </c>
    </row>
    <row r="126" spans="1:14" x14ac:dyDescent="0.35">
      <c r="A126">
        <v>1971</v>
      </c>
      <c r="B126">
        <f>'Carbon-Cycle'!H232</f>
        <v>309.46463262727184</v>
      </c>
      <c r="C126">
        <f t="shared" si="11"/>
        <v>0.63168902695495555</v>
      </c>
      <c r="D126" s="5">
        <f t="shared" si="12"/>
        <v>4.7820012084992591E-2</v>
      </c>
      <c r="E126" s="5">
        <f t="shared" si="13"/>
        <v>0.30873206075177306</v>
      </c>
      <c r="J126">
        <v>1971</v>
      </c>
      <c r="K126" s="39">
        <f>'Carbon-Cycle'!Q232</f>
        <v>309.46463262727184</v>
      </c>
      <c r="L126">
        <f t="shared" si="8"/>
        <v>0.63168902695495555</v>
      </c>
      <c r="M126" s="5">
        <f t="shared" si="9"/>
        <v>4.7820012084992591E-2</v>
      </c>
      <c r="N126">
        <f t="shared" si="10"/>
        <v>0.30873206075177306</v>
      </c>
    </row>
    <row r="127" spans="1:14" x14ac:dyDescent="0.35">
      <c r="A127">
        <v>1972</v>
      </c>
      <c r="B127">
        <f>'Carbon-Cycle'!H233</f>
        <v>310.7969745914682</v>
      </c>
      <c r="C127">
        <f t="shared" si="11"/>
        <v>0.65467300787053806</v>
      </c>
      <c r="D127" s="5">
        <f t="shared" si="12"/>
        <v>4.9301992521419903E-2</v>
      </c>
      <c r="E127" s="5">
        <f t="shared" si="13"/>
        <v>0.31817656242907544</v>
      </c>
      <c r="J127">
        <v>1972</v>
      </c>
      <c r="K127" s="39">
        <f>'Carbon-Cycle'!Q233</f>
        <v>310.7969745914682</v>
      </c>
      <c r="L127">
        <f t="shared" si="8"/>
        <v>0.65467300787053806</v>
      </c>
      <c r="M127" s="5">
        <f t="shared" si="9"/>
        <v>4.9301992521419903E-2</v>
      </c>
      <c r="N127">
        <f t="shared" si="10"/>
        <v>0.31817656242907544</v>
      </c>
    </row>
    <row r="128" spans="1:14" x14ac:dyDescent="0.35">
      <c r="A128">
        <v>1973</v>
      </c>
      <c r="B128">
        <f>'Carbon-Cycle'!H234</f>
        <v>312.17949849169224</v>
      </c>
      <c r="C128">
        <f t="shared" si="11"/>
        <v>0.67841873609074588</v>
      </c>
      <c r="D128" s="5">
        <f t="shared" si="12"/>
        <v>5.0829200078495389E-2</v>
      </c>
      <c r="E128" s="5">
        <f t="shared" si="13"/>
        <v>0.32801959569548417</v>
      </c>
      <c r="J128">
        <v>1973</v>
      </c>
      <c r="K128" s="39">
        <f>'Carbon-Cycle'!Q234</f>
        <v>312.17949849169224</v>
      </c>
      <c r="L128">
        <f t="shared" si="8"/>
        <v>0.67841873609074588</v>
      </c>
      <c r="M128" s="5">
        <f t="shared" si="9"/>
        <v>5.0829200078495389E-2</v>
      </c>
      <c r="N128">
        <f t="shared" si="10"/>
        <v>0.32801959569548417</v>
      </c>
    </row>
    <row r="129" spans="1:14" x14ac:dyDescent="0.35">
      <c r="A129">
        <v>1974</v>
      </c>
      <c r="B129">
        <f>'Carbon-Cycle'!H235</f>
        <v>313.6451908192542</v>
      </c>
      <c r="C129">
        <f t="shared" si="11"/>
        <v>0.70347836835948319</v>
      </c>
      <c r="D129" s="5">
        <f t="shared" si="12"/>
        <v>5.2403641525599884E-2</v>
      </c>
      <c r="E129" s="5">
        <f t="shared" si="13"/>
        <v>0.33828703209052957</v>
      </c>
      <c r="J129">
        <v>1974</v>
      </c>
      <c r="K129" s="39">
        <f>'Carbon-Cycle'!Q235</f>
        <v>313.6451908192542</v>
      </c>
      <c r="L129">
        <f t="shared" si="8"/>
        <v>0.70347836835948319</v>
      </c>
      <c r="M129" s="5">
        <f t="shared" si="9"/>
        <v>5.2403641525599884E-2</v>
      </c>
      <c r="N129">
        <f t="shared" si="10"/>
        <v>0.33828703209052957</v>
      </c>
    </row>
    <row r="130" spans="1:14" x14ac:dyDescent="0.35">
      <c r="A130">
        <v>1975</v>
      </c>
      <c r="B130">
        <f>'Carbon-Cycle'!H236</f>
        <v>315.08332367951527</v>
      </c>
      <c r="C130">
        <f t="shared" si="11"/>
        <v>0.72795323801622336</v>
      </c>
      <c r="D130" s="5">
        <f t="shared" si="12"/>
        <v>5.4027459184008683E-2</v>
      </c>
      <c r="E130" s="5">
        <f t="shared" si="13"/>
        <v>0.3489480079738404</v>
      </c>
      <c r="J130">
        <v>1975</v>
      </c>
      <c r="K130" s="39">
        <f>'Carbon-Cycle'!Q236</f>
        <v>315.08332367951527</v>
      </c>
      <c r="L130">
        <f t="shared" si="8"/>
        <v>0.72795323801622336</v>
      </c>
      <c r="M130" s="5">
        <f t="shared" si="9"/>
        <v>5.4027459184008683E-2</v>
      </c>
      <c r="N130">
        <f t="shared" si="10"/>
        <v>0.3489480079738404</v>
      </c>
    </row>
    <row r="131" spans="1:14" x14ac:dyDescent="0.35">
      <c r="A131">
        <v>1976</v>
      </c>
      <c r="B131">
        <f>'Carbon-Cycle'!H237</f>
        <v>316.48190379806346</v>
      </c>
      <c r="C131">
        <f t="shared" si="11"/>
        <v>0.75164806964919839</v>
      </c>
      <c r="D131" s="5">
        <f t="shared" si="12"/>
        <v>5.5702607901134925E-2</v>
      </c>
      <c r="E131" s="5">
        <f t="shared" si="13"/>
        <v>0.35996694449011357</v>
      </c>
      <c r="J131">
        <v>1976</v>
      </c>
      <c r="K131" s="39">
        <f>'Carbon-Cycle'!Q237</f>
        <v>316.48190379806346</v>
      </c>
      <c r="L131">
        <f t="shared" si="8"/>
        <v>0.75164806964919839</v>
      </c>
      <c r="M131" s="5">
        <f t="shared" si="9"/>
        <v>5.5702607901134925E-2</v>
      </c>
      <c r="N131">
        <f t="shared" si="10"/>
        <v>0.35996694449011357</v>
      </c>
    </row>
    <row r="132" spans="1:14" x14ac:dyDescent="0.35">
      <c r="A132">
        <v>1977</v>
      </c>
      <c r="B132">
        <f>'Carbon-Cycle'!H238</f>
        <v>317.98320287194025</v>
      </c>
      <c r="C132">
        <f t="shared" si="11"/>
        <v>0.77696692470187667</v>
      </c>
      <c r="D132" s="5">
        <f t="shared" si="12"/>
        <v>5.7430829332960322E-2</v>
      </c>
      <c r="E132" s="5">
        <f t="shared" si="13"/>
        <v>0.37138022617036326</v>
      </c>
      <c r="J132">
        <v>1977</v>
      </c>
      <c r="K132" s="39">
        <f>'Carbon-Cycle'!Q238</f>
        <v>317.98320287194025</v>
      </c>
      <c r="L132">
        <f t="shared" si="8"/>
        <v>0.77696692470187667</v>
      </c>
      <c r="M132" s="5">
        <f t="shared" si="9"/>
        <v>5.7430829332960322E-2</v>
      </c>
      <c r="N132">
        <f t="shared" si="10"/>
        <v>0.37138022617036326</v>
      </c>
    </row>
    <row r="133" spans="1:14" x14ac:dyDescent="0.35">
      <c r="A133">
        <v>1978</v>
      </c>
      <c r="B133">
        <f>'Carbon-Cycle'!H239</f>
        <v>319.53216201631079</v>
      </c>
      <c r="C133">
        <f t="shared" si="11"/>
        <v>0.80296456549844475</v>
      </c>
      <c r="D133" s="5">
        <f t="shared" si="12"/>
        <v>5.9214061906996768E-2</v>
      </c>
      <c r="E133" s="5">
        <f t="shared" si="13"/>
        <v>0.3831952226400161</v>
      </c>
      <c r="J133">
        <v>1978</v>
      </c>
      <c r="K133" s="39">
        <f>'Carbon-Cycle'!Q239</f>
        <v>319.53216201631079</v>
      </c>
      <c r="L133">
        <f t="shared" si="8"/>
        <v>0.80296456549844475</v>
      </c>
      <c r="M133" s="5">
        <f t="shared" si="9"/>
        <v>5.9214061906996768E-2</v>
      </c>
      <c r="N133">
        <f t="shared" si="10"/>
        <v>0.3831952226400161</v>
      </c>
    </row>
    <row r="134" spans="1:14" x14ac:dyDescent="0.35">
      <c r="A134">
        <v>1979</v>
      </c>
      <c r="B134">
        <f>'Carbon-Cycle'!H240</f>
        <v>321.08050841536078</v>
      </c>
      <c r="C134">
        <f t="shared" si="11"/>
        <v>0.82882627491427319</v>
      </c>
      <c r="D134" s="5">
        <f t="shared" si="12"/>
        <v>6.105427489996032E-2</v>
      </c>
      <c r="E134" s="5">
        <f t="shared" si="13"/>
        <v>0.39539508950769819</v>
      </c>
      <c r="J134">
        <v>1979</v>
      </c>
      <c r="K134" s="39">
        <f>'Carbon-Cycle'!Q240</f>
        <v>321.08050841536078</v>
      </c>
      <c r="L134">
        <f t="shared" si="8"/>
        <v>0.82882627491427319</v>
      </c>
      <c r="M134" s="5">
        <f t="shared" si="9"/>
        <v>6.105427489996032E-2</v>
      </c>
      <c r="N134">
        <f t="shared" si="10"/>
        <v>0.39539508950769819</v>
      </c>
    </row>
    <row r="135" spans="1:14" x14ac:dyDescent="0.35">
      <c r="A135">
        <v>1980</v>
      </c>
      <c r="B135">
        <f>'Carbon-Cycle'!H241</f>
        <v>322.7338980469126</v>
      </c>
      <c r="C135">
        <f t="shared" si="11"/>
        <v>0.85630516909987042</v>
      </c>
      <c r="D135" s="5">
        <f t="shared" si="12"/>
        <v>6.2953330726932266E-2</v>
      </c>
      <c r="E135" s="5">
        <f t="shared" si="13"/>
        <v>0.40801516418279621</v>
      </c>
      <c r="J135">
        <v>1980</v>
      </c>
      <c r="K135" s="39">
        <f>'Carbon-Cycle'!Q241</f>
        <v>322.7338980469126</v>
      </c>
      <c r="L135">
        <f t="shared" ref="L135:L198" si="14">H$3*LN(K135/C$3)</f>
        <v>0.85630516909987042</v>
      </c>
      <c r="M135" s="5">
        <f t="shared" ref="M135:M198" si="15">M134+G$3*(N134-M134)</f>
        <v>6.2953330726932266E-2</v>
      </c>
      <c r="N135">
        <f t="shared" ref="N135:N198" si="16">N134+D$3*(E$3*L135-N134)+F$3*(M134-N134)</f>
        <v>0.40801516418279621</v>
      </c>
    </row>
    <row r="136" spans="1:14" x14ac:dyDescent="0.35">
      <c r="A136">
        <v>1981</v>
      </c>
      <c r="B136">
        <f>'Carbon-Cycle'!H242</f>
        <v>324.33048040215084</v>
      </c>
      <c r="C136">
        <f t="shared" ref="C136:C199" si="17">H$3*LN(B136/C$3)</f>
        <v>0.88270666242753415</v>
      </c>
      <c r="D136" s="5">
        <f t="shared" si="12"/>
        <v>6.4913281940961576E-2</v>
      </c>
      <c r="E136" s="5">
        <f t="shared" si="13"/>
        <v>0.42101030379067894</v>
      </c>
      <c r="J136">
        <v>1981</v>
      </c>
      <c r="K136" s="39">
        <f>'Carbon-Cycle'!Q242</f>
        <v>324.33048040215084</v>
      </c>
      <c r="L136">
        <f t="shared" si="14"/>
        <v>0.88270666242753415</v>
      </c>
      <c r="M136" s="5">
        <f t="shared" si="15"/>
        <v>6.4913281940961576E-2</v>
      </c>
      <c r="N136">
        <f t="shared" si="16"/>
        <v>0.42101030379067894</v>
      </c>
    </row>
    <row r="137" spans="1:14" x14ac:dyDescent="0.35">
      <c r="A137">
        <v>1982</v>
      </c>
      <c r="B137">
        <f>'Carbon-Cycle'!H243</f>
        <v>325.82392319940709</v>
      </c>
      <c r="C137">
        <f t="shared" si="17"/>
        <v>0.90728523322235832</v>
      </c>
      <c r="D137" s="5">
        <f t="shared" si="12"/>
        <v>6.6935913025067975E-2</v>
      </c>
      <c r="E137" s="5">
        <f t="shared" si="13"/>
        <v>0.43431492125845289</v>
      </c>
      <c r="J137">
        <v>1982</v>
      </c>
      <c r="K137" s="39">
        <f>'Carbon-Cycle'!Q243</f>
        <v>325.82392319940709</v>
      </c>
      <c r="L137">
        <f t="shared" si="14"/>
        <v>0.90728523322235832</v>
      </c>
      <c r="M137" s="5">
        <f t="shared" si="15"/>
        <v>6.6935913025067975E-2</v>
      </c>
      <c r="N137">
        <f t="shared" si="16"/>
        <v>0.43431492125845289</v>
      </c>
    </row>
    <row r="138" spans="1:14" x14ac:dyDescent="0.35">
      <c r="A138">
        <v>1983</v>
      </c>
      <c r="B138">
        <f>'Carbon-Cycle'!H244</f>
        <v>327.27985006809513</v>
      </c>
      <c r="C138">
        <f t="shared" si="17"/>
        <v>0.93113817044069536</v>
      </c>
      <c r="D138" s="5">
        <f t="shared" si="12"/>
        <v>6.9022625791833603E-2</v>
      </c>
      <c r="E138" s="5">
        <f t="shared" si="13"/>
        <v>0.44789790993124823</v>
      </c>
      <c r="J138">
        <v>1983</v>
      </c>
      <c r="K138" s="39">
        <f>'Carbon-Cycle'!Q244</f>
        <v>327.27985006809513</v>
      </c>
      <c r="L138">
        <f t="shared" si="14"/>
        <v>0.93113817044069536</v>
      </c>
      <c r="M138" s="5">
        <f t="shared" si="15"/>
        <v>6.9022625791833603E-2</v>
      </c>
      <c r="N138">
        <f t="shared" si="16"/>
        <v>0.44789790993124823</v>
      </c>
    </row>
    <row r="139" spans="1:14" x14ac:dyDescent="0.35">
      <c r="A139">
        <v>1984</v>
      </c>
      <c r="B139">
        <f>'Carbon-Cycle'!H245</f>
        <v>328.70973059779953</v>
      </c>
      <c r="C139">
        <f t="shared" si="17"/>
        <v>0.95446132426759511</v>
      </c>
      <c r="D139" s="5">
        <f t="shared" si="12"/>
        <v>7.1174637405745478E-2</v>
      </c>
      <c r="E139" s="5">
        <f t="shared" si="13"/>
        <v>0.46173496522649737</v>
      </c>
      <c r="J139">
        <v>1984</v>
      </c>
      <c r="K139" s="39">
        <f>'Carbon-Cycle'!Q245</f>
        <v>328.70973059779953</v>
      </c>
      <c r="L139">
        <f t="shared" si="14"/>
        <v>0.95446132426759511</v>
      </c>
      <c r="M139" s="5">
        <f t="shared" si="15"/>
        <v>7.1174637405745478E-2</v>
      </c>
      <c r="N139">
        <f t="shared" si="16"/>
        <v>0.46173496522649737</v>
      </c>
    </row>
    <row r="140" spans="1:14" x14ac:dyDescent="0.35">
      <c r="A140">
        <v>1985</v>
      </c>
      <c r="B140">
        <f>'Carbon-Cycle'!H246</f>
        <v>330.2109619099985</v>
      </c>
      <c r="C140">
        <f t="shared" si="17"/>
        <v>0.97883937615835237</v>
      </c>
      <c r="D140" s="5">
        <f t="shared" si="12"/>
        <v>7.3393020067767351E-2</v>
      </c>
      <c r="E140" s="5">
        <f t="shared" si="13"/>
        <v>0.47584924613148383</v>
      </c>
      <c r="J140">
        <v>1985</v>
      </c>
      <c r="K140" s="39">
        <f>'Carbon-Cycle'!Q246</f>
        <v>330.2109619099985</v>
      </c>
      <c r="L140">
        <f t="shared" si="14"/>
        <v>0.97883937615835237</v>
      </c>
      <c r="M140" s="5">
        <f t="shared" si="15"/>
        <v>7.3393020067767351E-2</v>
      </c>
      <c r="N140">
        <f t="shared" si="16"/>
        <v>0.47584924613148383</v>
      </c>
    </row>
    <row r="141" spans="1:14" x14ac:dyDescent="0.35">
      <c r="A141">
        <v>1986</v>
      </c>
      <c r="B141">
        <f>'Carbon-Cycle'!H247</f>
        <v>331.76459188570811</v>
      </c>
      <c r="C141">
        <f t="shared" si="17"/>
        <v>1.0039518915185728</v>
      </c>
      <c r="D141" s="5">
        <f t="shared" si="12"/>
        <v>7.5678971431809267E-2</v>
      </c>
      <c r="E141" s="5">
        <f t="shared" si="13"/>
        <v>0.49025372216847435</v>
      </c>
      <c r="J141">
        <v>1986</v>
      </c>
      <c r="K141" s="39">
        <f>'Carbon-Cycle'!Q247</f>
        <v>331.76459188570811</v>
      </c>
      <c r="L141">
        <f t="shared" si="14"/>
        <v>1.0039518915185728</v>
      </c>
      <c r="M141" s="5">
        <f t="shared" si="15"/>
        <v>7.5678971431809267E-2</v>
      </c>
      <c r="N141">
        <f t="shared" si="16"/>
        <v>0.49025372216847435</v>
      </c>
    </row>
    <row r="142" spans="1:14" x14ac:dyDescent="0.35">
      <c r="A142">
        <v>1987</v>
      </c>
      <c r="B142">
        <f>'Carbon-Cycle'!H248</f>
        <v>333.37280748651887</v>
      </c>
      <c r="C142">
        <f t="shared" si="17"/>
        <v>1.0298231483116029</v>
      </c>
      <c r="D142" s="5">
        <f t="shared" ref="D142:D186" si="18">D141+G$3*(E141-D141)</f>
        <v>7.8033756015993522E-2</v>
      </c>
      <c r="E142" s="5">
        <f t="shared" ref="E142:E186" si="19">E141+D$3*(E$3*C142-E141)+F$3*(D141-E141)</f>
        <v>0.50496165870681831</v>
      </c>
      <c r="J142">
        <v>1987</v>
      </c>
      <c r="K142" s="39">
        <f>'Carbon-Cycle'!Q248</f>
        <v>333.37280748651887</v>
      </c>
      <c r="L142">
        <f t="shared" si="14"/>
        <v>1.0298231483116029</v>
      </c>
      <c r="M142" s="5">
        <f t="shared" si="15"/>
        <v>7.8033756015993522E-2</v>
      </c>
      <c r="N142">
        <f t="shared" si="16"/>
        <v>0.50496165870681831</v>
      </c>
    </row>
    <row r="143" spans="1:14" x14ac:dyDescent="0.35">
      <c r="A143">
        <v>1988</v>
      </c>
      <c r="B143">
        <f>'Carbon-Cycle'!H249</f>
        <v>335.02324238765493</v>
      </c>
      <c r="C143">
        <f t="shared" si="17"/>
        <v>1.0562441442719717</v>
      </c>
      <c r="D143" s="5">
        <f t="shared" si="18"/>
        <v>8.0458706503277411E-2</v>
      </c>
      <c r="E143" s="5">
        <f t="shared" si="19"/>
        <v>0.51997973992943225</v>
      </c>
      <c r="J143">
        <v>1988</v>
      </c>
      <c r="K143" s="39">
        <f>'Carbon-Cycle'!Q249</f>
        <v>335.02324238765493</v>
      </c>
      <c r="L143">
        <f t="shared" si="14"/>
        <v>1.0562441442719717</v>
      </c>
      <c r="M143" s="5">
        <f t="shared" si="15"/>
        <v>8.0458706503277411E-2</v>
      </c>
      <c r="N143">
        <f t="shared" si="16"/>
        <v>0.51997973992943225</v>
      </c>
    </row>
    <row r="144" spans="1:14" x14ac:dyDescent="0.35">
      <c r="A144">
        <v>1989</v>
      </c>
      <c r="B144">
        <f>'Carbon-Cycle'!H250</f>
        <v>336.74640359716591</v>
      </c>
      <c r="C144">
        <f t="shared" si="17"/>
        <v>1.0836908523675899</v>
      </c>
      <c r="D144" s="5">
        <f t="shared" si="18"/>
        <v>8.2955185973137974E-2</v>
      </c>
      <c r="E144" s="5">
        <f t="shared" si="19"/>
        <v>0.53532845205425561</v>
      </c>
      <c r="J144">
        <v>1989</v>
      </c>
      <c r="K144" s="39">
        <f>'Carbon-Cycle'!Q250</f>
        <v>336.74640359716591</v>
      </c>
      <c r="L144">
        <f t="shared" si="14"/>
        <v>1.0836908523675899</v>
      </c>
      <c r="M144" s="5">
        <f t="shared" si="15"/>
        <v>8.2955185973137974E-2</v>
      </c>
      <c r="N144">
        <f t="shared" si="16"/>
        <v>0.53532845205425561</v>
      </c>
    </row>
    <row r="145" spans="1:14" x14ac:dyDescent="0.35">
      <c r="A145">
        <v>1990</v>
      </c>
      <c r="B145">
        <f>'Carbon-Cycle'!H251</f>
        <v>338.49608378776043</v>
      </c>
      <c r="C145">
        <f t="shared" si="17"/>
        <v>1.1114166253895426</v>
      </c>
      <c r="D145" s="5">
        <f t="shared" si="18"/>
        <v>8.5524666124478718E-2</v>
      </c>
      <c r="E145" s="5">
        <f t="shared" si="19"/>
        <v>0.55100563442945616</v>
      </c>
      <c r="J145">
        <v>1990</v>
      </c>
      <c r="K145" s="39">
        <f>'Carbon-Cycle'!Q251</f>
        <v>338.49608378776043</v>
      </c>
      <c r="L145">
        <f t="shared" si="14"/>
        <v>1.1114166253895426</v>
      </c>
      <c r="M145" s="5">
        <f t="shared" si="15"/>
        <v>8.5524666124478718E-2</v>
      </c>
      <c r="N145">
        <f t="shared" si="16"/>
        <v>0.55100563442945616</v>
      </c>
    </row>
    <row r="146" spans="1:14" x14ac:dyDescent="0.35">
      <c r="A146">
        <v>1991</v>
      </c>
      <c r="B146">
        <f>'Carbon-Cycle'!H252</f>
        <v>340.24613037638773</v>
      </c>
      <c r="C146">
        <f t="shared" si="17"/>
        <v>1.1390052144050316</v>
      </c>
      <c r="D146" s="5">
        <f t="shared" si="18"/>
        <v>8.8168598024450984E-2</v>
      </c>
      <c r="E146" s="5">
        <f t="shared" si="19"/>
        <v>0.56699695415405549</v>
      </c>
      <c r="J146">
        <v>1991</v>
      </c>
      <c r="K146" s="39">
        <f>'Carbon-Cycle'!Q252</f>
        <v>340.24613037638773</v>
      </c>
      <c r="L146">
        <f t="shared" si="14"/>
        <v>1.1390052144050316</v>
      </c>
      <c r="M146" s="5">
        <f t="shared" si="15"/>
        <v>8.8168598024450984E-2</v>
      </c>
      <c r="N146">
        <f t="shared" si="16"/>
        <v>0.56699695415405549</v>
      </c>
    </row>
    <row r="147" spans="1:14" x14ac:dyDescent="0.35">
      <c r="A147">
        <v>1992</v>
      </c>
      <c r="B147">
        <f>'Carbon-Cycle'!H253</f>
        <v>342.0100910789003</v>
      </c>
      <c r="C147">
        <f t="shared" si="17"/>
        <v>1.1666699259607574</v>
      </c>
      <c r="D147" s="5">
        <f t="shared" si="18"/>
        <v>9.0888343087267134E-2</v>
      </c>
      <c r="E147" s="5">
        <f t="shared" si="19"/>
        <v>0.58329484147975985</v>
      </c>
      <c r="J147">
        <v>1992</v>
      </c>
      <c r="K147" s="39">
        <f>'Carbon-Cycle'!Q253</f>
        <v>342.0100910789003</v>
      </c>
      <c r="L147">
        <f t="shared" si="14"/>
        <v>1.1666699259607574</v>
      </c>
      <c r="M147" s="5">
        <f t="shared" si="15"/>
        <v>9.0888343087267134E-2</v>
      </c>
      <c r="N147">
        <f t="shared" si="16"/>
        <v>0.58329484147975985</v>
      </c>
    </row>
    <row r="148" spans="1:14" x14ac:dyDescent="0.35">
      <c r="A148">
        <v>1993</v>
      </c>
      <c r="B148">
        <f>'Carbon-Cycle'!H254</f>
        <v>343.7185926265571</v>
      </c>
      <c r="C148">
        <f t="shared" si="17"/>
        <v>1.1933291642595967</v>
      </c>
      <c r="D148" s="5">
        <f t="shared" si="18"/>
        <v>9.3685211998136494E-2</v>
      </c>
      <c r="E148" s="5">
        <f t="shared" si="19"/>
        <v>0.5998601441755439</v>
      </c>
      <c r="J148">
        <v>1993</v>
      </c>
      <c r="K148" s="39">
        <f>'Carbon-Cycle'!Q254</f>
        <v>343.7185926265571</v>
      </c>
      <c r="L148">
        <f t="shared" si="14"/>
        <v>1.1933291642595967</v>
      </c>
      <c r="M148" s="5">
        <f t="shared" si="15"/>
        <v>9.3685211998136494E-2</v>
      </c>
      <c r="N148">
        <f t="shared" si="16"/>
        <v>0.5998601441755439</v>
      </c>
    </row>
    <row r="149" spans="1:14" x14ac:dyDescent="0.35">
      <c r="A149">
        <v>1994</v>
      </c>
      <c r="B149">
        <f>'Carbon-Cycle'!H255</f>
        <v>345.40182849718019</v>
      </c>
      <c r="C149">
        <f t="shared" si="17"/>
        <v>1.2194648860902035</v>
      </c>
      <c r="D149" s="5">
        <f t="shared" si="18"/>
        <v>9.6560285612904168E-2</v>
      </c>
      <c r="E149" s="5">
        <f t="shared" si="19"/>
        <v>0.61666919973167622</v>
      </c>
      <c r="J149">
        <v>1994</v>
      </c>
      <c r="K149" s="39">
        <f>'Carbon-Cycle'!Q255</f>
        <v>345.40182849718019</v>
      </c>
      <c r="L149">
        <f t="shared" si="14"/>
        <v>1.2194648860902035</v>
      </c>
      <c r="M149" s="5">
        <f t="shared" si="15"/>
        <v>9.6560285612904168E-2</v>
      </c>
      <c r="N149">
        <f t="shared" si="16"/>
        <v>0.61666919973167622</v>
      </c>
    </row>
    <row r="150" spans="1:14" x14ac:dyDescent="0.35">
      <c r="A150">
        <v>1995</v>
      </c>
      <c r="B150">
        <f>'Carbon-Cycle'!H256</f>
        <v>347.11676750264354</v>
      </c>
      <c r="C150">
        <f t="shared" si="17"/>
        <v>1.2459622032373099</v>
      </c>
      <c r="D150" s="5">
        <f t="shared" si="18"/>
        <v>9.9514504245098792E-2</v>
      </c>
      <c r="E150" s="5">
        <f t="shared" si="19"/>
        <v>0.63372519169565522</v>
      </c>
      <c r="J150">
        <v>1995</v>
      </c>
      <c r="K150" s="39">
        <f>'Carbon-Cycle'!Q256</f>
        <v>347.11676750264354</v>
      </c>
      <c r="L150">
        <f t="shared" si="14"/>
        <v>1.2459622032373099</v>
      </c>
      <c r="M150" s="5">
        <f t="shared" si="15"/>
        <v>9.9514504245098792E-2</v>
      </c>
      <c r="N150">
        <f t="shared" si="16"/>
        <v>0.63372519169565522</v>
      </c>
    </row>
    <row r="151" spans="1:14" x14ac:dyDescent="0.35">
      <c r="A151">
        <v>1996</v>
      </c>
      <c r="B151">
        <f>'Carbon-Cycle'!H257</f>
        <v>348.87362769754463</v>
      </c>
      <c r="C151">
        <f t="shared" si="17"/>
        <v>1.2729718346091279</v>
      </c>
      <c r="D151" s="5">
        <f t="shared" si="18"/>
        <v>0.10254882094981796</v>
      </c>
      <c r="E151" s="5">
        <f t="shared" si="19"/>
        <v>0.65103564272575409</v>
      </c>
      <c r="J151">
        <v>1996</v>
      </c>
      <c r="K151" s="39">
        <f>'Carbon-Cycle'!Q257</f>
        <v>348.87362769754463</v>
      </c>
      <c r="L151">
        <f t="shared" si="14"/>
        <v>1.2729718346091279</v>
      </c>
      <c r="M151" s="5">
        <f t="shared" si="15"/>
        <v>0.10254882094981796</v>
      </c>
      <c r="N151">
        <f t="shared" si="16"/>
        <v>0.65103564272575409</v>
      </c>
    </row>
    <row r="152" spans="1:14" x14ac:dyDescent="0.35">
      <c r="A152">
        <v>1997</v>
      </c>
      <c r="B152">
        <f>'Carbon-Cycle'!H258</f>
        <v>350.66569943904238</v>
      </c>
      <c r="C152">
        <f t="shared" si="17"/>
        <v>1.3003830305743649</v>
      </c>
      <c r="D152" s="5">
        <f t="shared" si="18"/>
        <v>0.10566422609750528</v>
      </c>
      <c r="E152" s="5">
        <f t="shared" si="19"/>
        <v>0.6686045739473776</v>
      </c>
      <c r="J152">
        <v>1997</v>
      </c>
      <c r="K152" s="39">
        <f>'Carbon-Cycle'!Q258</f>
        <v>350.66569943904238</v>
      </c>
      <c r="L152">
        <f t="shared" si="14"/>
        <v>1.3003830305743649</v>
      </c>
      <c r="M152" s="5">
        <f t="shared" si="15"/>
        <v>0.10566422609750528</v>
      </c>
      <c r="N152">
        <f t="shared" si="16"/>
        <v>0.6686045739473776</v>
      </c>
    </row>
    <row r="153" spans="1:14" x14ac:dyDescent="0.35">
      <c r="A153">
        <v>1998</v>
      </c>
      <c r="B153">
        <f>'Carbon-Cycle'!H259</f>
        <v>352.48481145026591</v>
      </c>
      <c r="C153">
        <f t="shared" si="17"/>
        <v>1.3280649303159882</v>
      </c>
      <c r="D153" s="5">
        <f t="shared" si="18"/>
        <v>0.10886172727329256</v>
      </c>
      <c r="E153" s="5">
        <f t="shared" si="19"/>
        <v>0.6864320286356953</v>
      </c>
      <c r="J153">
        <v>1998</v>
      </c>
      <c r="K153" s="39">
        <f>'Carbon-Cycle'!Q259</f>
        <v>352.48481145026591</v>
      </c>
      <c r="L153">
        <f t="shared" si="14"/>
        <v>1.3280649303159882</v>
      </c>
      <c r="M153" s="5">
        <f t="shared" si="15"/>
        <v>0.10886172727329256</v>
      </c>
      <c r="N153">
        <f t="shared" si="16"/>
        <v>0.6864320286356953</v>
      </c>
    </row>
    <row r="154" spans="1:14" x14ac:dyDescent="0.35">
      <c r="A154">
        <v>1999</v>
      </c>
      <c r="B154">
        <f>'Carbon-Cycle'!H260</f>
        <v>354.26581668909773</v>
      </c>
      <c r="C154">
        <f t="shared" si="17"/>
        <v>1.3550288913454649</v>
      </c>
      <c r="D154" s="5">
        <f t="shared" si="18"/>
        <v>0.11214232658503101</v>
      </c>
      <c r="E154" s="5">
        <f t="shared" si="19"/>
        <v>0.70448895043977744</v>
      </c>
      <c r="J154">
        <v>1999</v>
      </c>
      <c r="K154" s="39">
        <f>'Carbon-Cycle'!Q260</f>
        <v>354.26581668909773</v>
      </c>
      <c r="L154">
        <f t="shared" si="14"/>
        <v>1.3550288913454649</v>
      </c>
      <c r="M154" s="5">
        <f t="shared" si="15"/>
        <v>0.11214232658503101</v>
      </c>
      <c r="N154">
        <f t="shared" si="16"/>
        <v>0.70448895043977744</v>
      </c>
    </row>
    <row r="155" spans="1:14" x14ac:dyDescent="0.35">
      <c r="A155">
        <v>2000</v>
      </c>
      <c r="B155">
        <f>'Carbon-Cycle'!H261</f>
        <v>355.99854585431024</v>
      </c>
      <c r="C155">
        <f t="shared" si="17"/>
        <v>1.3811321844654396</v>
      </c>
      <c r="D155" s="5">
        <f t="shared" si="18"/>
        <v>0.11550685540852597</v>
      </c>
      <c r="E155" s="5">
        <f t="shared" si="19"/>
        <v>0.72274304673513368</v>
      </c>
      <c r="J155">
        <v>2000</v>
      </c>
      <c r="K155" s="39">
        <f>'Carbon-Cycle'!Q261</f>
        <v>355.99854585431024</v>
      </c>
      <c r="L155">
        <f t="shared" si="14"/>
        <v>1.3811321844654396</v>
      </c>
      <c r="M155" s="5">
        <f t="shared" si="15"/>
        <v>0.11550685540852597</v>
      </c>
      <c r="N155">
        <f t="shared" si="16"/>
        <v>0.72274304673513368</v>
      </c>
    </row>
    <row r="156" spans="1:14" x14ac:dyDescent="0.35">
      <c r="A156">
        <v>2001</v>
      </c>
      <c r="B156">
        <f>'Carbon-Cycle'!H262</f>
        <v>357.78939409242992</v>
      </c>
      <c r="C156">
        <f t="shared" si="17"/>
        <v>1.4079778556830709</v>
      </c>
      <c r="D156" s="5">
        <f t="shared" si="18"/>
        <v>0.1189559569752611</v>
      </c>
      <c r="E156" s="5">
        <f t="shared" si="19"/>
        <v>0.74121028971803349</v>
      </c>
      <c r="J156">
        <v>2001</v>
      </c>
      <c r="K156" s="39">
        <f>'Carbon-Cycle'!Q262</f>
        <v>357.78939409242992</v>
      </c>
      <c r="L156">
        <f t="shared" si="14"/>
        <v>1.4079778556830709</v>
      </c>
      <c r="M156" s="5">
        <f t="shared" si="15"/>
        <v>0.1189559569752611</v>
      </c>
      <c r="N156">
        <f t="shared" si="16"/>
        <v>0.74121028971803349</v>
      </c>
    </row>
    <row r="157" spans="1:14" x14ac:dyDescent="0.35">
      <c r="A157">
        <v>2002</v>
      </c>
      <c r="B157">
        <f>'Carbon-Cycle'!H263</f>
        <v>359.63469064842599</v>
      </c>
      <c r="C157">
        <f t="shared" si="17"/>
        <v>1.4354995365289811</v>
      </c>
      <c r="D157" s="5">
        <f t="shared" si="18"/>
        <v>0.12249036158524004</v>
      </c>
      <c r="E157" s="5">
        <f t="shared" si="19"/>
        <v>0.75990417568102331</v>
      </c>
      <c r="J157">
        <v>2002</v>
      </c>
      <c r="K157" s="39">
        <f>'Carbon-Cycle'!Q263</f>
        <v>359.63469064842599</v>
      </c>
      <c r="L157">
        <f t="shared" si="14"/>
        <v>1.4354995365289811</v>
      </c>
      <c r="M157" s="5">
        <f t="shared" si="15"/>
        <v>0.12249036158524004</v>
      </c>
      <c r="N157">
        <f t="shared" si="16"/>
        <v>0.75990417568102331</v>
      </c>
    </row>
    <row r="158" spans="1:14" x14ac:dyDescent="0.35">
      <c r="A158">
        <v>2003</v>
      </c>
      <c r="B158">
        <f>'Carbon-Cycle'!H264</f>
        <v>361.48454687835607</v>
      </c>
      <c r="C158">
        <f t="shared" si="17"/>
        <v>1.4629478474984079</v>
      </c>
      <c r="D158" s="5">
        <f t="shared" si="18"/>
        <v>0.1261108720493041</v>
      </c>
      <c r="E158" s="5">
        <f t="shared" si="19"/>
        <v>0.77881569946591545</v>
      </c>
      <c r="J158">
        <v>2003</v>
      </c>
      <c r="K158" s="39">
        <f>'Carbon-Cycle'!Q264</f>
        <v>361.48454687835607</v>
      </c>
      <c r="L158">
        <f t="shared" si="14"/>
        <v>1.4629478474984079</v>
      </c>
      <c r="M158" s="5">
        <f t="shared" si="15"/>
        <v>0.1261108720493041</v>
      </c>
      <c r="N158">
        <f t="shared" si="16"/>
        <v>0.77881569946591545</v>
      </c>
    </row>
    <row r="159" spans="1:14" x14ac:dyDescent="0.35">
      <c r="A159">
        <v>2004</v>
      </c>
      <c r="B159">
        <f>'Carbon-Cycle'!H265</f>
        <v>363.5045423863765</v>
      </c>
      <c r="C159">
        <f t="shared" si="17"/>
        <v>1.4927607208049127</v>
      </c>
      <c r="D159" s="5">
        <f t="shared" si="18"/>
        <v>0.12981823546903046</v>
      </c>
      <c r="E159" s="5">
        <f t="shared" si="19"/>
        <v>0.79800793155375005</v>
      </c>
      <c r="J159">
        <v>2004</v>
      </c>
      <c r="K159" s="39">
        <f>'Carbon-Cycle'!Q265</f>
        <v>363.5045423863765</v>
      </c>
      <c r="L159">
        <f t="shared" si="14"/>
        <v>1.4927607208049127</v>
      </c>
      <c r="M159" s="5">
        <f t="shared" si="15"/>
        <v>0.12981823546903046</v>
      </c>
      <c r="N159">
        <f t="shared" si="16"/>
        <v>0.79800793155375005</v>
      </c>
    </row>
    <row r="160" spans="1:14" x14ac:dyDescent="0.35">
      <c r="A160">
        <v>2005</v>
      </c>
      <c r="B160">
        <f>'Carbon-Cycle'!H266</f>
        <v>365.67114045505735</v>
      </c>
      <c r="C160">
        <f t="shared" si="17"/>
        <v>1.5245537003352891</v>
      </c>
      <c r="D160" s="5">
        <f t="shared" si="18"/>
        <v>0.13361355294279167</v>
      </c>
      <c r="E160" s="5">
        <f t="shared" si="19"/>
        <v>0.81753054948673975</v>
      </c>
      <c r="J160">
        <v>2005</v>
      </c>
      <c r="K160" s="39">
        <f>'Carbon-Cycle'!Q266</f>
        <v>365.67114045505735</v>
      </c>
      <c r="L160">
        <f t="shared" si="14"/>
        <v>1.5245537003352891</v>
      </c>
      <c r="M160" s="5">
        <f t="shared" si="15"/>
        <v>0.13361355294279167</v>
      </c>
      <c r="N160">
        <f t="shared" si="16"/>
        <v>0.81753054948673975</v>
      </c>
    </row>
    <row r="161" spans="1:14" x14ac:dyDescent="0.35">
      <c r="A161">
        <v>2006</v>
      </c>
      <c r="B161">
        <f>'Carbon-Cycle'!H267</f>
        <v>367.94069246053419</v>
      </c>
      <c r="C161">
        <f t="shared" si="17"/>
        <v>1.5576560616147113</v>
      </c>
      <c r="D161" s="5">
        <f t="shared" si="18"/>
        <v>0.1374982014831613</v>
      </c>
      <c r="E161" s="5">
        <f t="shared" si="19"/>
        <v>0.83741185443932198</v>
      </c>
      <c r="J161">
        <v>2006</v>
      </c>
      <c r="K161" s="39">
        <f>'Carbon-Cycle'!Q267</f>
        <v>367.94069246053419</v>
      </c>
      <c r="L161">
        <f t="shared" si="14"/>
        <v>1.5576560616147113</v>
      </c>
      <c r="M161" s="5">
        <f t="shared" si="15"/>
        <v>0.1374982014831613</v>
      </c>
      <c r="N161">
        <f t="shared" si="16"/>
        <v>0.83741185443932198</v>
      </c>
    </row>
    <row r="162" spans="1:14" x14ac:dyDescent="0.35">
      <c r="A162">
        <v>2007</v>
      </c>
      <c r="B162">
        <f>'Carbon-Cycle'!H268</f>
        <v>370.29231729610871</v>
      </c>
      <c r="C162">
        <f t="shared" si="17"/>
        <v>1.591740788954781</v>
      </c>
      <c r="D162" s="5">
        <f t="shared" si="18"/>
        <v>0.1414737110319523</v>
      </c>
      <c r="E162" s="5">
        <f t="shared" si="19"/>
        <v>0.85766959703368761</v>
      </c>
      <c r="J162">
        <v>2007</v>
      </c>
      <c r="K162" s="39">
        <f>'Carbon-Cycle'!Q268</f>
        <v>370.29231729610871</v>
      </c>
      <c r="L162">
        <f t="shared" si="14"/>
        <v>1.591740788954781</v>
      </c>
      <c r="M162" s="5">
        <f t="shared" si="15"/>
        <v>0.1414737110319523</v>
      </c>
      <c r="N162">
        <f t="shared" si="16"/>
        <v>0.85766959703368761</v>
      </c>
    </row>
    <row r="163" spans="1:14" x14ac:dyDescent="0.35">
      <c r="A163">
        <v>2008</v>
      </c>
      <c r="B163">
        <f>'Carbon-Cycle'!H269</f>
        <v>372.69190850882455</v>
      </c>
      <c r="C163">
        <f t="shared" si="17"/>
        <v>1.6262983399186297</v>
      </c>
      <c r="D163" s="5">
        <f t="shared" si="18"/>
        <v>0.14554170366444216</v>
      </c>
      <c r="E163" s="5">
        <f t="shared" si="19"/>
        <v>0.87830595283813684</v>
      </c>
      <c r="J163">
        <v>2008</v>
      </c>
      <c r="K163" s="39">
        <f>'Carbon-Cycle'!Q269</f>
        <v>372.69190850882455</v>
      </c>
      <c r="L163">
        <f t="shared" si="14"/>
        <v>1.6262983399186297</v>
      </c>
      <c r="M163" s="5">
        <f t="shared" si="15"/>
        <v>0.14554170366444216</v>
      </c>
      <c r="N163">
        <f t="shared" si="16"/>
        <v>0.87830595283813684</v>
      </c>
    </row>
    <row r="164" spans="1:14" x14ac:dyDescent="0.35">
      <c r="A164">
        <v>2009</v>
      </c>
      <c r="B164">
        <f>'Carbon-Cycle'!H270</f>
        <v>375.14655314743101</v>
      </c>
      <c r="C164">
        <f t="shared" si="17"/>
        <v>1.6614192828793435</v>
      </c>
      <c r="D164" s="5">
        <f t="shared" si="18"/>
        <v>0.14970380459974875</v>
      </c>
      <c r="E164" s="5">
        <f t="shared" si="19"/>
        <v>0.89932570397454659</v>
      </c>
      <c r="J164">
        <v>2009</v>
      </c>
      <c r="K164" s="39">
        <f>'Carbon-Cycle'!Q270</f>
        <v>375.14655314743101</v>
      </c>
      <c r="L164">
        <f t="shared" si="14"/>
        <v>1.6614192828793435</v>
      </c>
      <c r="M164" s="5">
        <f t="shared" si="15"/>
        <v>0.14970380459974875</v>
      </c>
      <c r="N164">
        <f t="shared" si="16"/>
        <v>0.89932570397454659</v>
      </c>
    </row>
    <row r="165" spans="1:14" x14ac:dyDescent="0.35">
      <c r="A165">
        <v>2010</v>
      </c>
      <c r="B165">
        <f>'Carbon-Cycle'!H271</f>
        <v>377.75030036713048</v>
      </c>
      <c r="C165">
        <f t="shared" si="17"/>
        <v>1.6984232976913183</v>
      </c>
      <c r="D165" s="5">
        <f t="shared" si="18"/>
        <v>0.15396165698819761</v>
      </c>
      <c r="E165" s="5">
        <f t="shared" si="19"/>
        <v>0.9207723382194446</v>
      </c>
      <c r="J165">
        <v>2010</v>
      </c>
      <c r="K165" s="39">
        <f>'Carbon-Cycle'!Q271</f>
        <v>377.75030036713048</v>
      </c>
      <c r="L165">
        <f t="shared" si="14"/>
        <v>1.6984232976913183</v>
      </c>
      <c r="M165" s="5">
        <f t="shared" si="15"/>
        <v>0.15396165698819761</v>
      </c>
      <c r="N165">
        <f t="shared" si="16"/>
        <v>0.9207723382194446</v>
      </c>
    </row>
    <row r="166" spans="1:14" x14ac:dyDescent="0.35">
      <c r="A166">
        <v>2011</v>
      </c>
      <c r="B166">
        <f>'Carbon-Cycle'!H272</f>
        <v>380.46783828121249</v>
      </c>
      <c r="C166">
        <f t="shared" si="17"/>
        <v>1.7367734488002753</v>
      </c>
      <c r="D166" s="5">
        <f t="shared" si="18"/>
        <v>0.15831714165759109</v>
      </c>
      <c r="E166" s="5">
        <f t="shared" si="19"/>
        <v>0.9426721138662203</v>
      </c>
      <c r="J166">
        <v>2011</v>
      </c>
      <c r="K166" s="39">
        <f>'Carbon-Cycle'!Q272</f>
        <v>380.46783828121249</v>
      </c>
      <c r="L166">
        <f t="shared" si="14"/>
        <v>1.7367734488002753</v>
      </c>
      <c r="M166" s="5">
        <f t="shared" si="15"/>
        <v>0.15831714165759109</v>
      </c>
      <c r="N166">
        <f t="shared" si="16"/>
        <v>0.9426721138662203</v>
      </c>
    </row>
    <row r="167" spans="1:14" x14ac:dyDescent="0.35">
      <c r="A167">
        <v>2012</v>
      </c>
      <c r="B167">
        <f>'Carbon-Cycle'!H273</f>
        <v>383.28239865784013</v>
      </c>
      <c r="C167">
        <f t="shared" si="17"/>
        <v>1.7762050992332101</v>
      </c>
      <c r="D167" s="5">
        <f t="shared" si="18"/>
        <v>0.16277227789973611</v>
      </c>
      <c r="E167" s="5">
        <f t="shared" si="19"/>
        <v>0.96504264617777114</v>
      </c>
      <c r="J167">
        <v>2012</v>
      </c>
      <c r="K167" s="39">
        <f>'Carbon-Cycle'!Q273</f>
        <v>383.28239865784013</v>
      </c>
      <c r="L167">
        <f t="shared" si="14"/>
        <v>1.7762050992332101</v>
      </c>
      <c r="M167" s="5">
        <f t="shared" si="15"/>
        <v>0.16277227789973611</v>
      </c>
      <c r="N167">
        <f t="shared" si="16"/>
        <v>0.96504264617777114</v>
      </c>
    </row>
    <row r="168" spans="1:14" x14ac:dyDescent="0.35">
      <c r="A168">
        <v>2013</v>
      </c>
      <c r="B168">
        <f>'Carbon-Cycle'!H274</f>
        <v>386.22248349399706</v>
      </c>
      <c r="C168">
        <f t="shared" si="17"/>
        <v>1.8170873100654066</v>
      </c>
      <c r="D168" s="5">
        <f t="shared" si="18"/>
        <v>0.16732917359155536</v>
      </c>
      <c r="E168" s="5">
        <f t="shared" si="19"/>
        <v>0.98791184952605382</v>
      </c>
      <c r="J168">
        <v>2013</v>
      </c>
      <c r="K168" s="39">
        <f>'Carbon-Cycle'!Q274</f>
        <v>386.22248349399706</v>
      </c>
      <c r="L168">
        <f t="shared" si="14"/>
        <v>1.8170873100654066</v>
      </c>
      <c r="M168" s="5">
        <f t="shared" si="15"/>
        <v>0.16732917359155536</v>
      </c>
      <c r="N168">
        <f t="shared" si="16"/>
        <v>0.98791184952605382</v>
      </c>
    </row>
    <row r="169" spans="1:14" x14ac:dyDescent="0.35">
      <c r="A169">
        <v>2014</v>
      </c>
      <c r="B169">
        <f>'Carbon-Cycle'!H275</f>
        <v>389.14815290855432</v>
      </c>
      <c r="C169">
        <f t="shared" si="17"/>
        <v>1.8574613064915877</v>
      </c>
      <c r="D169" s="5">
        <f t="shared" si="18"/>
        <v>0.17199008319086331</v>
      </c>
      <c r="E169" s="5">
        <f t="shared" si="19"/>
        <v>1.0112490668929026</v>
      </c>
      <c r="J169">
        <v>2014</v>
      </c>
      <c r="K169" s="39">
        <f>'Carbon-Cycle'!Q275</f>
        <v>389.14815290855432</v>
      </c>
      <c r="L169">
        <f t="shared" si="14"/>
        <v>1.8574613064915877</v>
      </c>
      <c r="M169" s="5">
        <f t="shared" si="15"/>
        <v>0.17199008319086331</v>
      </c>
      <c r="N169">
        <f t="shared" si="16"/>
        <v>1.0112490668929026</v>
      </c>
    </row>
    <row r="170" spans="1:14" x14ac:dyDescent="0.35">
      <c r="A170">
        <v>2015</v>
      </c>
      <c r="B170">
        <f>'Carbon-Cycle'!H276</f>
        <v>391.97012463523328</v>
      </c>
      <c r="C170">
        <f t="shared" si="17"/>
        <v>1.8961177170657038</v>
      </c>
      <c r="D170" s="5">
        <f t="shared" si="18"/>
        <v>0.1767570742182909</v>
      </c>
      <c r="E170" s="5">
        <f t="shared" si="19"/>
        <v>1.0349890650711375</v>
      </c>
      <c r="J170">
        <v>2015</v>
      </c>
      <c r="K170" s="39">
        <f>'Carbon-Cycle'!Q276</f>
        <v>391.97012463523328</v>
      </c>
      <c r="L170">
        <f t="shared" si="14"/>
        <v>1.8961177170657038</v>
      </c>
      <c r="M170" s="5">
        <f t="shared" si="15"/>
        <v>0.1767570742182909</v>
      </c>
      <c r="N170">
        <f t="shared" si="16"/>
        <v>1.0349890650711375</v>
      </c>
    </row>
    <row r="171" spans="1:14" x14ac:dyDescent="0.35">
      <c r="A171">
        <v>2016</v>
      </c>
      <c r="B171">
        <f>'Carbon-Cycle'!H277</f>
        <v>395.04129633941267</v>
      </c>
      <c r="C171">
        <f t="shared" si="17"/>
        <v>1.9378727706352716</v>
      </c>
      <c r="D171" s="5">
        <f t="shared" si="18"/>
        <v>0.18163183192633506</v>
      </c>
      <c r="E171" s="5">
        <f t="shared" si="19"/>
        <v>1.0592105672803249</v>
      </c>
      <c r="J171">
        <v>2016</v>
      </c>
      <c r="K171" s="39">
        <f>'Carbon-Cycle'!Q277</f>
        <v>395.04129633941267</v>
      </c>
      <c r="L171">
        <f t="shared" si="14"/>
        <v>1.9378727706352716</v>
      </c>
      <c r="M171" s="5">
        <f t="shared" si="15"/>
        <v>0.18163183192633506</v>
      </c>
      <c r="N171">
        <f t="shared" si="16"/>
        <v>1.0592105672803249</v>
      </c>
    </row>
    <row r="172" spans="1:14" x14ac:dyDescent="0.35">
      <c r="A172">
        <v>2017</v>
      </c>
      <c r="B172">
        <f>'Carbon-Cycle'!H278</f>
        <v>398.21596984845439</v>
      </c>
      <c r="C172">
        <f t="shared" si="17"/>
        <v>1.9806951806556687</v>
      </c>
      <c r="D172" s="5">
        <f t="shared" si="18"/>
        <v>0.18661647914314572</v>
      </c>
      <c r="E172" s="5">
        <f t="shared" si="19"/>
        <v>1.0839299118095391</v>
      </c>
      <c r="J172">
        <v>2017</v>
      </c>
      <c r="K172" s="39">
        <f>'Carbon-Cycle'!Q278</f>
        <v>398.21596984845439</v>
      </c>
      <c r="L172">
        <f t="shared" si="14"/>
        <v>1.9806951806556687</v>
      </c>
      <c r="M172" s="5">
        <f t="shared" si="15"/>
        <v>0.18661647914314572</v>
      </c>
      <c r="N172">
        <f t="shared" si="16"/>
        <v>1.0839299118095391</v>
      </c>
    </row>
    <row r="173" spans="1:14" x14ac:dyDescent="0.35">
      <c r="A173">
        <v>2018</v>
      </c>
      <c r="B173">
        <f>'Carbon-Cycle'!H279</f>
        <v>401.40350136634885</v>
      </c>
      <c r="C173">
        <f t="shared" si="17"/>
        <v>2.0233489292571596</v>
      </c>
      <c r="D173" s="5">
        <f t="shared" si="18"/>
        <v>0.19171321944069084</v>
      </c>
      <c r="E173" s="5">
        <f t="shared" si="19"/>
        <v>1.1091265254114677</v>
      </c>
      <c r="J173">
        <v>2018</v>
      </c>
      <c r="K173" s="39">
        <f>'Carbon-Cycle'!Q279</f>
        <v>401.40350136634885</v>
      </c>
      <c r="L173">
        <f t="shared" si="14"/>
        <v>2.0233489292571596</v>
      </c>
      <c r="M173" s="5">
        <f t="shared" si="15"/>
        <v>0.19171321944069084</v>
      </c>
      <c r="N173">
        <f t="shared" si="16"/>
        <v>1.1091265254114677</v>
      </c>
    </row>
    <row r="174" spans="1:14" x14ac:dyDescent="0.35">
      <c r="A174">
        <v>2019</v>
      </c>
      <c r="B174">
        <f>'Carbon-Cycle'!H280</f>
        <v>404.63722906155141</v>
      </c>
      <c r="C174">
        <f t="shared" si="17"/>
        <v>2.0662761296688235</v>
      </c>
      <c r="D174" s="5">
        <f t="shared" si="18"/>
        <v>0.19692412701860484</v>
      </c>
      <c r="E174" s="5">
        <f t="shared" si="19"/>
        <v>1.13479354542032</v>
      </c>
      <c r="J174">
        <v>2019</v>
      </c>
      <c r="K174" s="39">
        <f>'Carbon-Cycle'!Q280</f>
        <v>404.63722906155141</v>
      </c>
      <c r="L174">
        <f t="shared" si="14"/>
        <v>2.0662761296688235</v>
      </c>
      <c r="M174" s="5">
        <f t="shared" si="15"/>
        <v>0.19692412701860484</v>
      </c>
      <c r="N174">
        <f t="shared" si="16"/>
        <v>1.13479354542032</v>
      </c>
    </row>
    <row r="175" spans="1:14" x14ac:dyDescent="0.35">
      <c r="A175">
        <v>2020</v>
      </c>
      <c r="B175">
        <f>'Carbon-Cycle'!H281</f>
        <v>407.82314198898746</v>
      </c>
      <c r="C175">
        <f t="shared" si="17"/>
        <v>2.1082344137486149</v>
      </c>
      <c r="D175" s="5">
        <f t="shared" si="18"/>
        <v>0.2022512253151266</v>
      </c>
      <c r="E175" s="5">
        <f t="shared" si="19"/>
        <v>1.1608877754905143</v>
      </c>
      <c r="J175">
        <v>2020</v>
      </c>
      <c r="K175" s="39">
        <f>'Carbon-Cycle'!Q281</f>
        <v>407.82314198898746</v>
      </c>
      <c r="L175">
        <f t="shared" si="14"/>
        <v>2.1082344137486149</v>
      </c>
      <c r="M175" s="5">
        <f t="shared" si="15"/>
        <v>0.2022512253151266</v>
      </c>
      <c r="N175">
        <f t="shared" si="16"/>
        <v>1.1608877754905143</v>
      </c>
    </row>
    <row r="176" spans="1:14" x14ac:dyDescent="0.35">
      <c r="A176">
        <v>2021</v>
      </c>
      <c r="B176">
        <f>'Carbon-Cycle'!H282</f>
        <v>410.94173973116614</v>
      </c>
      <c r="C176">
        <f t="shared" si="17"/>
        <v>2.1489898955206033</v>
      </c>
      <c r="D176" s="5">
        <f t="shared" si="18"/>
        <v>0.20769628092012279</v>
      </c>
      <c r="E176" s="5">
        <f t="shared" si="19"/>
        <v>1.1873605732217891</v>
      </c>
      <c r="J176">
        <v>2021</v>
      </c>
      <c r="K176" s="39">
        <f>'Carbon-Cycle'!Q282</f>
        <v>410.94220873116615</v>
      </c>
      <c r="L176">
        <f t="shared" si="14"/>
        <v>2.1489960013704743</v>
      </c>
      <c r="M176" s="5">
        <f t="shared" si="15"/>
        <v>0.20769628092012279</v>
      </c>
      <c r="N176">
        <f t="shared" si="16"/>
        <v>1.1873607529780095</v>
      </c>
    </row>
    <row r="177" spans="1:14" x14ac:dyDescent="0.35">
      <c r="A177">
        <v>2022</v>
      </c>
      <c r="B177">
        <f>'Carbon-Cycle'!H283</f>
        <v>413.50761406295908</v>
      </c>
      <c r="C177">
        <f t="shared" si="17"/>
        <v>2.1822908422271401</v>
      </c>
      <c r="D177" s="5">
        <f t="shared" si="18"/>
        <v>0.21326077410039626</v>
      </c>
      <c r="E177" s="5">
        <f t="shared" si="19"/>
        <v>1.2139808624652919</v>
      </c>
      <c r="J177">
        <v>2022</v>
      </c>
      <c r="K177" s="39">
        <f>'Carbon-Cycle'!Q283</f>
        <v>413.5080556386103</v>
      </c>
      <c r="L177">
        <f t="shared" si="14"/>
        <v>2.182296555370967</v>
      </c>
      <c r="M177" s="5">
        <f t="shared" si="15"/>
        <v>0.21326077512141159</v>
      </c>
      <c r="N177">
        <f t="shared" si="16"/>
        <v>1.2139812044881064</v>
      </c>
    </row>
    <row r="178" spans="1:14" x14ac:dyDescent="0.35">
      <c r="A178">
        <v>2023</v>
      </c>
      <c r="B178">
        <f>'Carbon-Cycle'!H284</f>
        <v>415.13446229353281</v>
      </c>
      <c r="C178">
        <f t="shared" si="17"/>
        <v>2.203297859525573</v>
      </c>
      <c r="D178" s="5">
        <f t="shared" si="18"/>
        <v>0.21894486420230888</v>
      </c>
      <c r="E178" s="5">
        <f t="shared" si="19"/>
        <v>1.2403827271184804</v>
      </c>
      <c r="J178">
        <v>2023</v>
      </c>
      <c r="K178" s="39">
        <f>'Carbon-Cycle'!Q284</f>
        <v>415.13488411619727</v>
      </c>
      <c r="L178">
        <f t="shared" si="14"/>
        <v>2.2033032957162857</v>
      </c>
      <c r="M178" s="5">
        <f t="shared" si="15"/>
        <v>0.21894486716021441</v>
      </c>
      <c r="N178">
        <f t="shared" si="16"/>
        <v>1.2403832179103722</v>
      </c>
    </row>
    <row r="179" spans="1:14" x14ac:dyDescent="0.35">
      <c r="A179">
        <v>2024</v>
      </c>
      <c r="B179">
        <f>'Carbon-Cycle'!H285</f>
        <v>416.88971988292656</v>
      </c>
      <c r="C179">
        <f t="shared" si="17"/>
        <v>2.2258708621749874</v>
      </c>
      <c r="D179" s="5">
        <f t="shared" si="18"/>
        <v>0.22474663126367272</v>
      </c>
      <c r="E179" s="5">
        <f t="shared" si="19"/>
        <v>1.2666203560583575</v>
      </c>
      <c r="J179">
        <v>2024</v>
      </c>
      <c r="K179" s="39">
        <f>'Carbon-Cycle'!Q285</f>
        <v>416.89012674477311</v>
      </c>
      <c r="L179">
        <f t="shared" si="14"/>
        <v>2.2258760834834375</v>
      </c>
      <c r="M179" s="5">
        <f t="shared" si="15"/>
        <v>0.2247466369924753</v>
      </c>
      <c r="N179">
        <f t="shared" si="16"/>
        <v>1.2666209844010829</v>
      </c>
    </row>
    <row r="180" spans="1:14" x14ac:dyDescent="0.35">
      <c r="A180">
        <v>2025</v>
      </c>
      <c r="B180">
        <f>'Carbon-Cycle'!H286</f>
        <v>418.74642428507968</v>
      </c>
      <c r="C180">
        <f t="shared" si="17"/>
        <v>2.2496452883231495</v>
      </c>
      <c r="D180" s="5">
        <f t="shared" si="18"/>
        <v>0.23066447402050652</v>
      </c>
      <c r="E180" s="5">
        <f t="shared" si="19"/>
        <v>1.2927354041425123</v>
      </c>
      <c r="J180">
        <v>2025</v>
      </c>
      <c r="K180" s="39">
        <f>'Carbon-Cycle'!Q286</f>
        <v>418.7468192244674</v>
      </c>
      <c r="L180">
        <f t="shared" si="14"/>
        <v>2.2496503341566312</v>
      </c>
      <c r="M180" s="5">
        <f t="shared" si="15"/>
        <v>0.2306644832857562</v>
      </c>
      <c r="N180">
        <f t="shared" si="16"/>
        <v>1.292736160354111</v>
      </c>
    </row>
    <row r="181" spans="1:14" x14ac:dyDescent="0.35">
      <c r="A181">
        <v>2026</v>
      </c>
      <c r="B181">
        <f>'Carbon-Cycle'!H287</f>
        <v>420.688815704636</v>
      </c>
      <c r="C181">
        <f t="shared" si="17"/>
        <v>2.2744043457141339</v>
      </c>
      <c r="D181" s="5">
        <f t="shared" si="18"/>
        <v>0.2366970369035995</v>
      </c>
      <c r="E181" s="5">
        <f t="shared" si="19"/>
        <v>1.3187617582699878</v>
      </c>
      <c r="J181">
        <v>2026</v>
      </c>
      <c r="K181" s="39">
        <f>'Carbon-Cycle'!Q287</f>
        <v>420.68920068911558</v>
      </c>
      <c r="L181">
        <f t="shared" si="14"/>
        <v>2.2744092416513362</v>
      </c>
      <c r="M181" s="5">
        <f t="shared" si="15"/>
        <v>0.23669705041150446</v>
      </c>
      <c r="N181">
        <f t="shared" si="16"/>
        <v>1.3187626337464966</v>
      </c>
    </row>
    <row r="182" spans="1:14" x14ac:dyDescent="0.35">
      <c r="A182">
        <v>2027</v>
      </c>
      <c r="B182">
        <f>'Carbon-Cycle'!H288</f>
        <v>422.70643629628023</v>
      </c>
      <c r="C182">
        <f t="shared" si="17"/>
        <v>2.3000015748455382</v>
      </c>
      <c r="D182" s="5">
        <f t="shared" si="18"/>
        <v>0.24284316452096058</v>
      </c>
      <c r="E182" s="5">
        <f t="shared" si="19"/>
        <v>1.3447278659780448</v>
      </c>
      <c r="J182">
        <v>2027</v>
      </c>
      <c r="K182" s="39">
        <f>'Carbon-Cycle'!Q288</f>
        <v>422.70681263725317</v>
      </c>
      <c r="L182">
        <f t="shared" si="14"/>
        <v>2.3000063380171767</v>
      </c>
      <c r="M182" s="5">
        <f t="shared" si="15"/>
        <v>0.24284318292484722</v>
      </c>
      <c r="N182">
        <f t="shared" si="16"/>
        <v>1.3447288529087997</v>
      </c>
    </row>
    <row r="183" spans="1:14" x14ac:dyDescent="0.35">
      <c r="A183">
        <v>2028</v>
      </c>
      <c r="B183">
        <f>'Carbon-Cycle'!H289</f>
        <v>424.79205696102559</v>
      </c>
      <c r="C183">
        <f t="shared" si="17"/>
        <v>2.3263334047426443</v>
      </c>
      <c r="D183" s="5">
        <f t="shared" si="18"/>
        <v>0.24910186962523681</v>
      </c>
      <c r="E183" s="5">
        <f t="shared" si="19"/>
        <v>1.3706581789478771</v>
      </c>
      <c r="J183">
        <v>2028</v>
      </c>
      <c r="K183" s="39">
        <f>'Carbon-Cycle'!Q289</f>
        <v>424.79242556562252</v>
      </c>
      <c r="L183">
        <f t="shared" si="14"/>
        <v>2.3263380470934263</v>
      </c>
      <c r="M183" s="5">
        <f t="shared" si="15"/>
        <v>0.24910189353035606</v>
      </c>
      <c r="N183">
        <f t="shared" si="16"/>
        <v>1.3706592701362834</v>
      </c>
    </row>
    <row r="184" spans="1:14" x14ac:dyDescent="0.35">
      <c r="A184">
        <v>2029</v>
      </c>
      <c r="B184">
        <f>'Carbon-Cycle'!H290</f>
        <v>426.94041777607805</v>
      </c>
      <c r="C184">
        <f t="shared" si="17"/>
        <v>2.3533225241591578</v>
      </c>
      <c r="D184" s="5">
        <f t="shared" si="18"/>
        <v>0.25547230946218941</v>
      </c>
      <c r="E184" s="5">
        <f t="shared" si="19"/>
        <v>1.396574059115256</v>
      </c>
      <c r="J184">
        <v>2029</v>
      </c>
      <c r="K184" s="39">
        <f>'Carbon-Cycle'!Q290</f>
        <v>426.94077930028527</v>
      </c>
      <c r="L184">
        <f t="shared" si="14"/>
        <v>2.3533270544252303</v>
      </c>
      <c r="M184" s="5">
        <f t="shared" si="15"/>
        <v>0.25547233942947772</v>
      </c>
      <c r="N184">
        <f t="shared" si="16"/>
        <v>1.3965752478637217</v>
      </c>
    </row>
    <row r="185" spans="1:14" x14ac:dyDescent="0.35">
      <c r="A185">
        <v>2030</v>
      </c>
      <c r="B185">
        <f>'Carbon-Cycle'!H291</f>
        <v>429.1474643244315</v>
      </c>
      <c r="C185">
        <f t="shared" si="17"/>
        <v>2.3809078350605946</v>
      </c>
      <c r="D185" s="5">
        <f t="shared" si="18"/>
        <v>0.26195376740021881</v>
      </c>
      <c r="E185" s="5">
        <f t="shared" si="19"/>
        <v>1.4224943589536496</v>
      </c>
      <c r="J185">
        <v>2030</v>
      </c>
      <c r="K185" s="39">
        <f>'Carbon-Cycle'!Q291</f>
        <v>429.14781926629945</v>
      </c>
      <c r="L185">
        <f t="shared" si="14"/>
        <v>2.3809122599689676</v>
      </c>
      <c r="M185" s="5">
        <f t="shared" si="15"/>
        <v>0.26195380394938422</v>
      </c>
      <c r="N185">
        <f t="shared" si="16"/>
        <v>1.422495638987652</v>
      </c>
    </row>
    <row r="186" spans="1:14" x14ac:dyDescent="0.35">
      <c r="A186">
        <v>2031</v>
      </c>
      <c r="B186">
        <f>'Carbon-Cycle'!H292</f>
        <v>431.40988480618506</v>
      </c>
      <c r="C186">
        <f t="shared" si="17"/>
        <v>2.4090383890002047</v>
      </c>
      <c r="D186" s="5">
        <f t="shared" si="18"/>
        <v>0.26854563796024228</v>
      </c>
      <c r="E186" s="5">
        <f t="shared" si="19"/>
        <v>1.4484358039709377</v>
      </c>
      <c r="J186">
        <v>2031</v>
      </c>
      <c r="K186" s="39">
        <f>'Carbon-Cycle'!Q292</f>
        <v>431.41023356267823</v>
      </c>
      <c r="L186">
        <f t="shared" si="14"/>
        <v>2.409042713997267</v>
      </c>
      <c r="M186" s="5">
        <f t="shared" si="15"/>
        <v>0.26854568157240161</v>
      </c>
      <c r="N186">
        <f t="shared" si="16"/>
        <v>1.4484371693870652</v>
      </c>
    </row>
    <row r="187" spans="1:14" x14ac:dyDescent="0.35">
      <c r="A187">
        <v>2032</v>
      </c>
      <c r="B187">
        <f>'Carbon-Cycle'!H293</f>
        <v>433.60809796838385</v>
      </c>
      <c r="C187">
        <f t="shared" si="17"/>
        <v>2.4362296519978597</v>
      </c>
      <c r="D187" s="5">
        <f t="shared" ref="D187:D250" si="20">D186+G$3*(E186-D186)</f>
        <v>0.27524741410318304</v>
      </c>
      <c r="E187" s="5">
        <f t="shared" ref="E187:E250" si="21">E186+D$3*(E$3*C187-E186)+F$3*(D186-E186)</f>
        <v>1.4743708589189397</v>
      </c>
      <c r="J187">
        <v>2032</v>
      </c>
      <c r="K187" s="39">
        <f>'Carbon-Cycle'!Q293</f>
        <v>433.60844087015784</v>
      </c>
      <c r="L187">
        <f t="shared" si="14"/>
        <v>2.4362338828315879</v>
      </c>
      <c r="M187" s="5">
        <f t="shared" si="15"/>
        <v>0.27524746522318888</v>
      </c>
      <c r="N187">
        <f t="shared" si="16"/>
        <v>1.474372304181246</v>
      </c>
    </row>
    <row r="188" spans="1:14" x14ac:dyDescent="0.35">
      <c r="A188">
        <v>2033</v>
      </c>
      <c r="B188">
        <f>'Carbon-Cycle'!H294</f>
        <v>435.85885163965986</v>
      </c>
      <c r="C188">
        <f t="shared" si="17"/>
        <v>2.4639283679623052</v>
      </c>
      <c r="D188" s="5">
        <f t="shared" si="20"/>
        <v>0.28205843526973656</v>
      </c>
      <c r="E188" s="5">
        <f t="shared" si="21"/>
        <v>1.5003154850606848</v>
      </c>
      <c r="J188">
        <v>2033</v>
      </c>
      <c r="K188" s="39">
        <f>'Carbon-Cycle'!Q294</f>
        <v>435.85918897243471</v>
      </c>
      <c r="L188">
        <f t="shared" si="14"/>
        <v>2.4639325085909523</v>
      </c>
      <c r="M188" s="5">
        <f t="shared" si="15"/>
        <v>0.28205849430847063</v>
      </c>
      <c r="N188">
        <f t="shared" si="16"/>
        <v>1.5003170049356134</v>
      </c>
    </row>
    <row r="189" spans="1:14" x14ac:dyDescent="0.35">
      <c r="A189">
        <v>2034</v>
      </c>
      <c r="B189">
        <f>'Carbon-Cycle'!H295</f>
        <v>438.16136791687916</v>
      </c>
      <c r="C189">
        <f t="shared" si="17"/>
        <v>2.4921164814739063</v>
      </c>
      <c r="D189" s="5">
        <f t="shared" si="20"/>
        <v>0.28897813531254912</v>
      </c>
      <c r="E189" s="5">
        <f t="shared" si="21"/>
        <v>1.5262845808302659</v>
      </c>
      <c r="J189">
        <v>2034</v>
      </c>
      <c r="K189" s="39">
        <f>'Carbon-Cycle'!Q295</f>
        <v>438.16169993466747</v>
      </c>
      <c r="L189">
        <f t="shared" si="14"/>
        <v>2.4921205354472247</v>
      </c>
      <c r="M189" s="5">
        <f t="shared" si="15"/>
        <v>0.28897820264883278</v>
      </c>
      <c r="N189">
        <f t="shared" si="16"/>
        <v>1.5262861703643997</v>
      </c>
    </row>
    <row r="190" spans="1:14" x14ac:dyDescent="0.35">
      <c r="A190">
        <v>2035</v>
      </c>
      <c r="B190">
        <f>'Carbon-Cycle'!H296</f>
        <v>440.51222438702786</v>
      </c>
      <c r="C190">
        <f t="shared" si="17"/>
        <v>2.5207439769053712</v>
      </c>
      <c r="D190" s="5">
        <f t="shared" si="20"/>
        <v>0.29600603592308977</v>
      </c>
      <c r="E190" s="5">
        <f t="shared" si="21"/>
        <v>1.5522910766731843</v>
      </c>
      <c r="J190">
        <v>2035</v>
      </c>
      <c r="K190" s="39">
        <f>'Carbon-Cycle'!Q296</f>
        <v>440.51255132040654</v>
      </c>
      <c r="L190">
        <f t="shared" si="14"/>
        <v>2.5207479474942223</v>
      </c>
      <c r="M190" s="5">
        <f t="shared" si="15"/>
        <v>0.29600611190545723</v>
      </c>
      <c r="N190">
        <f t="shared" si="16"/>
        <v>1.5522927311755601</v>
      </c>
    </row>
    <row r="191" spans="1:14" x14ac:dyDescent="0.35">
      <c r="A191">
        <v>2036</v>
      </c>
      <c r="B191">
        <f>'Carbon-Cycle'!H297</f>
        <v>442.90856147127306</v>
      </c>
      <c r="C191">
        <f t="shared" si="17"/>
        <v>2.5497685030435675</v>
      </c>
      <c r="D191" s="5">
        <f t="shared" si="20"/>
        <v>0.30314173495455032</v>
      </c>
      <c r="E191" s="5">
        <f t="shared" si="21"/>
        <v>1.5783462262392178</v>
      </c>
      <c r="J191">
        <v>2036</v>
      </c>
      <c r="K191" s="39">
        <f>'Carbon-Cycle'!Q297</f>
        <v>442.90888353263568</v>
      </c>
      <c r="L191">
        <f t="shared" si="14"/>
        <v>2.5497723932995111</v>
      </c>
      <c r="M191" s="5">
        <f t="shared" si="15"/>
        <v>0.30314181990291139</v>
      </c>
      <c r="N191">
        <f t="shared" si="16"/>
        <v>1.5783479412659902</v>
      </c>
    </row>
    <row r="192" spans="1:14" x14ac:dyDescent="0.35">
      <c r="A192">
        <v>2037</v>
      </c>
      <c r="B192">
        <f>'Carbon-Cycle'!H298</f>
        <v>445.34785580176231</v>
      </c>
      <c r="C192">
        <f t="shared" si="17"/>
        <v>2.5791524899647427</v>
      </c>
      <c r="D192" s="5">
        <f t="shared" si="20"/>
        <v>0.31038489646504724</v>
      </c>
      <c r="E192" s="5">
        <f t="shared" si="21"/>
        <v>1.604459803006375</v>
      </c>
      <c r="J192">
        <v>2037</v>
      </c>
      <c r="K192" s="39">
        <f>'Carbon-Cycle'!Q298</f>
        <v>445.34817318872592</v>
      </c>
      <c r="L192">
        <f t="shared" si="14"/>
        <v>2.5791563027587823</v>
      </c>
      <c r="M192" s="5">
        <f t="shared" si="15"/>
        <v>0.31038499067225367</v>
      </c>
      <c r="N192">
        <f t="shared" si="16"/>
        <v>1.60446157434714</v>
      </c>
    </row>
    <row r="193" spans="1:14" x14ac:dyDescent="0.35">
      <c r="A193">
        <v>2038</v>
      </c>
      <c r="B193">
        <f>'Carbon-Cycle'!H299</f>
        <v>447.82780192473047</v>
      </c>
      <c r="C193">
        <f t="shared" si="17"/>
        <v>2.6088616423310351</v>
      </c>
      <c r="D193" s="5">
        <f t="shared" si="20"/>
        <v>0.317735241934202</v>
      </c>
      <c r="E193" s="5">
        <f t="shared" si="21"/>
        <v>1.6306402459893625</v>
      </c>
      <c r="J193">
        <v>2038</v>
      </c>
      <c r="K193" s="39">
        <f>'Carbon-Cycle'!Q299</f>
        <v>447.82811482241107</v>
      </c>
      <c r="L193">
        <f t="shared" si="14"/>
        <v>2.6088653803794535</v>
      </c>
      <c r="M193" s="5">
        <f t="shared" si="15"/>
        <v>0.31773534566752704</v>
      </c>
      <c r="N193">
        <f t="shared" si="16"/>
        <v>1.6306420696547037</v>
      </c>
    </row>
    <row r="194" spans="1:14" x14ac:dyDescent="0.35">
      <c r="A194">
        <v>2039</v>
      </c>
      <c r="B194">
        <f>'Carbon-Cycle'!H300</f>
        <v>450.34624041565593</v>
      </c>
      <c r="C194">
        <f t="shared" si="17"/>
        <v>2.6388640262835885</v>
      </c>
      <c r="D194" s="5">
        <f t="shared" si="20"/>
        <v>0.32519254235723533</v>
      </c>
      <c r="E194" s="5">
        <f t="shared" si="21"/>
        <v>1.6568947736958968</v>
      </c>
      <c r="J194">
        <v>2039</v>
      </c>
      <c r="K194" s="39">
        <f>'Carbon-Cycle'!Q300</f>
        <v>450.34654899824551</v>
      </c>
      <c r="L194">
        <f t="shared" si="14"/>
        <v>2.6388676921658378</v>
      </c>
      <c r="M194" s="5">
        <f t="shared" si="15"/>
        <v>0.32519265585977419</v>
      </c>
      <c r="N194">
        <f t="shared" si="16"/>
        <v>1.6568966459058803</v>
      </c>
    </row>
    <row r="195" spans="1:14" x14ac:dyDescent="0.35">
      <c r="A195">
        <v>2040</v>
      </c>
      <c r="B195">
        <f>'Carbon-Cycle'!H301</f>
        <v>452.90111428596407</v>
      </c>
      <c r="C195">
        <f t="shared" si="17"/>
        <v>2.6691295157703663</v>
      </c>
      <c r="D195" s="5">
        <f t="shared" si="20"/>
        <v>0.33275661103123894</v>
      </c>
      <c r="E195" s="5">
        <f t="shared" si="21"/>
        <v>1.6832294779662822</v>
      </c>
      <c r="J195">
        <v>2040</v>
      </c>
      <c r="K195" s="39">
        <f>'Carbon-Cycle'!Q301</f>
        <v>452.90141871787347</v>
      </c>
      <c r="L195">
        <f t="shared" si="14"/>
        <v>2.6691331119420609</v>
      </c>
      <c r="M195" s="5">
        <f t="shared" si="15"/>
        <v>0.33275673452323606</v>
      </c>
      <c r="N195">
        <f t="shared" si="16"/>
        <v>1.6832313951397238</v>
      </c>
    </row>
    <row r="196" spans="1:14" x14ac:dyDescent="0.35">
      <c r="A196">
        <v>2041</v>
      </c>
      <c r="B196">
        <f>'Carbon-Cycle'!H302</f>
        <v>455.49044253089625</v>
      </c>
      <c r="C196">
        <f t="shared" si="17"/>
        <v>2.6996294549767663</v>
      </c>
      <c r="D196" s="5">
        <f t="shared" si="20"/>
        <v>0.34042729691543</v>
      </c>
      <c r="E196" s="5">
        <f t="shared" si="21"/>
        <v>1.7096494047268809</v>
      </c>
      <c r="J196">
        <v>2041</v>
      </c>
      <c r="K196" s="39">
        <f>'Carbon-Cycle'!Q302</f>
        <v>455.49074296762296</v>
      </c>
      <c r="L196">
        <f t="shared" si="14"/>
        <v>2.699632983779586</v>
      </c>
      <c r="M196" s="5">
        <f t="shared" si="15"/>
        <v>0.34042743059553771</v>
      </c>
      <c r="N196">
        <f t="shared" si="16"/>
        <v>1.709651363471268</v>
      </c>
    </row>
    <row r="197" spans="1:14" x14ac:dyDescent="0.35">
      <c r="A197">
        <v>2042</v>
      </c>
      <c r="B197">
        <f>'Carbon-Cycle'!H303</f>
        <v>457.98039027558207</v>
      </c>
      <c r="C197">
        <f t="shared" si="17"/>
        <v>2.7287956920326013</v>
      </c>
      <c r="D197" s="5">
        <f t="shared" si="20"/>
        <v>0.34820447848779906</v>
      </c>
      <c r="E197" s="5">
        <f t="shared" si="21"/>
        <v>1.736113265983664</v>
      </c>
      <c r="J197">
        <v>2042</v>
      </c>
      <c r="K197" s="39">
        <f>'Carbon-Cycle'!Q303</f>
        <v>457.98068686440263</v>
      </c>
      <c r="L197">
        <f t="shared" si="14"/>
        <v>2.7287991566998882</v>
      </c>
      <c r="M197" s="5">
        <f t="shared" si="15"/>
        <v>0.34820462253427187</v>
      </c>
      <c r="N197">
        <f t="shared" si="16"/>
        <v>1.7361152631150254</v>
      </c>
    </row>
    <row r="198" spans="1:14" x14ac:dyDescent="0.35">
      <c r="A198">
        <v>2043</v>
      </c>
      <c r="B198">
        <f>'Carbon-Cycle'!H304</f>
        <v>460.50415278195817</v>
      </c>
      <c r="C198">
        <f t="shared" si="17"/>
        <v>2.7581966514546763</v>
      </c>
      <c r="D198" s="5">
        <f t="shared" si="20"/>
        <v>0.35608780040077559</v>
      </c>
      <c r="E198" s="5">
        <f t="shared" si="21"/>
        <v>1.7626273089415883</v>
      </c>
      <c r="J198">
        <v>2043</v>
      </c>
      <c r="K198" s="39">
        <f>'Carbon-Cycle'!Q304</f>
        <v>460.50444566250331</v>
      </c>
      <c r="L198">
        <f t="shared" si="14"/>
        <v>2.7582000540524785</v>
      </c>
      <c r="M198" s="5">
        <f t="shared" si="15"/>
        <v>0.35608795497277057</v>
      </c>
      <c r="N198">
        <f t="shared" si="16"/>
        <v>1.7626293414430996</v>
      </c>
    </row>
    <row r="199" spans="1:14" x14ac:dyDescent="0.35">
      <c r="A199">
        <v>2044</v>
      </c>
      <c r="B199">
        <f>'Carbon-Cycle'!H305</f>
        <v>463.06124004159813</v>
      </c>
      <c r="C199">
        <f t="shared" si="17"/>
        <v>2.7878219533607767</v>
      </c>
      <c r="D199" s="5">
        <f t="shared" si="20"/>
        <v>0.36407694480928743</v>
      </c>
      <c r="E199" s="5">
        <f t="shared" si="21"/>
        <v>1.7891972665665936</v>
      </c>
      <c r="J199">
        <v>2044</v>
      </c>
      <c r="K199" s="39">
        <f>'Carbon-Cycle'!Q305</f>
        <v>463.06152934634991</v>
      </c>
      <c r="L199">
        <f t="shared" ref="L199:L262" si="22">H$3*LN(K199/C$3)</f>
        <v>2.787825295855904</v>
      </c>
      <c r="M199" s="5">
        <f t="shared" ref="M199:M262" si="23">M198+G$3*(N198-M198)</f>
        <v>0.36407711004792204</v>
      </c>
      <c r="N199">
        <f t="shared" ref="N199:N262" si="24">N198+D$3*(E$3*L199-N198)+F$3*(M198-N198)</f>
        <v>1.7891993315800032</v>
      </c>
    </row>
    <row r="200" spans="1:14" x14ac:dyDescent="0.35">
      <c r="A200">
        <v>2045</v>
      </c>
      <c r="B200">
        <f>'Carbon-Cycle'!H306</f>
        <v>465.64855332745714</v>
      </c>
      <c r="C200">
        <f t="shared" ref="C200:C263" si="25">H$3*LN(B200/C$3)</f>
        <v>2.817631398657034</v>
      </c>
      <c r="D200" s="5">
        <f t="shared" si="20"/>
        <v>0.37217162823686895</v>
      </c>
      <c r="E200" s="5">
        <f t="shared" si="21"/>
        <v>1.8158274969443828</v>
      </c>
      <c r="J200">
        <v>2045</v>
      </c>
      <c r="K200" s="39">
        <f>'Carbon-Cycle'!Q306</f>
        <v>465.64883918218783</v>
      </c>
      <c r="L200">
        <f t="shared" si="22"/>
        <v>2.8176346829415633</v>
      </c>
      <c r="M200" s="5">
        <f t="shared" si="23"/>
        <v>0.37217180426622426</v>
      </c>
      <c r="N200">
        <f t="shared" si="24"/>
        <v>1.8158295917624478</v>
      </c>
    </row>
    <row r="201" spans="1:14" x14ac:dyDescent="0.35">
      <c r="A201">
        <v>2046</v>
      </c>
      <c r="B201">
        <f>'Carbon-Cycle'!H307</f>
        <v>468.26354868522316</v>
      </c>
      <c r="C201">
        <f t="shared" si="25"/>
        <v>2.8475919521102999</v>
      </c>
      <c r="D201" s="5">
        <f t="shared" si="20"/>
        <v>0.3803715935711276</v>
      </c>
      <c r="E201" s="5">
        <f t="shared" si="21"/>
        <v>1.8425212397816726</v>
      </c>
      <c r="J201">
        <v>2046</v>
      </c>
      <c r="K201" s="39">
        <f>'Carbon-Cycle'!Q307</f>
        <v>468.26383120939363</v>
      </c>
      <c r="L201">
        <f t="shared" si="22"/>
        <v>2.8475951800016452</v>
      </c>
      <c r="M201" s="5">
        <f t="shared" si="23"/>
        <v>0.38037178049920278</v>
      </c>
      <c r="N201">
        <f t="shared" si="24"/>
        <v>1.8425233618408554</v>
      </c>
    </row>
    <row r="202" spans="1:14" x14ac:dyDescent="0.35">
      <c r="A202">
        <v>2047</v>
      </c>
      <c r="B202">
        <f>'Carbon-Cycle'!H308</f>
        <v>470.90402075359827</v>
      </c>
      <c r="C202">
        <f t="shared" si="25"/>
        <v>2.8776751092527166</v>
      </c>
      <c r="D202" s="5">
        <f t="shared" si="20"/>
        <v>0.3886766035616035</v>
      </c>
      <c r="E202" s="5">
        <f t="shared" si="21"/>
        <v>1.8692807868706278</v>
      </c>
      <c r="J202">
        <v>2047</v>
      </c>
      <c r="K202" s="39">
        <f>'Carbon-Cycle'!Q308</f>
        <v>470.90430006072239</v>
      </c>
      <c r="L202">
        <f t="shared" si="22"/>
        <v>2.8776782824952565</v>
      </c>
      <c r="M202" s="5">
        <f t="shared" si="23"/>
        <v>0.38867680148122336</v>
      </c>
      <c r="N202">
        <f t="shared" si="24"/>
        <v>1.8692829337440884</v>
      </c>
    </row>
    <row r="203" spans="1:14" x14ac:dyDescent="0.35">
      <c r="A203">
        <v>2048</v>
      </c>
      <c r="B203">
        <f>'Carbon-Cycle'!H309</f>
        <v>473.56798426814106</v>
      </c>
      <c r="C203">
        <f t="shared" si="25"/>
        <v>2.9078554481566217</v>
      </c>
      <c r="D203" s="5">
        <f t="shared" si="20"/>
        <v>0.39708643532279875</v>
      </c>
      <c r="E203" s="5">
        <f t="shared" si="21"/>
        <v>1.8961076042476501</v>
      </c>
      <c r="J203">
        <v>2048</v>
      </c>
      <c r="K203" s="39">
        <f>'Carbon-Cycle'!Q309</f>
        <v>473.56826046612377</v>
      </c>
      <c r="L203">
        <f t="shared" si="22"/>
        <v>2.9078585684240927</v>
      </c>
      <c r="M203" s="5">
        <f t="shared" si="23"/>
        <v>0.39708664431247642</v>
      </c>
      <c r="N203">
        <f t="shared" si="24"/>
        <v>1.896109773638545</v>
      </c>
    </row>
    <row r="204" spans="1:14" x14ac:dyDescent="0.35">
      <c r="A204">
        <v>2049</v>
      </c>
      <c r="B204">
        <f>'Carbon-Cycle'!H310</f>
        <v>476.25360192588982</v>
      </c>
      <c r="C204">
        <f t="shared" si="25"/>
        <v>2.9381097463692547</v>
      </c>
      <c r="D204" s="5">
        <f t="shared" si="20"/>
        <v>0.40560087556229191</v>
      </c>
      <c r="E204" s="5">
        <f t="shared" si="21"/>
        <v>1.9230024242853558</v>
      </c>
      <c r="J204">
        <v>2049</v>
      </c>
      <c r="K204" s="39">
        <f>'Carbon-Cycle'!Q310</f>
        <v>476.25387511734152</v>
      </c>
      <c r="L204">
        <f t="shared" si="22"/>
        <v>2.9381128152675089</v>
      </c>
      <c r="M204" s="5">
        <f t="shared" si="23"/>
        <v>0.4056010956870485</v>
      </c>
      <c r="N204">
        <f t="shared" si="24"/>
        <v>1.9230046140204475</v>
      </c>
    </row>
    <row r="205" spans="1:14" x14ac:dyDescent="0.35">
      <c r="A205">
        <v>2050</v>
      </c>
      <c r="B205">
        <f>'Carbon-Cycle'!H311</f>
        <v>478.95914044867453</v>
      </c>
      <c r="C205">
        <f t="shared" si="25"/>
        <v>2.9684164396582404</v>
      </c>
      <c r="D205" s="5">
        <f t="shared" si="20"/>
        <v>0.41421971635903893</v>
      </c>
      <c r="E205" s="5">
        <f t="shared" si="21"/>
        <v>1.9499653187776131</v>
      </c>
      <c r="J205">
        <v>2050</v>
      </c>
      <c r="K205" s="39">
        <f>'Carbon-Cycle'!Q311</f>
        <v>478.95941073120582</v>
      </c>
      <c r="L205">
        <f t="shared" si="22"/>
        <v>2.9684194587281607</v>
      </c>
      <c r="M205" s="5">
        <f t="shared" si="23"/>
        <v>0.4142199476711822</v>
      </c>
      <c r="N205">
        <f t="shared" si="24"/>
        <v>1.9499675268011807</v>
      </c>
    </row>
    <row r="206" spans="1:14" x14ac:dyDescent="0.35">
      <c r="A206">
        <v>2051</v>
      </c>
      <c r="B206">
        <f>'Carbon-Cycle'!H312</f>
        <v>481.68294374802736</v>
      </c>
      <c r="C206">
        <f t="shared" si="25"/>
        <v>2.9987552868581413</v>
      </c>
      <c r="D206" s="5">
        <f t="shared" si="20"/>
        <v>0.42294275138077642</v>
      </c>
      <c r="E206" s="5">
        <f t="shared" si="21"/>
        <v>1.9769957597161607</v>
      </c>
      <c r="J206">
        <v>2051</v>
      </c>
      <c r="K206" s="39">
        <f>'Carbon-Cycle'!Q312</f>
        <v>481.68321121452561</v>
      </c>
      <c r="L206">
        <f t="shared" si="22"/>
        <v>2.9987582575785852</v>
      </c>
      <c r="M206" s="5">
        <f t="shared" si="23"/>
        <v>0.42294299392064061</v>
      </c>
      <c r="N206">
        <f t="shared" si="24"/>
        <v>1.9769979840842047</v>
      </c>
    </row>
    <row r="207" spans="1:14" x14ac:dyDescent="0.35">
      <c r="A207">
        <v>2052</v>
      </c>
      <c r="B207">
        <f>'Carbon-Cycle'!H313</f>
        <v>484.42341646218682</v>
      </c>
      <c r="C207">
        <f t="shared" si="25"/>
        <v>3.0291071589685372</v>
      </c>
      <c r="D207" s="5">
        <f t="shared" si="20"/>
        <v>0.43176977246812143</v>
      </c>
      <c r="E207" s="5">
        <f t="shared" si="21"/>
        <v>2.004092671825946</v>
      </c>
      <c r="J207">
        <v>2052</v>
      </c>
      <c r="K207" s="39">
        <f>'Carbon-Cycle'!Q313</f>
        <v>484.42368120107625</v>
      </c>
      <c r="L207">
        <f t="shared" si="22"/>
        <v>3.0291100827592197</v>
      </c>
      <c r="M207" s="5">
        <f t="shared" si="23"/>
        <v>0.43177002626476968</v>
      </c>
      <c r="N207">
        <f t="shared" si="24"/>
        <v>2.0040949107006734</v>
      </c>
    </row>
    <row r="208" spans="1:14" x14ac:dyDescent="0.35">
      <c r="A208">
        <v>2053</v>
      </c>
      <c r="B208">
        <f>'Carbon-Cycle'!H314</f>
        <v>487.17901378414575</v>
      </c>
      <c r="C208">
        <f t="shared" si="25"/>
        <v>3.0594539031542838</v>
      </c>
      <c r="D208" s="5">
        <f t="shared" si="20"/>
        <v>0.44070056653647388</v>
      </c>
      <c r="E208" s="5">
        <f t="shared" si="21"/>
        <v>2.0312544793388034</v>
      </c>
      <c r="J208">
        <v>2053</v>
      </c>
      <c r="K208" s="39">
        <f>'Carbon-Cycle'!Q314</f>
        <v>487.1792758796322</v>
      </c>
      <c r="L208">
        <f t="shared" si="22"/>
        <v>3.0594567813785831</v>
      </c>
      <c r="M208" s="5">
        <f t="shared" si="23"/>
        <v>0.4407008316083656</v>
      </c>
      <c r="N208">
        <f t="shared" si="24"/>
        <v>2.0312567309833844</v>
      </c>
    </row>
    <row r="209" spans="1:14" x14ac:dyDescent="0.35">
      <c r="A209">
        <v>2054</v>
      </c>
      <c r="B209">
        <f>'Carbon-Cycle'!H315</f>
        <v>489.94823510598462</v>
      </c>
      <c r="C209">
        <f t="shared" si="25"/>
        <v>3.0897782519092187</v>
      </c>
      <c r="D209" s="5">
        <f t="shared" si="20"/>
        <v>0.4497349127611911</v>
      </c>
      <c r="E209" s="5">
        <f t="shared" si="21"/>
        <v>2.0584791485274563</v>
      </c>
      <c r="J209">
        <v>2054</v>
      </c>
      <c r="K209" s="39">
        <f>'Carbon-Cycle'!Q315</f>
        <v>489.94849463828621</v>
      </c>
      <c r="L209">
        <f t="shared" si="22"/>
        <v>3.0897810858768637</v>
      </c>
      <c r="M209" s="5">
        <f t="shared" si="23"/>
        <v>0.4497351891168157</v>
      </c>
      <c r="N209">
        <f t="shared" si="24"/>
        <v>2.0584814113010368</v>
      </c>
    </row>
    <row r="210" spans="1:14" x14ac:dyDescent="0.35">
      <c r="A210">
        <v>2055</v>
      </c>
      <c r="B210">
        <f>'Carbon-Cycle'!H316</f>
        <v>492.72961997892099</v>
      </c>
      <c r="C210">
        <f t="shared" si="25"/>
        <v>3.1200637594745979</v>
      </c>
      <c r="D210" s="5">
        <f t="shared" si="20"/>
        <v>0.45887258002034348</v>
      </c>
      <c r="E210" s="5">
        <f t="shared" si="21"/>
        <v>2.0857642269441303</v>
      </c>
      <c r="J210">
        <v>2055</v>
      </c>
      <c r="K210" s="39">
        <f>'Carbon-Cycle'!Q316</f>
        <v>492.7298770244854</v>
      </c>
      <c r="L210">
        <f t="shared" si="22"/>
        <v>3.1200665504442391</v>
      </c>
      <c r="M210" s="5">
        <f t="shared" si="23"/>
        <v>0.45887286765882207</v>
      </c>
      <c r="N210">
        <f t="shared" si="24"/>
        <v>2.085766499297089</v>
      </c>
    </row>
    <row r="211" spans="1:14" x14ac:dyDescent="0.35">
      <c r="A211">
        <v>2056</v>
      </c>
      <c r="B211">
        <f>'Carbon-Cycle'!H317</f>
        <v>495.52174547931855</v>
      </c>
      <c r="C211">
        <f t="shared" si="25"/>
        <v>3.1502947547380744</v>
      </c>
      <c r="D211" s="5">
        <f t="shared" si="20"/>
        <v>0.46811332457487059</v>
      </c>
      <c r="E211" s="5">
        <f t="shared" si="21"/>
        <v>2.1131068799595516</v>
      </c>
      <c r="J211">
        <v>2056</v>
      </c>
      <c r="K211" s="39">
        <f>'Carbon-Cycle'!Q317</f>
        <v>495.52200011102815</v>
      </c>
      <c r="L211">
        <f t="shared" si="22"/>
        <v>3.1502975039197376</v>
      </c>
      <c r="M211" s="5">
        <f t="shared" si="23"/>
        <v>0.46811362348652741</v>
      </c>
      <c r="N211">
        <f t="shared" si="24"/>
        <v>2.1131091604289902</v>
      </c>
    </row>
    <row r="212" spans="1:14" x14ac:dyDescent="0.35">
      <c r="A212">
        <v>2057</v>
      </c>
      <c r="B212">
        <f>'Carbon-Cycle'!H318</f>
        <v>498.32322442917939</v>
      </c>
      <c r="C212">
        <f t="shared" si="25"/>
        <v>3.1804563041400749</v>
      </c>
      <c r="D212" s="5">
        <f t="shared" si="20"/>
        <v>0.47745688796945557</v>
      </c>
      <c r="E212" s="5">
        <f t="shared" si="21"/>
        <v>2.1405039249877316</v>
      </c>
      <c r="J212">
        <v>2057</v>
      </c>
      <c r="K212" s="39">
        <f>'Carbon-Cycle'!Q318</f>
        <v>498.32347671654463</v>
      </c>
      <c r="L212">
        <f t="shared" si="22"/>
        <v>3.1804590126974848</v>
      </c>
      <c r="M212" s="5">
        <f t="shared" si="23"/>
        <v>0.47745719813636062</v>
      </c>
      <c r="N212">
        <f t="shared" si="24"/>
        <v>2.1405062121931864</v>
      </c>
    </row>
    <row r="213" spans="1:14" x14ac:dyDescent="0.35">
      <c r="A213">
        <v>2058</v>
      </c>
      <c r="B213">
        <f>'Carbon-Cycle'!H319</f>
        <v>501.13270413689338</v>
      </c>
      <c r="C213">
        <f t="shared" si="25"/>
        <v>3.2105341807059533</v>
      </c>
      <c r="D213" s="5">
        <f t="shared" si="20"/>
        <v>0.48690299513971935</v>
      </c>
      <c r="E213" s="5">
        <f t="shared" si="21"/>
        <v>2.1679518636548338</v>
      </c>
      <c r="J213">
        <v>2058</v>
      </c>
      <c r="K213" s="39">
        <f>'Carbon-Cycle'!Q319</f>
        <v>501.1329541462357</v>
      </c>
      <c r="L213">
        <f t="shared" si="22"/>
        <v>3.2105368497587552</v>
      </c>
      <c r="M213" s="5">
        <f t="shared" si="23"/>
        <v>0.48690331653620339</v>
      </c>
      <c r="N213">
        <f t="shared" si="24"/>
        <v>2.1679541562941993</v>
      </c>
    </row>
    <row r="214" spans="1:14" x14ac:dyDescent="0.35">
      <c r="A214">
        <v>2059</v>
      </c>
      <c r="B214">
        <f>'Carbon-Cycle'!H320</f>
        <v>503.94886545573712</v>
      </c>
      <c r="C214">
        <f t="shared" si="25"/>
        <v>3.2405148368827486</v>
      </c>
      <c r="D214" s="5">
        <f t="shared" si="20"/>
        <v>0.49645135271288521</v>
      </c>
      <c r="E214" s="5">
        <f t="shared" si="21"/>
        <v>2.1954469120934568</v>
      </c>
      <c r="J214">
        <v>2059</v>
      </c>
      <c r="K214" s="39">
        <f>'Carbon-Cycle'!Q320</f>
        <v>503.94911325036009</v>
      </c>
      <c r="L214">
        <f t="shared" si="22"/>
        <v>3.2405174675085879</v>
      </c>
      <c r="M214" s="5">
        <f t="shared" si="23"/>
        <v>0.49645168530602879</v>
      </c>
      <c r="N214">
        <f t="shared" si="24"/>
        <v>2.1954492089391069</v>
      </c>
    </row>
    <row r="215" spans="1:14" x14ac:dyDescent="0.35">
      <c r="A215">
        <v>2060</v>
      </c>
      <c r="B215">
        <f>'Carbon-Cycle'!H321</f>
        <v>506.770422037451</v>
      </c>
      <c r="C215">
        <f t="shared" si="25"/>
        <v>3.2703853797977507</v>
      </c>
      <c r="D215" s="5">
        <f t="shared" si="20"/>
        <v>0.50610164749016684</v>
      </c>
      <c r="E215" s="5">
        <f t="shared" si="21"/>
        <v>2.2229850294968818</v>
      </c>
      <c r="J215">
        <v>2060</v>
      </c>
      <c r="K215" s="39">
        <f>'Carbon-Cycle'!Q321</f>
        <v>506.77066767780343</v>
      </c>
      <c r="L215">
        <f t="shared" si="22"/>
        <v>3.2703879730342731</v>
      </c>
      <c r="M215" s="5">
        <f t="shared" si="23"/>
        <v>0.50610199124026467</v>
      </c>
      <c r="N215">
        <f t="shared" si="24"/>
        <v>2.2229873293919824</v>
      </c>
    </row>
    <row r="216" spans="1:14" x14ac:dyDescent="0.35">
      <c r="A216">
        <v>2061</v>
      </c>
      <c r="B216">
        <f>'Carbon-Cycle'!H322</f>
        <v>509.5961197066112</v>
      </c>
      <c r="C216">
        <f t="shared" si="25"/>
        <v>3.3001335481197307</v>
      </c>
      <c r="D216" s="5">
        <f t="shared" si="20"/>
        <v>0.51585354509996495</v>
      </c>
      <c r="E216" s="5">
        <f t="shared" si="21"/>
        <v>2.2505619450391974</v>
      </c>
      <c r="J216">
        <v>2061</v>
      </c>
      <c r="K216" s="39">
        <f>'Carbon-Cycle'!Q322</f>
        <v>509.59636325044039</v>
      </c>
      <c r="L216">
        <f t="shared" si="22"/>
        <v>3.3001361049664655</v>
      </c>
      <c r="M216" s="5">
        <f t="shared" si="23"/>
        <v>0.51585389996096642</v>
      </c>
      <c r="N216">
        <f t="shared" si="24"/>
        <v>2.2505642468942009</v>
      </c>
    </row>
    <row r="217" spans="1:14" x14ac:dyDescent="0.35">
      <c r="A217">
        <v>2062</v>
      </c>
      <c r="B217">
        <f>'Carbon-Cycle'!H323</f>
        <v>512.42473591081182</v>
      </c>
      <c r="C217">
        <f t="shared" si="25"/>
        <v>3.329747690041184</v>
      </c>
      <c r="D217" s="5">
        <f t="shared" si="20"/>
        <v>0.52570668881161975</v>
      </c>
      <c r="E217" s="5">
        <f t="shared" si="21"/>
        <v>2.2781731832494545</v>
      </c>
      <c r="J217">
        <v>2062</v>
      </c>
      <c r="K217" s="39">
        <f>'Carbon-Cycle'!Q323</f>
        <v>512.42497741330794</v>
      </c>
      <c r="L217">
        <f t="shared" si="22"/>
        <v>3.3297502114613255</v>
      </c>
      <c r="M217" s="5">
        <f t="shared" si="23"/>
        <v>0.52570705473154722</v>
      </c>
      <c r="N217">
        <f t="shared" si="24"/>
        <v>2.2781754860387635</v>
      </c>
    </row>
    <row r="218" spans="1:14" x14ac:dyDescent="0.35">
      <c r="A218">
        <v>2063</v>
      </c>
      <c r="B218">
        <f>'Carbon-Cycle'!H324</f>
        <v>515.25507921941391</v>
      </c>
      <c r="C218">
        <f t="shared" si="25"/>
        <v>3.3592167421014665</v>
      </c>
      <c r="D218" s="5">
        <f t="shared" si="20"/>
        <v>0.53566069850002662</v>
      </c>
      <c r="E218" s="5">
        <f t="shared" si="21"/>
        <v>2.3058140879167843</v>
      </c>
      <c r="J218">
        <v>2063</v>
      </c>
      <c r="K218" s="39">
        <f>'Carbon-Cycle'!Q324</f>
        <v>515.25531873334648</v>
      </c>
      <c r="L218">
        <f t="shared" si="22"/>
        <v>3.3592192290235623</v>
      </c>
      <c r="M218" s="5">
        <f t="shared" si="23"/>
        <v>0.5356610754213722</v>
      </c>
      <c r="N218">
        <f t="shared" si="24"/>
        <v>2.3058163906755773</v>
      </c>
    </row>
    <row r="219" spans="1:14" x14ac:dyDescent="0.35">
      <c r="A219">
        <v>2064</v>
      </c>
      <c r="B219">
        <f>'Carbon-Cycle'!H325</f>
        <v>518.08598885434367</v>
      </c>
      <c r="C219">
        <f t="shared" si="25"/>
        <v>3.3885302086902898</v>
      </c>
      <c r="D219" s="5">
        <f t="shared" si="20"/>
        <v>0.54571516975191381</v>
      </c>
      <c r="E219" s="5">
        <f t="shared" si="21"/>
        <v>2.3334798445960612</v>
      </c>
      <c r="J219">
        <v>2064</v>
      </c>
      <c r="K219" s="39">
        <f>'Carbon-Cycle'!Q325</f>
        <v>518.08622643019078</v>
      </c>
      <c r="L219">
        <f t="shared" si="22"/>
        <v>3.3885326620098501</v>
      </c>
      <c r="M219" s="5">
        <f t="shared" si="23"/>
        <v>0.54571555761201607</v>
      </c>
      <c r="N219">
        <f t="shared" si="24"/>
        <v>2.3334821464172766</v>
      </c>
    </row>
    <row r="220" spans="1:14" x14ac:dyDescent="0.35">
      <c r="A220">
        <v>2065</v>
      </c>
      <c r="B220">
        <f>'Carbon-Cycle'!H326</f>
        <v>520.91633424290001</v>
      </c>
      <c r="C220">
        <f t="shared" si="25"/>
        <v>3.4176781421414755</v>
      </c>
      <c r="D220" s="5">
        <f t="shared" si="20"/>
        <v>0.55586967310502855</v>
      </c>
      <c r="E220" s="5">
        <f t="shared" si="21"/>
        <v>2.3611655017786974</v>
      </c>
      <c r="J220">
        <v>2065</v>
      </c>
      <c r="K220" s="39">
        <f>'Carbon-Cycle'!Q326</f>
        <v>520.91656992896924</v>
      </c>
      <c r="L220">
        <f t="shared" si="22"/>
        <v>3.4176805627224827</v>
      </c>
      <c r="M220" s="5">
        <f t="shared" si="23"/>
        <v>0.55587007183643</v>
      </c>
      <c r="N220">
        <f t="shared" si="24"/>
        <v>2.3611678018101614</v>
      </c>
    </row>
    <row r="221" spans="1:14" x14ac:dyDescent="0.35">
      <c r="A221">
        <v>2066</v>
      </c>
      <c r="B221">
        <f>'Carbon-Cycle'!H327</f>
        <v>523.7450145864359</v>
      </c>
      <c r="C221">
        <f t="shared" si="25"/>
        <v>3.4466511233677348</v>
      </c>
      <c r="D221" s="5">
        <f t="shared" si="20"/>
        <v>0.56612375341189503</v>
      </c>
      <c r="E221" s="5">
        <f t="shared" si="21"/>
        <v>2.3888659907894976</v>
      </c>
      <c r="J221">
        <v>2066</v>
      </c>
      <c r="K221" s="39">
        <f>'Carbon-Cycle'!Q327</f>
        <v>523.74524842897995</v>
      </c>
      <c r="L221">
        <f t="shared" si="22"/>
        <v>3.4466535120440875</v>
      </c>
      <c r="M221" s="5">
        <f t="shared" si="23"/>
        <v>0.56612416294268075</v>
      </c>
      <c r="N221">
        <f t="shared" si="24"/>
        <v>2.3888682882311931</v>
      </c>
    </row>
    <row r="222" spans="1:14" x14ac:dyDescent="0.35">
      <c r="A222">
        <v>2067</v>
      </c>
      <c r="B222">
        <f>'Carbon-Cycle'!H328</f>
        <v>526.57095844112678</v>
      </c>
      <c r="C222">
        <f t="shared" si="25"/>
        <v>3.4754402430105693</v>
      </c>
      <c r="D222" s="5">
        <f t="shared" si="20"/>
        <v>0.57647692932019978</v>
      </c>
      <c r="E222" s="5">
        <f t="shared" si="21"/>
        <v>2.4165761444676708</v>
      </c>
      <c r="J222">
        <v>2067</v>
      </c>
      <c r="K222" s="39">
        <f>'Carbon-Cycle'!Q328</f>
        <v>526.57119048445088</v>
      </c>
      <c r="L222">
        <f t="shared" si="22"/>
        <v>3.4754426005874368</v>
      </c>
      <c r="M222" s="5">
        <f t="shared" si="23"/>
        <v>0.57647734957431951</v>
      </c>
      <c r="N222">
        <f t="shared" si="24"/>
        <v>2.4165784385691396</v>
      </c>
    </row>
    <row r="223" spans="1:14" x14ac:dyDescent="0.35">
      <c r="A223">
        <v>2068</v>
      </c>
      <c r="B223">
        <f>'Carbon-Cycle'!H329</f>
        <v>529.39312330844155</v>
      </c>
      <c r="C223">
        <f t="shared" si="25"/>
        <v>3.5040370830921415</v>
      </c>
      <c r="D223" s="5">
        <f t="shared" si="20"/>
        <v>0.58692869286223737</v>
      </c>
      <c r="E223" s="5">
        <f t="shared" si="21"/>
        <v>2.4442907146877428</v>
      </c>
      <c r="J223">
        <v>2068</v>
      </c>
      <c r="K223" s="39">
        <f>'Carbon-Cycle'!Q329</f>
        <v>529.39335359500637</v>
      </c>
      <c r="L223">
        <f t="shared" si="22"/>
        <v>3.5040394103472563</v>
      </c>
      <c r="M223" s="5">
        <f t="shared" si="23"/>
        <v>0.5869291237598101</v>
      </c>
      <c r="N223">
        <f t="shared" si="24"/>
        <v>2.4442930047456111</v>
      </c>
    </row>
    <row r="224" spans="1:14" x14ac:dyDescent="0.35">
      <c r="A224">
        <v>2069</v>
      </c>
      <c r="B224">
        <f>'Carbon-Cycle'!H330</f>
        <v>532.21049523377496</v>
      </c>
      <c r="C224">
        <f t="shared" si="25"/>
        <v>3.5324336991626488</v>
      </c>
      <c r="D224" s="5">
        <f t="shared" si="20"/>
        <v>0.59747850914620626</v>
      </c>
      <c r="E224" s="5">
        <f t="shared" si="21"/>
        <v>2.4720043887740131</v>
      </c>
      <c r="J224">
        <v>2069</v>
      </c>
      <c r="K224" s="39">
        <f>'Carbon-Cycle'!Q330</f>
        <v>532.21072380429302</v>
      </c>
      <c r="L224">
        <f t="shared" si="22"/>
        <v>3.5324359968475307</v>
      </c>
      <c r="M224" s="5">
        <f t="shared" si="23"/>
        <v>0.5974789506038094</v>
      </c>
      <c r="N224">
        <f t="shared" si="24"/>
        <v>2.4720066741296391</v>
      </c>
    </row>
    <row r="225" spans="1:14" x14ac:dyDescent="0.35">
      <c r="A225">
        <v>2070</v>
      </c>
      <c r="B225">
        <f>'Carbon-Cycle'!H331</f>
        <v>535.02208841219124</v>
      </c>
      <c r="C225">
        <f t="shared" si="25"/>
        <v>3.5606226029397221</v>
      </c>
      <c r="D225" s="5">
        <f t="shared" si="20"/>
        <v>0.60812581614249217</v>
      </c>
      <c r="E225" s="5">
        <f t="shared" si="21"/>
        <v>2.4997118048602904</v>
      </c>
      <c r="J225">
        <v>2070</v>
      </c>
      <c r="K225" s="39">
        <f>'Carbon-Cycle'!Q331</f>
        <v>535.0223153057176</v>
      </c>
      <c r="L225">
        <f t="shared" si="22"/>
        <v>3.5606248717808318</v>
      </c>
      <c r="M225" s="5">
        <f t="shared" si="23"/>
        <v>0.60812626807343606</v>
      </c>
      <c r="N225">
        <f t="shared" si="24"/>
        <v>2.4997140848975272</v>
      </c>
    </row>
    <row r="226" spans="1:14" x14ac:dyDescent="0.35">
      <c r="A226">
        <v>2071</v>
      </c>
      <c r="B226">
        <f>'Carbon-Cycle'!H332</f>
        <v>537.82694480052373</v>
      </c>
      <c r="C226">
        <f t="shared" si="25"/>
        <v>3.5885967454373762</v>
      </c>
      <c r="D226" s="5">
        <f t="shared" si="20"/>
        <v>0.61887002455840923</v>
      </c>
      <c r="E226" s="5">
        <f t="shared" si="21"/>
        <v>2.5274075662448059</v>
      </c>
      <c r="J226">
        <v>2071</v>
      </c>
      <c r="K226" s="39">
        <f>'Carbon-Cycle'!Q332</f>
        <v>537.82717005454299</v>
      </c>
      <c r="L226">
        <f t="shared" si="22"/>
        <v>3.5885989861372187</v>
      </c>
      <c r="M226" s="5">
        <f t="shared" si="23"/>
        <v>0.61887048687299695</v>
      </c>
      <c r="N226">
        <f t="shared" si="24"/>
        <v>2.5274098403878686</v>
      </c>
    </row>
    <row r="227" spans="1:14" x14ac:dyDescent="0.35">
      <c r="A227">
        <v>2072</v>
      </c>
      <c r="B227">
        <f>'Carbon-Cycle'!H333</f>
        <v>540.62413373524646</v>
      </c>
      <c r="C227">
        <f t="shared" si="25"/>
        <v>3.6163495005819017</v>
      </c>
      <c r="D227" s="5">
        <f t="shared" si="20"/>
        <v>0.62971051779518794</v>
      </c>
      <c r="E227" s="5">
        <f t="shared" si="21"/>
        <v>2.5550862547884243</v>
      </c>
      <c r="J227">
        <v>2072</v>
      </c>
      <c r="K227" s="39">
        <f>'Carbon-Cycle'!Q333</f>
        <v>540.624357385753</v>
      </c>
      <c r="L227">
        <f t="shared" si="22"/>
        <v>3.6163517138200612</v>
      </c>
      <c r="M227" s="5">
        <f t="shared" si="23"/>
        <v>0.62971099040096146</v>
      </c>
      <c r="N227">
        <f t="shared" si="24"/>
        <v>2.5550885224998621</v>
      </c>
    </row>
    <row r="228" spans="1:14" x14ac:dyDescent="0.35">
      <c r="A228">
        <v>2073</v>
      </c>
      <c r="B228">
        <f>'Carbon-Cycle'!H334</f>
        <v>543.4127515556288</v>
      </c>
      <c r="C228">
        <f t="shared" si="25"/>
        <v>3.6438746493113645</v>
      </c>
      <c r="D228" s="5">
        <f t="shared" si="20"/>
        <v>0.64064665198130955</v>
      </c>
      <c r="E228" s="5">
        <f t="shared" si="21"/>
        <v>2.582742443402557</v>
      </c>
      <c r="J228">
        <v>2073</v>
      </c>
      <c r="K228" s="39">
        <f>'Carbon-Cycle'!Q334</f>
        <v>543.412973637204</v>
      </c>
      <c r="L228">
        <f t="shared" si="22"/>
        <v>3.6438768357454907</v>
      </c>
      <c r="M228" s="5">
        <f t="shared" si="23"/>
        <v>0.64064713478328317</v>
      </c>
      <c r="N228">
        <f t="shared" si="24"/>
        <v>2.582744704181323</v>
      </c>
    </row>
    <row r="229" spans="1:14" x14ac:dyDescent="0.35">
      <c r="A229">
        <v>2074</v>
      </c>
      <c r="B229">
        <f>'Carbon-Cycle'!H335</f>
        <v>546.19192123174389</v>
      </c>
      <c r="C229">
        <f t="shared" si="25"/>
        <v>3.6711663641543804</v>
      </c>
      <c r="D229" s="5">
        <f t="shared" si="20"/>
        <v>0.65167775607658218</v>
      </c>
      <c r="E229" s="5">
        <f t="shared" si="21"/>
        <v>2.6103707076714677</v>
      </c>
      <c r="J229">
        <v>2074</v>
      </c>
      <c r="K229" s="39">
        <f>'Carbon-Cycle'!Q335</f>
        <v>546.19214177762854</v>
      </c>
      <c r="L229">
        <f t="shared" si="22"/>
        <v>3.6711685244211267</v>
      </c>
      <c r="M229" s="5">
        <f t="shared" si="23"/>
        <v>0.65167824897746407</v>
      </c>
      <c r="N229">
        <f t="shared" si="24"/>
        <v>2.6103729610510813</v>
      </c>
    </row>
    <row r="230" spans="1:14" x14ac:dyDescent="0.35">
      <c r="A230">
        <v>2075</v>
      </c>
      <c r="B230">
        <f>'Carbon-Cycle'!H336</f>
        <v>548.96079199693452</v>
      </c>
      <c r="C230">
        <f t="shared" si="25"/>
        <v>3.6982191942828089</v>
      </c>
      <c r="D230" s="5">
        <f t="shared" si="20"/>
        <v>0.6628031320416411</v>
      </c>
      <c r="E230" s="5">
        <f t="shared" si="21"/>
        <v>2.6379656366519937</v>
      </c>
      <c r="J230">
        <v>2075</v>
      </c>
      <c r="K230" s="39">
        <f>'Carbon-Cycle'!Q336</f>
        <v>548.96101103909746</v>
      </c>
      <c r="L230">
        <f t="shared" si="22"/>
        <v>3.6982213289987214</v>
      </c>
      <c r="M230" s="5">
        <f t="shared" si="23"/>
        <v>0.6628036349420422</v>
      </c>
      <c r="N230">
        <f t="shared" si="24"/>
        <v>2.6379678821987924</v>
      </c>
    </row>
    <row r="231" spans="1:14" x14ac:dyDescent="0.35">
      <c r="A231">
        <v>2076</v>
      </c>
      <c r="B231">
        <f>'Carbon-Cycle'!H337</f>
        <v>551.71853898436302</v>
      </c>
      <c r="C231">
        <f t="shared" si="25"/>
        <v>3.7250280510319818</v>
      </c>
      <c r="D231" s="5">
        <f t="shared" si="20"/>
        <v>0.67402205506782786</v>
      </c>
      <c r="E231" s="5">
        <f t="shared" si="21"/>
        <v>2.6655218428920597</v>
      </c>
      <c r="J231">
        <v>2076</v>
      </c>
      <c r="K231" s="39">
        <f>'Carbon-Cycle'!Q337</f>
        <v>551.71875655356507</v>
      </c>
      <c r="L231">
        <f t="shared" si="22"/>
        <v>3.7250301607943319</v>
      </c>
      <c r="M231" s="5">
        <f t="shared" si="23"/>
        <v>0.67402256786646053</v>
      </c>
      <c r="N231">
        <f t="shared" si="24"/>
        <v>2.6655240802035336</v>
      </c>
    </row>
    <row r="232" spans="1:14" x14ac:dyDescent="0.35">
      <c r="A232">
        <v>2077</v>
      </c>
      <c r="B232">
        <f>'Carbon-Cycle'!H338</f>
        <v>554.4643628672826</v>
      </c>
      <c r="C232">
        <f t="shared" si="25"/>
        <v>3.7515881938811004</v>
      </c>
      <c r="D232" s="5">
        <f t="shared" si="20"/>
        <v>0.68533377386266947</v>
      </c>
      <c r="E232" s="5">
        <f t="shared" si="21"/>
        <v>2.6930339717077398</v>
      </c>
      <c r="J232">
        <v>2077</v>
      </c>
      <c r="K232" s="39">
        <f>'Carbon-Cycle'!Q338</f>
        <v>554.46457899313839</v>
      </c>
      <c r="L232">
        <f t="shared" si="22"/>
        <v>3.7515902792686933</v>
      </c>
      <c r="M232" s="5">
        <f t="shared" si="23"/>
        <v>0.6853342964565351</v>
      </c>
      <c r="N232">
        <f t="shared" si="24"/>
        <v>2.6930362004109458</v>
      </c>
    </row>
    <row r="233" spans="1:14" x14ac:dyDescent="0.35">
      <c r="A233">
        <v>2078</v>
      </c>
      <c r="B233">
        <f>'Carbon-Cycle'!H339</f>
        <v>557.19748950268433</v>
      </c>
      <c r="C233">
        <f t="shared" si="25"/>
        <v>3.777895216885649</v>
      </c>
      <c r="D233" s="5">
        <f t="shared" si="20"/>
        <v>0.69673751098642944</v>
      </c>
      <c r="E233" s="5">
        <f t="shared" si="21"/>
        <v>2.7204967097570387</v>
      </c>
      <c r="J233">
        <v>2078</v>
      </c>
      <c r="K233" s="39">
        <f>'Carbon-Cycle'!Q339</f>
        <v>557.1977042137197</v>
      </c>
      <c r="L233">
        <f t="shared" si="22"/>
        <v>3.7778972784595783</v>
      </c>
      <c r="M233" s="5">
        <f t="shared" si="23"/>
        <v>0.6967380432709962</v>
      </c>
      <c r="N233">
        <f t="shared" si="24"/>
        <v>2.7204989295070923</v>
      </c>
    </row>
    <row r="234" spans="1:14" x14ac:dyDescent="0.35">
      <c r="A234">
        <v>2079</v>
      </c>
      <c r="B234">
        <f>'Carbon-Cycle'!H340</f>
        <v>559.9171695779844</v>
      </c>
      <c r="C234">
        <f t="shared" si="25"/>
        <v>3.8039450355529594</v>
      </c>
      <c r="D234" s="5">
        <f t="shared" si="20"/>
        <v>0.70823246323544653</v>
      </c>
      <c r="E234" s="5">
        <f t="shared" si="21"/>
        <v>2.7479047929470104</v>
      </c>
      <c r="J234">
        <v>2079</v>
      </c>
      <c r="K234" s="39">
        <f>'Carbon-Cycle'!Q340</f>
        <v>559.9173829016903</v>
      </c>
      <c r="L234">
        <f t="shared" si="22"/>
        <v>3.8039470738573202</v>
      </c>
      <c r="M234" s="5">
        <f t="shared" si="23"/>
        <v>0.70823300510481724</v>
      </c>
      <c r="N234">
        <f t="shared" si="24"/>
        <v>2.7479070034256479</v>
      </c>
    </row>
    <row r="235" spans="1:14" x14ac:dyDescent="0.35">
      <c r="A235">
        <v>2080</v>
      </c>
      <c r="B235">
        <f>'Carbon-Cycle'!H341</f>
        <v>562.62267826042694</v>
      </c>
      <c r="C235">
        <f t="shared" si="25"/>
        <v>3.8297338741514007</v>
      </c>
      <c r="D235" s="5">
        <f t="shared" si="20"/>
        <v>0.71981780206820822</v>
      </c>
      <c r="E235" s="5">
        <f t="shared" si="21"/>
        <v>2.775253013709313</v>
      </c>
      <c r="J235">
        <v>2080</v>
      </c>
      <c r="K235" s="39">
        <f>'Carbon-Cycle'!Q341</f>
        <v>562.62289022331186</v>
      </c>
      <c r="L235">
        <f t="shared" si="22"/>
        <v>3.8297358897139864</v>
      </c>
      <c r="M235" s="5">
        <f t="shared" si="23"/>
        <v>0.71981835341527955</v>
      </c>
      <c r="N235">
        <f t="shared" si="24"/>
        <v>2.7752552146235234</v>
      </c>
    </row>
    <row r="236" spans="1:14" x14ac:dyDescent="0.35">
      <c r="A236">
        <v>2081</v>
      </c>
      <c r="B236">
        <f>'Carbon-Cycle'!H342</f>
        <v>565.31331484889449</v>
      </c>
      <c r="C236">
        <f t="shared" si="25"/>
        <v>3.855258253443294</v>
      </c>
      <c r="D236" s="5">
        <f t="shared" si="20"/>
        <v>0.7314926740703297</v>
      </c>
      <c r="E236" s="5">
        <f t="shared" si="21"/>
        <v>2.8025362276778139</v>
      </c>
      <c r="J236">
        <v>2081</v>
      </c>
      <c r="K236" s="39">
        <f>'Carbon-Cycle'!Q342</f>
        <v>565.3135254765325</v>
      </c>
      <c r="L236">
        <f t="shared" si="22"/>
        <v>3.8552602467762362</v>
      </c>
      <c r="M236" s="5">
        <f t="shared" si="23"/>
        <v>0.73149323478694239</v>
      </c>
      <c r="N236">
        <f t="shared" si="24"/>
        <v>2.8025384187585365</v>
      </c>
    </row>
    <row r="237" spans="1:14" x14ac:dyDescent="0.35">
      <c r="A237">
        <v>2082</v>
      </c>
      <c r="B237">
        <f>'Carbon-Cycle'!H343</f>
        <v>567.98840242783194</v>
      </c>
      <c r="C237">
        <f t="shared" si="25"/>
        <v>3.8805149788311684</v>
      </c>
      <c r="D237" s="5">
        <f t="shared" si="20"/>
        <v>0.74325620145482019</v>
      </c>
      <c r="E237" s="5">
        <f t="shared" si="21"/>
        <v>2.8297493598004282</v>
      </c>
      <c r="J237">
        <v>2082</v>
      </c>
      <c r="K237" s="39">
        <f>'Carbon-Cycle'!Q343</f>
        <v>567.98861174490844</v>
      </c>
      <c r="L237">
        <f t="shared" si="22"/>
        <v>3.8805169504315535</v>
      </c>
      <c r="M237" s="5">
        <f t="shared" si="23"/>
        <v>0.74325677143190105</v>
      </c>
      <c r="N237">
        <f t="shared" si="24"/>
        <v>2.8297515408013125</v>
      </c>
    </row>
    <row r="238" spans="1:14" x14ac:dyDescent="0.35">
      <c r="A238">
        <v>2083</v>
      </c>
      <c r="B238">
        <f>'Carbon-Cycle'!H344</f>
        <v>570.64728752300425</v>
      </c>
      <c r="C238">
        <f t="shared" si="25"/>
        <v>3.905501128906772</v>
      </c>
      <c r="D238" s="5">
        <f t="shared" si="20"/>
        <v>0.75510748259422322</v>
      </c>
      <c r="E238" s="5">
        <f t="shared" si="21"/>
        <v>2.856887409915962</v>
      </c>
      <c r="J238">
        <v>2083</v>
      </c>
      <c r="K238" s="39">
        <f>'Carbon-Cycle'!Q344</f>
        <v>570.6474955533597</v>
      </c>
      <c r="L238">
        <f t="shared" si="22"/>
        <v>3.9055030792572309</v>
      </c>
      <c r="M238" s="5">
        <f t="shared" si="23"/>
        <v>0.75510806172191935</v>
      </c>
      <c r="N238">
        <f t="shared" si="24"/>
        <v>2.8568895806121857</v>
      </c>
    </row>
    <row r="239" spans="1:14" x14ac:dyDescent="0.35">
      <c r="A239">
        <v>2084</v>
      </c>
      <c r="B239">
        <f>'Carbon-Cycle'!H345</f>
        <v>573.28933975883024</v>
      </c>
      <c r="C239">
        <f t="shared" si="25"/>
        <v>3.9302140443920055</v>
      </c>
      <c r="D239" s="5">
        <f t="shared" si="20"/>
        <v>0.7670455925814107</v>
      </c>
      <c r="E239" s="5">
        <f t="shared" si="21"/>
        <v>2.8839454578253796</v>
      </c>
      <c r="J239">
        <v>2084</v>
      </c>
      <c r="K239" s="39">
        <f>'Carbon-Cycle'!Q345</f>
        <v>573.28954652550158</v>
      </c>
      <c r="L239">
        <f t="shared" si="22"/>
        <v>3.9302159739612748</v>
      </c>
      <c r="M239" s="5">
        <f t="shared" si="23"/>
        <v>0.76704618074921604</v>
      </c>
      <c r="N239">
        <f t="shared" si="24"/>
        <v>2.8839476180125234</v>
      </c>
    </row>
    <row r="240" spans="1:14" x14ac:dyDescent="0.35">
      <c r="A240">
        <v>2085</v>
      </c>
      <c r="B240">
        <f>'Carbon-Cycle'!H346</f>
        <v>575.91395151704921</v>
      </c>
      <c r="C240">
        <f t="shared" si="25"/>
        <v>3.9546513174608666</v>
      </c>
      <c r="D240" s="5">
        <f t="shared" si="20"/>
        <v>0.77906958381599645</v>
      </c>
      <c r="E240" s="5">
        <f t="shared" si="21"/>
        <v>2.9109186678855972</v>
      </c>
      <c r="J240">
        <v>2085</v>
      </c>
      <c r="K240" s="39">
        <f>'Carbon-Cycle'!Q346</f>
        <v>575.91415704230781</v>
      </c>
      <c r="L240">
        <f t="shared" si="22"/>
        <v>3.9546532267043117</v>
      </c>
      <c r="M240" s="5">
        <f t="shared" si="23"/>
        <v>0.77907018091287161</v>
      </c>
      <c r="N240">
        <f t="shared" si="24"/>
        <v>2.9109208173785746</v>
      </c>
    </row>
    <row r="241" spans="1:14" x14ac:dyDescent="0.35">
      <c r="A241">
        <v>2086</v>
      </c>
      <c r="B241">
        <f>'Carbon-Cycle'!H347</f>
        <v>578.520537596498</v>
      </c>
      <c r="C241">
        <f t="shared" si="25"/>
        <v>3.9788107814313984</v>
      </c>
      <c r="D241" s="5">
        <f t="shared" si="20"/>
        <v>0.79117848661351176</v>
      </c>
      <c r="E241" s="5">
        <f t="shared" si="21"/>
        <v>2.9378022931526324</v>
      </c>
      <c r="J241">
        <v>2086</v>
      </c>
      <c r="K241" s="39">
        <f>'Carbon-Cycle'!Q347</f>
        <v>578.52074190188694</v>
      </c>
      <c r="L241">
        <f t="shared" si="22"/>
        <v>3.9788126707915281</v>
      </c>
      <c r="M241" s="5">
        <f t="shared" si="23"/>
        <v>0.79117909252799679</v>
      </c>
      <c r="N241">
        <f t="shared" si="24"/>
        <v>2.9378044317846688</v>
      </c>
    </row>
    <row r="242" spans="1:14" x14ac:dyDescent="0.35">
      <c r="A242">
        <v>2087</v>
      </c>
      <c r="B242">
        <f>'Carbon-Cycle'!H348</f>
        <v>581.10853487379666</v>
      </c>
      <c r="C242">
        <f t="shared" si="25"/>
        <v>4.0026905008166782</v>
      </c>
      <c r="D242" s="5">
        <f t="shared" si="20"/>
        <v>0.80337130983465399</v>
      </c>
      <c r="E242" s="5">
        <f t="shared" si="21"/>
        <v>2.9645916790997093</v>
      </c>
      <c r="J242">
        <v>2087</v>
      </c>
      <c r="K242" s="39">
        <f>'Carbon-Cycle'!Q348</f>
        <v>581.10873798016496</v>
      </c>
      <c r="L242">
        <f t="shared" si="22"/>
        <v>4.0026923707236142</v>
      </c>
      <c r="M242" s="5">
        <f t="shared" si="23"/>
        <v>0.80337192445497463</v>
      </c>
      <c r="N242">
        <f t="shared" si="24"/>
        <v>2.96459380672137</v>
      </c>
    </row>
    <row r="243" spans="1:14" x14ac:dyDescent="0.35">
      <c r="A243">
        <v>2088</v>
      </c>
      <c r="B243">
        <f>'Carbon-Cycle'!H349</f>
        <v>583.67740196476143</v>
      </c>
      <c r="C243">
        <f t="shared" si="25"/>
        <v>4.0262887617239045</v>
      </c>
      <c r="D243" s="5">
        <f t="shared" si="20"/>
        <v>0.81564704153207945</v>
      </c>
      <c r="E243" s="5">
        <f t="shared" si="21"/>
        <v>2.9912822669347325</v>
      </c>
      <c r="J243">
        <v>2088</v>
      </c>
      <c r="K243" s="39">
        <f>'Carbon-Cycle'!Q349</f>
        <v>583.6776038922975</v>
      </c>
      <c r="L243">
        <f t="shared" si="22"/>
        <v>4.0262906125958544</v>
      </c>
      <c r="M243" s="5">
        <f t="shared" si="23"/>
        <v>0.81564766474624772</v>
      </c>
      <c r="N243">
        <f t="shared" si="24"/>
        <v>2.991284383412999</v>
      </c>
    </row>
    <row r="244" spans="1:14" x14ac:dyDescent="0.35">
      <c r="A244">
        <v>2089</v>
      </c>
      <c r="B244">
        <f>'Carbon-Cycle'!H350</f>
        <v>586.22661888638459</v>
      </c>
      <c r="C244">
        <f t="shared" si="25"/>
        <v>4.0496040625907952</v>
      </c>
      <c r="D244" s="5">
        <f t="shared" si="20"/>
        <v>0.82800464961236653</v>
      </c>
      <c r="E244" s="5">
        <f t="shared" si="21"/>
        <v>3.0178695965404048</v>
      </c>
      <c r="J244">
        <v>2089</v>
      </c>
      <c r="K244" s="39">
        <f>'Carbon-Cycle'!Q350</f>
        <v>586.22681965464642</v>
      </c>
      <c r="L244">
        <f t="shared" si="22"/>
        <v>4.0496058948344738</v>
      </c>
      <c r="M244" s="5">
        <f t="shared" si="23"/>
        <v>0.82800528130827489</v>
      </c>
      <c r="N244">
        <f t="shared" si="24"/>
        <v>3.0178717017577927</v>
      </c>
    </row>
    <row r="245" spans="1:14" x14ac:dyDescent="0.35">
      <c r="A245">
        <v>2090</v>
      </c>
      <c r="B245">
        <f>'Carbon-Cycle'!H351</f>
        <v>588.7556867192385</v>
      </c>
      <c r="C245">
        <f t="shared" si="25"/>
        <v>4.0726351052485521</v>
      </c>
      <c r="D245" s="5">
        <f t="shared" si="20"/>
        <v>0.84044308251091782</v>
      </c>
      <c r="E245" s="5">
        <f t="shared" si="21"/>
        <v>3.0443493090591591</v>
      </c>
      <c r="J245">
        <v>2090</v>
      </c>
      <c r="K245" s="39">
        <f>'Carbon-Cycle'!Q351</f>
        <v>588.75588634718338</v>
      </c>
      <c r="L245">
        <f t="shared" si="22"/>
        <v>4.0726369192596064</v>
      </c>
      <c r="M245" s="5">
        <f t="shared" si="23"/>
        <v>0.84044372257642819</v>
      </c>
      <c r="N245">
        <f t="shared" si="24"/>
        <v>3.0443514029128784</v>
      </c>
    </row>
    <row r="246" spans="1:14" x14ac:dyDescent="0.35">
      <c r="A246">
        <v>2091</v>
      </c>
      <c r="B246">
        <f>'Carbon-Cycle'!H352</f>
        <v>591.2641272701859</v>
      </c>
      <c r="C246">
        <f t="shared" si="25"/>
        <v>4.0953807863009093</v>
      </c>
      <c r="D246" s="5">
        <f t="shared" si="20"/>
        <v>0.85296126987771181</v>
      </c>
      <c r="E246" s="5">
        <f t="shared" si="21"/>
        <v>3.0707171491440173</v>
      </c>
      <c r="J246">
        <v>2091</v>
      </c>
      <c r="K246" s="39">
        <f>'Carbon-Cycle'!Q352</f>
        <v>591.26432577619823</v>
      </c>
      <c r="L246">
        <f t="shared" si="22"/>
        <v>4.0953825824643149</v>
      </c>
      <c r="M246" s="5">
        <f t="shared" si="23"/>
        <v>0.85296191820073919</v>
      </c>
      <c r="N246">
        <f t="shared" si="24"/>
        <v>3.070719231545175</v>
      </c>
    </row>
    <row r="247" spans="1:14" x14ac:dyDescent="0.35">
      <c r="A247">
        <v>2092</v>
      </c>
      <c r="B247">
        <f>'Carbon-Cycle'!H353</f>
        <v>593.75148273529749</v>
      </c>
      <c r="C247">
        <f t="shared" si="25"/>
        <v>4.1178401888089322</v>
      </c>
      <c r="D247" s="5">
        <f t="shared" si="20"/>
        <v>0.86555812327194448</v>
      </c>
      <c r="E247" s="5">
        <f t="shared" si="21"/>
        <v>3.0969689668954801</v>
      </c>
      <c r="J247">
        <v>2092</v>
      </c>
      <c r="K247" s="39">
        <f>'Carbon-Cycle'!Q353</f>
        <v>593.75168013721486</v>
      </c>
      <c r="L247">
        <f t="shared" si="22"/>
        <v>4.1178419674993654</v>
      </c>
      <c r="M247" s="5">
        <f t="shared" si="23"/>
        <v>0.86555877974053563</v>
      </c>
      <c r="N247">
        <f t="shared" si="24"/>
        <v>3.0969710377683182</v>
      </c>
    </row>
    <row r="248" spans="1:14" x14ac:dyDescent="0.35">
      <c r="A248">
        <v>2093</v>
      </c>
      <c r="B248">
        <f>'Carbon-Cycle'!H354</f>
        <v>596.21731536289712</v>
      </c>
      <c r="C248">
        <f t="shared" si="25"/>
        <v>4.1400125742714273</v>
      </c>
      <c r="D248" s="5">
        <f t="shared" si="20"/>
        <v>0.87823253686372615</v>
      </c>
      <c r="E248" s="5">
        <f t="shared" si="21"/>
        <v>3.1231007195035652</v>
      </c>
      <c r="J248">
        <v>2093</v>
      </c>
      <c r="K248" s="39">
        <f>'Carbon-Cycle'!Q354</f>
        <v>596.21751167803507</v>
      </c>
      <c r="L248">
        <f t="shared" si="22"/>
        <v>4.1400143358536354</v>
      </c>
      <c r="M248" s="5">
        <f t="shared" si="23"/>
        <v>0.87823320136613348</v>
      </c>
      <c r="N248">
        <f t="shared" si="24"/>
        <v>3.1231027787847352</v>
      </c>
    </row>
    <row r="249" spans="1:14" x14ac:dyDescent="0.35">
      <c r="A249">
        <v>2094</v>
      </c>
      <c r="B249">
        <f>'Carbon-Cycle'!H355</f>
        <v>598.6612071166719</v>
      </c>
      <c r="C249">
        <f t="shared" si="25"/>
        <v>4.161897374891101</v>
      </c>
      <c r="D249" s="5">
        <f t="shared" si="20"/>
        <v>0.89098338814112044</v>
      </c>
      <c r="E249" s="5">
        <f t="shared" si="21"/>
        <v>3.1491084726131855</v>
      </c>
      <c r="J249">
        <v>2094</v>
      </c>
      <c r="K249" s="39">
        <f>'Carbon-Cycle'!Q355</f>
        <v>598.66140236184765</v>
      </c>
      <c r="L249">
        <f t="shared" si="22"/>
        <v>4.1618991197202426</v>
      </c>
      <c r="M249" s="5">
        <f t="shared" si="23"/>
        <v>0.89098406056587109</v>
      </c>
      <c r="N249">
        <f t="shared" si="24"/>
        <v>3.1491105202510608</v>
      </c>
    </row>
    <row r="250" spans="1:14" x14ac:dyDescent="0.35">
      <c r="A250">
        <v>2095</v>
      </c>
      <c r="B250">
        <f>'Carbon-Cycle'!H356</f>
        <v>601.08275933881043</v>
      </c>
      <c r="C250">
        <f t="shared" si="25"/>
        <v>4.1834941861168131</v>
      </c>
      <c r="D250" s="5">
        <f t="shared" si="20"/>
        <v>0.90380953862092173</v>
      </c>
      <c r="E250" s="5">
        <f t="shared" si="21"/>
        <v>3.1749884014301633</v>
      </c>
      <c r="J250">
        <v>2095</v>
      </c>
      <c r="K250" s="39">
        <f>'Carbon-Cycle'!Q356</f>
        <v>601.08295353036476</v>
      </c>
      <c r="L250">
        <f t="shared" si="22"/>
        <v>4.183495914538784</v>
      </c>
      <c r="M250" s="5">
        <f t="shared" si="23"/>
        <v>0.90381021885688295</v>
      </c>
      <c r="N250">
        <f t="shared" si="24"/>
        <v>3.1749904373841784</v>
      </c>
    </row>
    <row r="251" spans="1:14" x14ac:dyDescent="0.35">
      <c r="A251">
        <v>2096</v>
      </c>
      <c r="B251">
        <f>'Carbon-Cycle'!H357</f>
        <v>603.48159241314193</v>
      </c>
      <c r="C251">
        <f t="shared" si="25"/>
        <v>4.2048027594525248</v>
      </c>
      <c r="D251" s="5">
        <f t="shared" ref="D251:D314" si="26">D250+G$3*(E250-D250)</f>
        <v>0.91670983456167821</v>
      </c>
      <c r="E251" s="5">
        <f t="shared" ref="E251:E314" si="27">E250+D$3*(E$3*C251-E250)+F$3*(D250-E250)</f>
        <v>3.2007367915843008</v>
      </c>
      <c r="J251">
        <v>2096</v>
      </c>
      <c r="K251" s="39">
        <f>'Carbon-Cycle'!Q357</f>
        <v>603.48178556696053</v>
      </c>
      <c r="L251">
        <f t="shared" si="22"/>
        <v>4.2048044718042803</v>
      </c>
      <c r="M251" s="5">
        <f t="shared" si="23"/>
        <v>0.91671052249811802</v>
      </c>
      <c r="N251">
        <f t="shared" si="24"/>
        <v>3.2007388158243302</v>
      </c>
    </row>
    <row r="252" spans="1:14" x14ac:dyDescent="0.35">
      <c r="A252">
        <v>2097</v>
      </c>
      <c r="B252">
        <f>'Carbon-Cycle'!H358</f>
        <v>605.85734542827277</v>
      </c>
      <c r="C252">
        <f t="shared" si="25"/>
        <v>4.2258229955238518</v>
      </c>
      <c r="D252" s="5">
        <f t="shared" si="26"/>
        <v>0.92968310767756668</v>
      </c>
      <c r="E252" s="5">
        <f t="shared" si="27"/>
        <v>3.2263500397651379</v>
      </c>
      <c r="J252">
        <v>2097</v>
      </c>
      <c r="K252" s="39">
        <f>'Carbon-Cycle'!Q358</f>
        <v>605.85753755980602</v>
      </c>
      <c r="L252">
        <f t="shared" si="22"/>
        <v>4.2258246921337017</v>
      </c>
      <c r="M252" s="5">
        <f t="shared" si="23"/>
        <v>0.92968380320421096</v>
      </c>
      <c r="N252">
        <f t="shared" si="24"/>
        <v>3.2263520522708959</v>
      </c>
    </row>
    <row r="253" spans="1:14" x14ac:dyDescent="0.35">
      <c r="A253">
        <v>2098</v>
      </c>
      <c r="B253">
        <f>'Carbon-Cycle'!H359</f>
        <v>608.20967584072912</v>
      </c>
      <c r="C253">
        <f t="shared" si="25"/>
        <v>4.2465549373933058</v>
      </c>
      <c r="D253" s="5">
        <f t="shared" si="26"/>
        <v>0.94272817585182411</v>
      </c>
      <c r="E253" s="5">
        <f t="shared" si="27"/>
        <v>3.2518246541452034</v>
      </c>
      <c r="J253">
        <v>2098</v>
      </c>
      <c r="K253" s="39">
        <f>'Carbon-Cycle'!Q359</f>
        <v>608.20986696501132</v>
      </c>
      <c r="L253">
        <f t="shared" si="22"/>
        <v>4.2465566185812085</v>
      </c>
      <c r="M253" s="5">
        <f t="shared" si="23"/>
        <v>0.94272887885890977</v>
      </c>
      <c r="N253">
        <f t="shared" si="24"/>
        <v>3.2518266549056798</v>
      </c>
    </row>
    <row r="254" spans="1:14" x14ac:dyDescent="0.35">
      <c r="A254">
        <v>2099</v>
      </c>
      <c r="B254">
        <f>'Carbon-Cycle'!H360</f>
        <v>610.53825913813421</v>
      </c>
      <c r="C254">
        <f t="shared" si="25"/>
        <v>4.2669987641156855</v>
      </c>
      <c r="D254" s="5">
        <f t="shared" si="26"/>
        <v>0.95584384384853049</v>
      </c>
      <c r="E254" s="5">
        <f t="shared" si="27"/>
        <v>3.2771572546048469</v>
      </c>
      <c r="J254">
        <v>2099</v>
      </c>
      <c r="K254" s="39">
        <f>'Carbon-Cycle'!Q360</f>
        <v>610.53844926980048</v>
      </c>
      <c r="L254">
        <f t="shared" si="22"/>
        <v>4.2670004301935132</v>
      </c>
      <c r="M254" s="5">
        <f t="shared" si="23"/>
        <v>0.95584455422685544</v>
      </c>
      <c r="N254">
        <f t="shared" si="24"/>
        <v>3.2771592436177661</v>
      </c>
    </row>
    <row r="255" spans="1:14" x14ac:dyDescent="0.35">
      <c r="A255">
        <v>2100</v>
      </c>
      <c r="B255">
        <f>'Carbon-Cycle'!H361</f>
        <v>612.84278850245619</v>
      </c>
      <c r="C255">
        <f t="shared" si="25"/>
        <v>4.2871547845252387</v>
      </c>
      <c r="D255" s="5">
        <f t="shared" si="26"/>
        <v>0.96902890402162634</v>
      </c>
      <c r="E255" s="5">
        <f t="shared" si="27"/>
        <v>3.3023445727720038</v>
      </c>
      <c r="J255">
        <v>2100</v>
      </c>
      <c r="K255" s="39">
        <f>'Carbon-Cycle'!Q361</f>
        <v>612.84297765576048</v>
      </c>
      <c r="L255">
        <f t="shared" si="22"/>
        <v>4.2871564357970513</v>
      </c>
      <c r="M255" s="5">
        <f t="shared" si="23"/>
        <v>0.96902962166259576</v>
      </c>
      <c r="N255">
        <f t="shared" si="24"/>
        <v>3.3023465500433113</v>
      </c>
    </row>
    <row r="256" spans="1:14" x14ac:dyDescent="0.35">
      <c r="A256">
        <v>2101</v>
      </c>
      <c r="B256">
        <f>'Carbon-Cycle'!H362</f>
        <v>615.12297447338722</v>
      </c>
      <c r="C256">
        <f t="shared" si="25"/>
        <v>4.3070234312465994</v>
      </c>
      <c r="D256" s="5">
        <f t="shared" si="26"/>
        <v>0.98228213702012845</v>
      </c>
      <c r="E256" s="5">
        <f t="shared" si="27"/>
        <v>3.3273834518895624</v>
      </c>
      <c r="J256">
        <v>2101</v>
      </c>
      <c r="K256" s="39">
        <f>'Carbon-Cycle'!Q362</f>
        <v>615.12316266221774</v>
      </c>
      <c r="L256">
        <f t="shared" si="22"/>
        <v>4.3070250680088913</v>
      </c>
      <c r="M256" s="5">
        <f t="shared" si="23"/>
        <v>0.98228286181579827</v>
      </c>
      <c r="N256">
        <f t="shared" si="24"/>
        <v>3.3273854174329345</v>
      </c>
    </row>
    <row r="257" spans="1:14" x14ac:dyDescent="0.35">
      <c r="A257">
        <v>2102</v>
      </c>
      <c r="B257">
        <f>'Carbon-Cycle'!H363</f>
        <v>617.37854461191478</v>
      </c>
      <c r="C257">
        <f t="shared" si="25"/>
        <v>4.3266052549216498</v>
      </c>
      <c r="D257" s="5">
        <f t="shared" si="26"/>
        <v>0.99560231248858688</v>
      </c>
      <c r="E257" s="5">
        <f t="shared" si="27"/>
        <v>3.3522708465223463</v>
      </c>
      <c r="J257">
        <v>2102</v>
      </c>
      <c r="K257" s="39">
        <f>'Carbon-Cycle'!Q363</f>
        <v>617.37873184980947</v>
      </c>
      <c r="L257">
        <f t="shared" si="22"/>
        <v>4.3266068774635951</v>
      </c>
      <c r="M257" s="5">
        <f t="shared" si="23"/>
        <v>0.99560304433170366</v>
      </c>
      <c r="N257">
        <f t="shared" si="24"/>
        <v>3.3522728003587248</v>
      </c>
    </row>
    <row r="258" spans="1:14" x14ac:dyDescent="0.35">
      <c r="A258">
        <v>2103</v>
      </c>
      <c r="B258">
        <f>'Carbon-Cycle'!H364</f>
        <v>619.60924316416765</v>
      </c>
      <c r="C258">
        <f t="shared" si="25"/>
        <v>4.345900918644829</v>
      </c>
      <c r="D258" s="5">
        <f t="shared" si="26"/>
        <v>1.0089881897618986</v>
      </c>
      <c r="E258" s="5">
        <f t="shared" si="27"/>
        <v>3.3770038221151086</v>
      </c>
      <c r="J258">
        <v>2103</v>
      </c>
      <c r="K258" s="39">
        <f>'Carbon-Cycle'!Q364</f>
        <v>619.60942946432829</v>
      </c>
      <c r="L258">
        <f t="shared" si="22"/>
        <v>4.3459025272485112</v>
      </c>
      <c r="M258" s="5">
        <f t="shared" si="23"/>
        <v>1.0089889285459372</v>
      </c>
      <c r="N258">
        <f t="shared" si="24"/>
        <v>3.3770057642722584</v>
      </c>
    </row>
    <row r="259" spans="1:14" x14ac:dyDescent="0.35">
      <c r="A259">
        <v>2104</v>
      </c>
      <c r="B259">
        <f>'Carbon-Cycle'!H365</f>
        <v>621.81483072562412</v>
      </c>
      <c r="C259">
        <f t="shared" si="25"/>
        <v>4.3649111925995925</v>
      </c>
      <c r="D259" s="5">
        <f t="shared" si="26"/>
        <v>1.0224385185536649</v>
      </c>
      <c r="E259" s="5">
        <f t="shared" si="27"/>
        <v>3.4015795544123271</v>
      </c>
      <c r="J259">
        <v>2104</v>
      </c>
      <c r="K259" s="39">
        <f>'Carbon-Cycle'!Q365</f>
        <v>621.81501610093005</v>
      </c>
      <c r="L259">
        <f t="shared" si="22"/>
        <v>4.3649127875402236</v>
      </c>
      <c r="M259" s="5">
        <f t="shared" si="23"/>
        <v>1.0224392641728628</v>
      </c>
      <c r="N259">
        <f t="shared" si="24"/>
        <v>3.4015814849244128</v>
      </c>
    </row>
    <row r="260" spans="1:14" x14ac:dyDescent="0.35">
      <c r="A260">
        <v>2105</v>
      </c>
      <c r="B260">
        <f>'Carbon-Cycle'!H366</f>
        <v>623.99508390578251</v>
      </c>
      <c r="C260">
        <f t="shared" si="25"/>
        <v>4.3836369488890163</v>
      </c>
      <c r="D260" s="5">
        <f t="shared" si="26"/>
        <v>1.0359520396373421</v>
      </c>
      <c r="E260" s="5">
        <f t="shared" si="27"/>
        <v>3.4259953287500271</v>
      </c>
      <c r="J260">
        <v>2105</v>
      </c>
      <c r="K260" s="39">
        <f>'Carbon-Cycle'!Q366</f>
        <v>623.99526836880432</v>
      </c>
      <c r="L260">
        <f t="shared" si="22"/>
        <v>4.3836385304351637</v>
      </c>
      <c r="M260" s="5">
        <f t="shared" si="23"/>
        <v>1.0359527919867315</v>
      </c>
      <c r="N260">
        <f t="shared" si="24"/>
        <v>3.4259972476572123</v>
      </c>
    </row>
    <row r="261" spans="1:14" x14ac:dyDescent="0.35">
      <c r="A261">
        <v>2106</v>
      </c>
      <c r="B261">
        <f>'Carbon-Cycle'!H367</f>
        <v>626.14979499340177</v>
      </c>
      <c r="C261">
        <f t="shared" si="25"/>
        <v>4.4020791565538033</v>
      </c>
      <c r="D261" s="5">
        <f t="shared" si="26"/>
        <v>1.049527485519502</v>
      </c>
      <c r="E261" s="5">
        <f t="shared" si="27"/>
        <v>3.4502485392293187</v>
      </c>
      <c r="J261">
        <v>2106</v>
      </c>
      <c r="K261" s="39">
        <f>'Carbon-Cycle'!Q367</f>
        <v>626.14997855641207</v>
      </c>
      <c r="L261">
        <f t="shared" si="22"/>
        <v>4.4020807249675737</v>
      </c>
      <c r="M261" s="5">
        <f t="shared" si="23"/>
        <v>1.0495282444949399</v>
      </c>
      <c r="N261">
        <f t="shared" si="24"/>
        <v>3.4502504465773849</v>
      </c>
    </row>
    <row r="262" spans="1:14" x14ac:dyDescent="0.35">
      <c r="A262">
        <v>2107</v>
      </c>
      <c r="B262">
        <f>'Carbon-Cycle'!H368</f>
        <v>628.27877162242544</v>
      </c>
      <c r="C262">
        <f t="shared" si="25"/>
        <v>4.4202388767711023</v>
      </c>
      <c r="D262" s="5">
        <f t="shared" si="26"/>
        <v>1.0631635811045739</v>
      </c>
      <c r="E262" s="5">
        <f t="shared" si="27"/>
        <v>3.4743366877808106</v>
      </c>
      <c r="J262">
        <v>2107</v>
      </c>
      <c r="K262" s="39">
        <f>'Carbon-Cycle'!Q368</f>
        <v>628.27895429741193</v>
      </c>
      <c r="L262">
        <f t="shared" si="22"/>
        <v>4.4202404323083568</v>
      </c>
      <c r="M262" s="5">
        <f t="shared" si="23"/>
        <v>1.0631643466027683</v>
      </c>
      <c r="N262">
        <f t="shared" si="24"/>
        <v>3.4743385836207934</v>
      </c>
    </row>
    <row r="263" spans="1:14" x14ac:dyDescent="0.35">
      <c r="A263">
        <v>2108</v>
      </c>
      <c r="B263">
        <f>'Carbon-Cycle'!H369</f>
        <v>630.38183643871616</v>
      </c>
      <c r="C263">
        <f t="shared" si="25"/>
        <v>4.4381172582279502</v>
      </c>
      <c r="D263" s="5">
        <f t="shared" si="26"/>
        <v>1.0768590443504948</v>
      </c>
      <c r="E263" s="5">
        <f t="shared" si="27"/>
        <v>3.4982573831285819</v>
      </c>
      <c r="J263">
        <v>2108</v>
      </c>
      <c r="K263" s="39">
        <f>'Carbon-Cycle'!Q369</f>
        <v>630.382018237392</v>
      </c>
      <c r="L263">
        <f t="shared" ref="L263:L326" si="28">H$3*LN(K263/C$3)</f>
        <v>4.4381188011384838</v>
      </c>
      <c r="M263" s="5">
        <f t="shared" ref="M263:M326" si="29">M262+G$3*(N262-M262)</f>
        <v>1.0768598162690306</v>
      </c>
      <c r="N263">
        <f t="shared" ref="N263:N326" si="30">N262+D$3*(E$3*L263-N262)+F$3*(M262-N262)</f>
        <v>3.498259267516425</v>
      </c>
    </row>
    <row r="264" spans="1:14" x14ac:dyDescent="0.35">
      <c r="A264">
        <v>2109</v>
      </c>
      <c r="B264">
        <f>'Carbon-Cycle'!H370</f>
        <v>632.45882676772408</v>
      </c>
      <c r="C264">
        <f t="shared" ref="C264:C327" si="31">H$3*LN(B264/C$3)</f>
        <v>4.4557155326631879</v>
      </c>
      <c r="D264" s="5">
        <f t="shared" si="26"/>
        <v>1.0906125869147543</v>
      </c>
      <c r="E264" s="5">
        <f t="shared" si="27"/>
        <v>3.522008339661912</v>
      </c>
      <c r="J264">
        <v>2109</v>
      </c>
      <c r="K264" s="39">
        <f>'Carbon-Cycle'!Q370</f>
        <v>632.45900770153833</v>
      </c>
      <c r="L264">
        <f t="shared" si="28"/>
        <v>4.4557170631909102</v>
      </c>
      <c r="M264" s="5">
        <f t="shared" si="29"/>
        <v>1.0906133651521157</v>
      </c>
      <c r="N264">
        <f t="shared" si="30"/>
        <v>3.5220102126581394</v>
      </c>
    </row>
    <row r="265" spans="1:14" x14ac:dyDescent="0.35">
      <c r="A265">
        <v>2110</v>
      </c>
      <c r="B265">
        <f>'Carbon-Cycle'!H371</f>
        <v>634.50959428322619</v>
      </c>
      <c r="C265">
        <f t="shared" si="31"/>
        <v>4.473035010572068</v>
      </c>
      <c r="D265" s="5">
        <f t="shared" si="26"/>
        <v>1.1044229147903581</v>
      </c>
      <c r="E265" s="5">
        <f t="shared" si="27"/>
        <v>3.5455873762225347</v>
      </c>
      <c r="J265">
        <v>2110</v>
      </c>
      <c r="K265" s="39">
        <f>'Carbon-Cycle'!Q371</f>
        <v>634.50977436337439</v>
      </c>
      <c r="L265">
        <f t="shared" si="28"/>
        <v>4.4730365289551868</v>
      </c>
      <c r="M265" s="5">
        <f t="shared" si="29"/>
        <v>1.10442369924595</v>
      </c>
      <c r="N265">
        <f t="shared" si="30"/>
        <v>3.5455892378919374</v>
      </c>
    </row>
    <row r="266" spans="1:14" x14ac:dyDescent="0.35">
      <c r="A266">
        <v>2111</v>
      </c>
      <c r="B266">
        <f>'Carbon-Cycle'!H372</f>
        <v>636.53400467727181</v>
      </c>
      <c r="C266">
        <f t="shared" si="31"/>
        <v>4.4900770770679088</v>
      </c>
      <c r="D266" s="5">
        <f t="shared" si="26"/>
        <v>1.1182887289312928</v>
      </c>
      <c r="E266" s="5">
        <f t="shared" si="27"/>
        <v>3.5689924148147476</v>
      </c>
      <c r="J266">
        <v>2111</v>
      </c>
      <c r="K266" s="39">
        <f>'Carbon-Cycle'!Q372</f>
        <v>636.53418391470484</v>
      </c>
      <c r="L266">
        <f t="shared" si="28"/>
        <v>4.4900785835390868</v>
      </c>
      <c r="M266" s="5">
        <f t="shared" si="29"/>
        <v>1.1182895195054592</v>
      </c>
      <c r="N266">
        <f t="shared" si="30"/>
        <v>3.5689942652260873</v>
      </c>
    </row>
    <row r="267" spans="1:14" x14ac:dyDescent="0.35">
      <c r="A267">
        <v>2112</v>
      </c>
      <c r="B267">
        <f>'Carbon-Cycle'!H373</f>
        <v>638.53193733147702</v>
      </c>
      <c r="C267">
        <f t="shared" si="31"/>
        <v>4.5068431878953863</v>
      </c>
      <c r="D267" s="5">
        <f t="shared" si="26"/>
        <v>1.1322087258671107</v>
      </c>
      <c r="E267" s="5">
        <f t="shared" si="27"/>
        <v>3.5922214792453104</v>
      </c>
      <c r="J267">
        <v>2112</v>
      </c>
      <c r="K267" s="39">
        <f>'Carbon-Cycle'!Q373</f>
        <v>638.5321157369101</v>
      </c>
      <c r="L267">
        <f t="shared" si="28"/>
        <v>4.5068446826819084</v>
      </c>
      <c r="M267" s="5">
        <f t="shared" si="29"/>
        <v>1.1322095224611524</v>
      </c>
      <c r="N267">
        <f t="shared" si="30"/>
        <v>3.5922233184710368</v>
      </c>
    </row>
    <row r="268" spans="1:14" x14ac:dyDescent="0.35">
      <c r="A268">
        <v>2113</v>
      </c>
      <c r="B268">
        <f>'Carbon-Cycle'!H374</f>
        <v>640.50328498980934</v>
      </c>
      <c r="C268">
        <f t="shared" si="31"/>
        <v>4.5233348655902494</v>
      </c>
      <c r="D268" s="5">
        <f t="shared" si="26"/>
        <v>1.1461815983062988</v>
      </c>
      <c r="E268" s="5">
        <f t="shared" si="27"/>
        <v>3.6152726936996764</v>
      </c>
      <c r="J268">
        <v>2113</v>
      </c>
      <c r="K268" s="39">
        <f>'Carbon-Cycle'!Q374</f>
        <v>640.50346257373099</v>
      </c>
      <c r="L268">
        <f t="shared" si="28"/>
        <v>4.523336348914178</v>
      </c>
      <c r="M268" s="5">
        <f t="shared" si="29"/>
        <v>1.1461824008224886</v>
      </c>
      <c r="N268">
        <f t="shared" si="30"/>
        <v>3.615274521815659</v>
      </c>
    </row>
    <row r="269" spans="1:14" x14ac:dyDescent="0.35">
      <c r="A269">
        <v>2114</v>
      </c>
      <c r="B269">
        <f>'Carbon-Cycle'!H375</f>
        <v>642.44795343300984</v>
      </c>
      <c r="C269">
        <f t="shared" si="31"/>
        <v>4.5395536957804223</v>
      </c>
      <c r="D269" s="5">
        <f t="shared" si="26"/>
        <v>1.1602060357281332</v>
      </c>
      <c r="E269" s="5">
        <f t="shared" si="27"/>
        <v>3.638144281260737</v>
      </c>
      <c r="J269">
        <v>2114</v>
      </c>
      <c r="K269" s="39">
        <f>'Carbon-Cycle'!Q375</f>
        <v>642.44813020568949</v>
      </c>
      <c r="L269">
        <f t="shared" si="28"/>
        <v>4.5395551678587456</v>
      </c>
      <c r="M269" s="5">
        <f t="shared" si="29"/>
        <v>1.1602068440697297</v>
      </c>
      <c r="N269">
        <f t="shared" si="30"/>
        <v>3.6381460983460099</v>
      </c>
    </row>
    <row r="270" spans="1:14" x14ac:dyDescent="0.35">
      <c r="A270">
        <v>2115</v>
      </c>
      <c r="B270">
        <f>'Carbon-Cycle'!H376</f>
        <v>644.36586115479781</v>
      </c>
      <c r="C270">
        <f t="shared" si="31"/>
        <v>4.5555013236236928</v>
      </c>
      <c r="D270" s="5">
        <f t="shared" si="26"/>
        <v>1.1742807249627585</v>
      </c>
      <c r="E270" s="5">
        <f t="shared" si="27"/>
        <v>3.6608345623759133</v>
      </c>
      <c r="J270">
        <v>2115</v>
      </c>
      <c r="K270" s="39">
        <f>'Carbon-Cycle'!Q376</f>
        <v>644.36603712629403</v>
      </c>
      <c r="L270">
        <f t="shared" si="28"/>
        <v>4.5555027846684695</v>
      </c>
      <c r="M270" s="5">
        <f t="shared" si="29"/>
        <v>1.1742815390340191</v>
      </c>
      <c r="N270">
        <f t="shared" si="30"/>
        <v>3.6608363685124328</v>
      </c>
    </row>
    <row r="271" spans="1:14" x14ac:dyDescent="0.35">
      <c r="A271">
        <v>2116</v>
      </c>
      <c r="B271">
        <f>'Carbon-Cycle'!H377</f>
        <v>646.25693904000457</v>
      </c>
      <c r="C271">
        <f t="shared" si="31"/>
        <v>4.5711794503772731</v>
      </c>
      <c r="D271" s="5">
        <f t="shared" si="26"/>
        <v>1.1884043507592652</v>
      </c>
      <c r="E271" s="5">
        <f t="shared" si="27"/>
        <v>3.6833419532780876</v>
      </c>
      <c r="J271">
        <v>2116</v>
      </c>
      <c r="K271" s="39">
        <f>'Carbon-Cycle'!Q377</f>
        <v>646.25711422017184</v>
      </c>
      <c r="L271">
        <f t="shared" si="28"/>
        <v>4.5711809005957722</v>
      </c>
      <c r="M271" s="5">
        <f t="shared" si="29"/>
        <v>1.1884051704654566</v>
      </c>
      <c r="N271">
        <f t="shared" si="30"/>
        <v>3.6833437485505032</v>
      </c>
    </row>
    <row r="272" spans="1:14" x14ac:dyDescent="0.35">
      <c r="A272">
        <v>2117</v>
      </c>
      <c r="B272">
        <f>'Carbon-Cycle'!H378</f>
        <v>648.12113004478249</v>
      </c>
      <c r="C272">
        <f t="shared" si="31"/>
        <v>4.5865898300948027</v>
      </c>
      <c r="D272" s="5">
        <f t="shared" si="26"/>
        <v>1.2025755963415721</v>
      </c>
      <c r="E272" s="5">
        <f t="shared" si="27"/>
        <v>3.7056649643655706</v>
      </c>
      <c r="J272">
        <v>2117</v>
      </c>
      <c r="K272" s="39">
        <f>'Carbon-Cycle'!Q378</f>
        <v>648.12130444327863</v>
      </c>
      <c r="L272">
        <f t="shared" si="28"/>
        <v>4.5865912696896345</v>
      </c>
      <c r="M272" s="5">
        <f t="shared" si="29"/>
        <v>1.2025764215889796</v>
      </c>
      <c r="N272">
        <f t="shared" si="30"/>
        <v>3.7056667488610056</v>
      </c>
    </row>
    <row r="273" spans="1:14" x14ac:dyDescent="0.35">
      <c r="A273">
        <v>2118</v>
      </c>
      <c r="B273">
        <f>'Carbon-Cycle'!H379</f>
        <v>649.95838887903665</v>
      </c>
      <c r="C273">
        <f t="shared" si="31"/>
        <v>4.601734266446436</v>
      </c>
      <c r="D273" s="5">
        <f t="shared" si="26"/>
        <v>1.2167931439519484</v>
      </c>
      <c r="E273" s="5">
        <f t="shared" si="27"/>
        <v>3.7278021985459779</v>
      </c>
      <c r="J273">
        <v>2118</v>
      </c>
      <c r="K273" s="39">
        <f>'Carbon-Cycle'!Q379</f>
        <v>649.9585625053295</v>
      </c>
      <c r="L273">
        <f t="shared" si="28"/>
        <v>4.6017356956156856</v>
      </c>
      <c r="M273" s="5">
        <f t="shared" si="29"/>
        <v>1.2167939746478846</v>
      </c>
      <c r="N273">
        <f t="shared" si="30"/>
        <v>3.7278039723538221</v>
      </c>
    </row>
    <row r="274" spans="1:14" x14ac:dyDescent="0.35">
      <c r="A274">
        <v>2119</v>
      </c>
      <c r="B274">
        <f>'Carbon-Cycle'!H380</f>
        <v>651.76868169121849</v>
      </c>
      <c r="C274">
        <f t="shared" si="31"/>
        <v>4.6166146096578524</v>
      </c>
      <c r="D274" s="5">
        <f t="shared" si="26"/>
        <v>1.2310556753820425</v>
      </c>
      <c r="E274" s="5">
        <f t="shared" si="27"/>
        <v>3.7497523495486242</v>
      </c>
      <c r="J274">
        <v>2119</v>
      </c>
      <c r="K274" s="39">
        <f>'Carbon-Cycle'!Q380</f>
        <v>651.76885455459205</v>
      </c>
      <c r="L274">
        <f t="shared" si="28"/>
        <v>4.6166160285952023</v>
      </c>
      <c r="M274" s="5">
        <f t="shared" si="29"/>
        <v>1.2310565114348544</v>
      </c>
      <c r="N274">
        <f t="shared" si="30"/>
        <v>3.7497541127603369</v>
      </c>
    </row>
    <row r="275" spans="1:14" x14ac:dyDescent="0.35">
      <c r="A275">
        <v>2120</v>
      </c>
      <c r="B275">
        <f>'Carbon-Cycle'!H381</f>
        <v>653.55198575562929</v>
      </c>
      <c r="C275">
        <f t="shared" si="31"/>
        <v>4.6312327535642046</v>
      </c>
      <c r="D275" s="5">
        <f t="shared" si="26"/>
        <v>1.2453618724913087</v>
      </c>
      <c r="E275" s="5">
        <f t="shared" si="27"/>
        <v>3.7715142002097601</v>
      </c>
      <c r="J275">
        <v>2120</v>
      </c>
      <c r="K275" s="39">
        <f>'Carbon-Cycle'!Q381</f>
        <v>653.55215786518943</v>
      </c>
      <c r="L275">
        <f t="shared" si="28"/>
        <v>4.6312341624590525</v>
      </c>
      <c r="M275" s="5">
        <f t="shared" si="29"/>
        <v>1.2453627138103831</v>
      </c>
      <c r="N275">
        <f t="shared" si="30"/>
        <v>3.7715159529186848</v>
      </c>
    </row>
    <row r="276" spans="1:14" x14ac:dyDescent="0.35">
      <c r="A276">
        <v>2121</v>
      </c>
      <c r="B276">
        <f>'Carbon-Cycle'!H382</f>
        <v>655.30828916236669</v>
      </c>
      <c r="C276">
        <f t="shared" si="31"/>
        <v>4.6455906327750958</v>
      </c>
      <c r="D276" s="5">
        <f t="shared" si="26"/>
        <v>1.2597104177127496</v>
      </c>
      <c r="E276" s="5">
        <f t="shared" si="27"/>
        <v>3.7930866207347269</v>
      </c>
      <c r="J276">
        <v>2121</v>
      </c>
      <c r="K276" s="39">
        <f>'Carbon-Cycle'!Q382</f>
        <v>655.30846052704749</v>
      </c>
      <c r="L276">
        <f t="shared" si="28"/>
        <v>4.6455920318126749</v>
      </c>
      <c r="M276" s="5">
        <f t="shared" si="29"/>
        <v>1.2597112642085182</v>
      </c>
      <c r="N276">
        <f t="shared" si="30"/>
        <v>3.793088363035912</v>
      </c>
    </row>
    <row r="277" spans="1:14" x14ac:dyDescent="0.35">
      <c r="A277">
        <v>2122</v>
      </c>
      <c r="B277">
        <f>'Carbon-Cycle'!H383</f>
        <v>657.03759051005636</v>
      </c>
      <c r="C277">
        <f t="shared" si="31"/>
        <v>4.6596902199469046</v>
      </c>
      <c r="D277" s="5">
        <f t="shared" si="26"/>
        <v>1.2740999945459144</v>
      </c>
      <c r="E277" s="5">
        <f t="shared" si="27"/>
        <v>3.8144685669408527</v>
      </c>
      <c r="J277">
        <v>2122</v>
      </c>
      <c r="K277" s="39">
        <f>'Carbon-Cycle'!Q383</f>
        <v>657.03776113862534</v>
      </c>
      <c r="L277">
        <f t="shared" si="28"/>
        <v>4.6596916093083944</v>
      </c>
      <c r="M277" s="5">
        <f t="shared" si="29"/>
        <v>1.2741008461298577</v>
      </c>
      <c r="N277">
        <f t="shared" si="30"/>
        <v>3.8144702989308854</v>
      </c>
    </row>
    <row r="278" spans="1:14" x14ac:dyDescent="0.35">
      <c r="A278">
        <v>2123</v>
      </c>
      <c r="B278">
        <f>'Carbon-Cycle'!H384</f>
        <v>658.73989860149686</v>
      </c>
      <c r="C278">
        <f t="shared" si="31"/>
        <v>4.6735335231588273</v>
      </c>
      <c r="D278" s="5">
        <f t="shared" si="26"/>
        <v>1.2885292880371175</v>
      </c>
      <c r="E278" s="5">
        <f t="shared" si="27"/>
        <v>3.8356590784846878</v>
      </c>
      <c r="J278">
        <v>2123</v>
      </c>
      <c r="K278" s="39">
        <f>'Carbon-Cycle'!Q384</f>
        <v>658.74006850256012</v>
      </c>
      <c r="L278">
        <f t="shared" si="28"/>
        <v>4.6735349030214612</v>
      </c>
      <c r="M278" s="5">
        <f t="shared" si="29"/>
        <v>1.2885301446217676</v>
      </c>
      <c r="N278">
        <f t="shared" si="30"/>
        <v>3.8356608002615347</v>
      </c>
    </row>
    <row r="279" spans="1:14" x14ac:dyDescent="0.35">
      <c r="A279">
        <v>2124</v>
      </c>
      <c r="B279">
        <f>'Carbon-Cycle'!H385</f>
        <v>660.41523214235144</v>
      </c>
      <c r="C279">
        <f t="shared" si="31"/>
        <v>4.6871225833891978</v>
      </c>
      <c r="D279" s="5">
        <f t="shared" si="26"/>
        <v>1.3029969852468597</v>
      </c>
      <c r="E279" s="5">
        <f t="shared" si="27"/>
        <v>3.8566572770769549</v>
      </c>
      <c r="J279">
        <v>2124</v>
      </c>
      <c r="K279" s="39">
        <f>'Carbon-Cycle'!Q385</f>
        <v>660.41540132435864</v>
      </c>
      <c r="L279">
        <f t="shared" si="28"/>
        <v>4.6871239539263669</v>
      </c>
      <c r="M279" s="5">
        <f t="shared" si="29"/>
        <v>1.3029978467458014</v>
      </c>
      <c r="N279">
        <f t="shared" si="30"/>
        <v>3.8566589887398099</v>
      </c>
    </row>
    <row r="280" spans="1:14" x14ac:dyDescent="0.35">
      <c r="A280">
        <v>2125</v>
      </c>
      <c r="B280">
        <f>'Carbon-Cycle'!H386</f>
        <v>662.06361944300784</v>
      </c>
      <c r="C280">
        <f t="shared" si="31"/>
        <v>4.7004594720887232</v>
      </c>
      <c r="D280" s="5">
        <f t="shared" si="26"/>
        <v>1.3175017757044547</v>
      </c>
      <c r="E280" s="5">
        <f t="shared" si="27"/>
        <v>3.877462364688371</v>
      </c>
      <c r="J280">
        <v>2125</v>
      </c>
      <c r="K280" s="39">
        <f>'Carbon-Cycle'!Q386</f>
        <v>662.06378791425675</v>
      </c>
      <c r="L280">
        <f t="shared" si="28"/>
        <v>4.7004608334700784</v>
      </c>
      <c r="M280" s="5">
        <f t="shared" si="29"/>
        <v>1.3175026420323275</v>
      </c>
      <c r="N280">
        <f t="shared" si="30"/>
        <v>3.8774640663375144</v>
      </c>
    </row>
    <row r="281" spans="1:14" x14ac:dyDescent="0.35">
      <c r="A281">
        <v>2126</v>
      </c>
      <c r="B281">
        <f>'Carbon-Cycle'!H387</f>
        <v>663.68509812372997</v>
      </c>
      <c r="C281">
        <f t="shared" si="31"/>
        <v>4.7135462888474287</v>
      </c>
      <c r="D281" s="5">
        <f t="shared" si="26"/>
        <v>1.3320423518498834</v>
      </c>
      <c r="E281" s="5">
        <f t="shared" si="27"/>
        <v>3.8980736217493157</v>
      </c>
      <c r="J281">
        <v>2126</v>
      </c>
      <c r="K281" s="39">
        <f>'Carbon-Cycle'!Q387</f>
        <v>663.68526589237183</v>
      </c>
      <c r="L281">
        <f t="shared" si="28"/>
        <v>4.7135476412389812</v>
      </c>
      <c r="M281" s="5">
        <f t="shared" si="29"/>
        <v>1.3320432229223809</v>
      </c>
      <c r="N281">
        <f t="shared" si="30"/>
        <v>3.8980753134859771</v>
      </c>
    </row>
    <row r="282" spans="1:14" x14ac:dyDescent="0.35">
      <c r="A282">
        <v>2127</v>
      </c>
      <c r="B282">
        <f>'Carbon-Cycle'!H388</f>
        <v>665.27971482321709</v>
      </c>
      <c r="C282">
        <f t="shared" si="31"/>
        <v>4.7263851591521933</v>
      </c>
      <c r="D282" s="5">
        <f t="shared" si="26"/>
        <v>1.3466174094629122</v>
      </c>
      <c r="E282" s="5">
        <f t="shared" si="27"/>
        <v>3.918490405346116</v>
      </c>
      <c r="J282">
        <v>2127</v>
      </c>
      <c r="K282" s="39">
        <f>'Carbon-Cycle'!Q388</f>
        <v>665.27988189725988</v>
      </c>
      <c r="L282">
        <f t="shared" si="28"/>
        <v>4.726386502716406</v>
      </c>
      <c r="M282" s="5">
        <f t="shared" si="29"/>
        <v>1.3466182851967821</v>
      </c>
      <c r="N282">
        <f t="shared" si="30"/>
        <v>3.9184920872723477</v>
      </c>
    </row>
    <row r="283" spans="1:14" x14ac:dyDescent="0.35">
      <c r="A283">
        <v>2128</v>
      </c>
      <c r="B283">
        <f>'Carbon-Cycle'!H389</f>
        <v>666.84752491067923</v>
      </c>
      <c r="C283">
        <f t="shared" si="31"/>
        <v>4.7389782322318625</v>
      </c>
      <c r="D283" s="5">
        <f t="shared" si="26"/>
        <v>1.3612256480795288</v>
      </c>
      <c r="E283" s="5">
        <f t="shared" si="27"/>
        <v>3.9387121474165436</v>
      </c>
      <c r="J283">
        <v>2128</v>
      </c>
      <c r="K283" s="39">
        <f>'Carbon-Cycle'!Q389</f>
        <v>666.84769129799281</v>
      </c>
      <c r="L283">
        <f t="shared" si="28"/>
        <v>4.738979567127747</v>
      </c>
      <c r="M283" s="5">
        <f t="shared" si="29"/>
        <v>1.3612265283925713</v>
      </c>
      <c r="N283">
        <f t="shared" si="30"/>
        <v>3.9387138196350988</v>
      </c>
    </row>
    <row r="284" spans="1:14" x14ac:dyDescent="0.35">
      <c r="A284">
        <v>2129</v>
      </c>
      <c r="B284">
        <f>'Carbon-Cycle'!H390</f>
        <v>668.38859220153984</v>
      </c>
      <c r="C284">
        <f t="shared" si="31"/>
        <v>4.7513276789870673</v>
      </c>
      <c r="D284" s="5">
        <f t="shared" si="26"/>
        <v>1.3758657713957632</v>
      </c>
      <c r="E284" s="5">
        <f t="shared" si="27"/>
        <v>3.9587383529469524</v>
      </c>
      <c r="J284">
        <v>2129</v>
      </c>
      <c r="K284" s="39">
        <f>'Carbon-Cycle'!Q390</f>
        <v>668.38875790985855</v>
      </c>
      <c r="L284">
        <f t="shared" si="28"/>
        <v>4.7513290053702599</v>
      </c>
      <c r="M284" s="5">
        <f t="shared" si="29"/>
        <v>1.3758666562068289</v>
      </c>
      <c r="N284">
        <f t="shared" si="30"/>
        <v>3.9587400155611707</v>
      </c>
    </row>
    <row r="285" spans="1:14" x14ac:dyDescent="0.35">
      <c r="A285">
        <v>2130</v>
      </c>
      <c r="B285">
        <f>'Carbon-Cycle'!H391</f>
        <v>669.90298867685965</v>
      </c>
      <c r="C285">
        <f t="shared" si="31"/>
        <v>4.7634356900018906</v>
      </c>
      <c r="D285" s="5">
        <f t="shared" si="26"/>
        <v>1.3905364876589739</v>
      </c>
      <c r="E285" s="5">
        <f t="shared" si="27"/>
        <v>3.9785685981733181</v>
      </c>
      <c r="J285">
        <v>2130</v>
      </c>
      <c r="K285" s="39">
        <f>'Carbon-Cycle'!Q391</f>
        <v>669.90315371378767</v>
      </c>
      <c r="L285">
        <f t="shared" si="28"/>
        <v>4.7634370080247557</v>
      </c>
      <c r="M285" s="5">
        <f t="shared" si="29"/>
        <v>1.3905373768879616</v>
      </c>
      <c r="N285">
        <f t="shared" si="30"/>
        <v>3.9785702512870187</v>
      </c>
    </row>
    <row r="286" spans="1:14" x14ac:dyDescent="0.35">
      <c r="A286">
        <v>2131</v>
      </c>
      <c r="B286">
        <f>'Carbon-Cycle'!H392</f>
        <v>671.39079420658527</v>
      </c>
      <c r="C286">
        <f t="shared" si="31"/>
        <v>4.7753044736347681</v>
      </c>
      <c r="D286" s="5">
        <f t="shared" si="26"/>
        <v>1.4052365100466953</v>
      </c>
      <c r="E286" s="5">
        <f t="shared" si="27"/>
        <v>3.9982025287882927</v>
      </c>
      <c r="J286">
        <v>2131</v>
      </c>
      <c r="K286" s="39">
        <f>'Carbon-Cycle'!Q392</f>
        <v>671.3909585795991</v>
      </c>
      <c r="L286">
        <f t="shared" si="28"/>
        <v>4.7753057834464663</v>
      </c>
      <c r="M286" s="5">
        <f t="shared" si="29"/>
        <v>1.4052374036145483</v>
      </c>
      <c r="N286">
        <f t="shared" si="30"/>
        <v>3.9982041725056701</v>
      </c>
    </row>
    <row r="287" spans="1:14" x14ac:dyDescent="0.35">
      <c r="A287">
        <v>2132</v>
      </c>
      <c r="B287">
        <f>'Carbon-Cycle'!H393</f>
        <v>672.8520962767044</v>
      </c>
      <c r="C287">
        <f t="shared" si="31"/>
        <v>4.786936254185898</v>
      </c>
      <c r="D287" s="5">
        <f t="shared" si="26"/>
        <v>1.4199645570331476</v>
      </c>
      <c r="E287" s="5">
        <f t="shared" si="27"/>
        <v>4.0176398581562323</v>
      </c>
      <c r="J287">
        <v>2132</v>
      </c>
      <c r="K287" s="39">
        <f>'Carbon-Cycle'!Q393</f>
        <v>672.85225999315651</v>
      </c>
      <c r="L287">
        <f t="shared" si="28"/>
        <v>4.7869375559324734</v>
      </c>
      <c r="M287" s="5">
        <f t="shared" si="29"/>
        <v>1.4199654548618499</v>
      </c>
      <c r="N287">
        <f t="shared" si="30"/>
        <v>4.0176414925817605</v>
      </c>
    </row>
    <row r="288" spans="1:14" x14ac:dyDescent="0.35">
      <c r="A288">
        <v>2133</v>
      </c>
      <c r="B288">
        <f>'Carbon-Cycle'!H394</f>
        <v>674.28698972039831</v>
      </c>
      <c r="C288">
        <f t="shared" si="31"/>
        <v>4.7983332701387278</v>
      </c>
      <c r="D288" s="5">
        <f t="shared" si="26"/>
        <v>1.4347193527435267</v>
      </c>
      <c r="E288" s="5">
        <f t="shared" si="27"/>
        <v>4.0368803655380283</v>
      </c>
      <c r="J288">
        <v>2133</v>
      </c>
      <c r="K288" s="39">
        <f>'Carbon-Cycle'!Q394</f>
        <v>674.28715278752111</v>
      </c>
      <c r="L288">
        <f t="shared" si="28"/>
        <v>4.7983345639631896</v>
      </c>
      <c r="M288" s="5">
        <f t="shared" si="29"/>
        <v>1.4347202547560989</v>
      </c>
      <c r="N288">
        <f t="shared" si="30"/>
        <v>4.0368819907763704</v>
      </c>
    </row>
    <row r="289" spans="1:14" x14ac:dyDescent="0.35">
      <c r="A289">
        <v>2134</v>
      </c>
      <c r="B289">
        <f>'Carbon-Cycle'!H395</f>
        <v>675.69557645326495</v>
      </c>
      <c r="C289">
        <f t="shared" si="31"/>
        <v>4.8094977724730166</v>
      </c>
      <c r="D289" s="5">
        <f t="shared" si="26"/>
        <v>1.4494996272961995</v>
      </c>
      <c r="E289" s="5">
        <f t="shared" si="27"/>
        <v>4.0559238943274369</v>
      </c>
      <c r="J289">
        <v>2134</v>
      </c>
      <c r="K289" s="39">
        <f>'Carbon-Cycle'!Q395</f>
        <v>675.69573887817296</v>
      </c>
      <c r="L289">
        <f t="shared" si="28"/>
        <v>4.8094990585154056</v>
      </c>
      <c r="M289" s="5">
        <f t="shared" si="29"/>
        <v>1.4495005334166939</v>
      </c>
      <c r="N289">
        <f t="shared" si="30"/>
        <v>4.0559255104833589</v>
      </c>
    </row>
    <row r="290" spans="1:14" x14ac:dyDescent="0.35">
      <c r="A290">
        <v>2135</v>
      </c>
      <c r="B290">
        <f>'Carbon-Cycle'!H396</f>
        <v>677.07796521268892</v>
      </c>
      <c r="C290">
        <f t="shared" si="31"/>
        <v>4.8204320230471271</v>
      </c>
      <c r="D290" s="5">
        <f t="shared" si="26"/>
        <v>1.464304117132937</v>
      </c>
      <c r="E290" s="5">
        <f t="shared" si="27"/>
        <v>4.0747703503004713</v>
      </c>
      <c r="J290">
        <v>2135</v>
      </c>
      <c r="K290" s="39">
        <f>'Carbon-Cycle'!Q396</f>
        <v>677.07812700238276</v>
      </c>
      <c r="L290">
        <f t="shared" si="28"/>
        <v>4.8204333014445986</v>
      </c>
      <c r="M290" s="5">
        <f t="shared" si="29"/>
        <v>1.4643050272864326</v>
      </c>
      <c r="N290">
        <f t="shared" si="30"/>
        <v>4.0747719574787613</v>
      </c>
    </row>
    <row r="291" spans="1:14" x14ac:dyDescent="0.35">
      <c r="A291">
        <v>2136</v>
      </c>
      <c r="B291">
        <f>'Carbon-Cycle'!H397</f>
        <v>678.43427130142356</v>
      </c>
      <c r="C291">
        <f t="shared" si="31"/>
        <v>4.8311382930472746</v>
      </c>
      <c r="D291" s="5">
        <f t="shared" si="26"/>
        <v>1.4791315653373285</v>
      </c>
      <c r="E291" s="5">
        <f t="shared" si="27"/>
        <v>4.0934196998793144</v>
      </c>
      <c r="J291">
        <v>2136</v>
      </c>
      <c r="K291" s="39">
        <f>'Carbon-Cycle'!Q397</f>
        <v>678.4344324627923</v>
      </c>
      <c r="L291">
        <f t="shared" si="28"/>
        <v>4.8311395639341628</v>
      </c>
      <c r="M291" s="5">
        <f t="shared" si="29"/>
        <v>1.479132479449925</v>
      </c>
      <c r="N291">
        <f t="shared" si="30"/>
        <v>4.0934212981847073</v>
      </c>
    </row>
    <row r="292" spans="1:14" x14ac:dyDescent="0.35">
      <c r="A292">
        <v>2137</v>
      </c>
      <c r="B292">
        <f>'Carbon-Cycle'!H398</f>
        <v>679.7646163354467</v>
      </c>
      <c r="C292">
        <f t="shared" si="31"/>
        <v>4.8416188615014963</v>
      </c>
      <c r="D292" s="5">
        <f t="shared" si="26"/>
        <v>1.4939807219415269</v>
      </c>
      <c r="E292" s="5">
        <f t="shared" si="27"/>
        <v>4.1118719684120881</v>
      </c>
      <c r="J292">
        <v>2137</v>
      </c>
      <c r="K292" s="39">
        <f>'Carbon-Cycle'!Q398</f>
        <v>679.76477687527063</v>
      </c>
      <c r="L292">
        <f t="shared" si="28"/>
        <v>4.8416201250093875</v>
      </c>
      <c r="M292" s="5">
        <f t="shared" si="29"/>
        <v>1.4939816399403385</v>
      </c>
      <c r="N292">
        <f t="shared" si="30"/>
        <v>4.1118735579491927</v>
      </c>
    </row>
    <row r="293" spans="1:14" x14ac:dyDescent="0.35">
      <c r="A293">
        <v>2138</v>
      </c>
      <c r="B293">
        <f>'Carbon-Cycle'!H399</f>
        <v>681.06912799614372</v>
      </c>
      <c r="C293">
        <f t="shared" si="31"/>
        <v>4.8518760138562165</v>
      </c>
      <c r="D293" s="5">
        <f t="shared" si="26"/>
        <v>1.5088503442214796</v>
      </c>
      <c r="E293" s="5">
        <f t="shared" si="27"/>
        <v>4.1301272384697132</v>
      </c>
      <c r="J293">
        <v>2138</v>
      </c>
      <c r="K293" s="39">
        <f>'Carbon-Cycle'!Q399</f>
        <v>681.06928792109738</v>
      </c>
      <c r="L293">
        <f t="shared" si="28"/>
        <v>4.8518772701140129</v>
      </c>
      <c r="M293" s="5">
        <f t="shared" si="29"/>
        <v>1.5088512660346287</v>
      </c>
      <c r="N293">
        <f t="shared" si="30"/>
        <v>4.1301288193429446</v>
      </c>
    </row>
    <row r="294" spans="1:14" x14ac:dyDescent="0.35">
      <c r="A294">
        <v>2139</v>
      </c>
      <c r="B294">
        <f>'Carbon-Cycle'!H400</f>
        <v>682.34793978687105</v>
      </c>
      <c r="C294">
        <f t="shared" si="31"/>
        <v>4.8619120406133298</v>
      </c>
      <c r="D294" s="5">
        <f t="shared" si="26"/>
        <v>1.5237391969808096</v>
      </c>
      <c r="E294" s="5">
        <f t="shared" si="27"/>
        <v>4.1481856481609931</v>
      </c>
      <c r="J294">
        <v>2139</v>
      </c>
      <c r="K294" s="39">
        <f>'Carbon-Cycle'!Q400</f>
        <v>682.34809910352556</v>
      </c>
      <c r="L294">
        <f t="shared" si="28"/>
        <v>4.8619132897473163</v>
      </c>
      <c r="M294" s="5">
        <f t="shared" si="29"/>
        <v>1.5237401225374199</v>
      </c>
      <c r="N294">
        <f t="shared" si="30"/>
        <v>4.1481872204745107</v>
      </c>
    </row>
    <row r="295" spans="1:14" x14ac:dyDescent="0.35">
      <c r="A295">
        <v>2140</v>
      </c>
      <c r="B295">
        <f>'Carbon-Cycle'!H401</f>
        <v>683.60119079393928</v>
      </c>
      <c r="C295">
        <f t="shared" si="31"/>
        <v>4.8717292360257973</v>
      </c>
      <c r="D295" s="5">
        <f t="shared" si="26"/>
        <v>1.5386460528235131</v>
      </c>
      <c r="E295" s="5">
        <f t="shared" si="27"/>
        <v>4.1660473894669607</v>
      </c>
      <c r="J295">
        <v>2140</v>
      </c>
      <c r="K295" s="39">
        <f>'Carbon-Cycle'!Q401</f>
        <v>683.601349508765</v>
      </c>
      <c r="L295">
        <f t="shared" si="28"/>
        <v>4.8717304781597059</v>
      </c>
      <c r="M295" s="5">
        <f t="shared" si="29"/>
        <v>1.5386469820537025</v>
      </c>
      <c r="N295">
        <f t="shared" si="30"/>
        <v>4.1660489533246094</v>
      </c>
    </row>
    <row r="296" spans="1:14" x14ac:dyDescent="0.35">
      <c r="A296">
        <v>2141</v>
      </c>
      <c r="B296">
        <f>'Carbon-Cycle'!H402</f>
        <v>684.82902545205945</v>
      </c>
      <c r="C296">
        <f t="shared" si="31"/>
        <v>4.8813298968498184</v>
      </c>
      <c r="D296" s="5">
        <f t="shared" si="26"/>
        <v>1.5535696924156479</v>
      </c>
      <c r="E296" s="5">
        <f t="shared" si="27"/>
        <v>4.1837127065954363</v>
      </c>
      <c r="J296">
        <v>2141</v>
      </c>
      <c r="K296" s="39">
        <f>'Carbon-Cycle'!Q402</f>
        <v>684.82918357142762</v>
      </c>
      <c r="L296">
        <f t="shared" si="28"/>
        <v>4.881331132104882</v>
      </c>
      <c r="M296" s="5">
        <f t="shared" si="29"/>
        <v>1.5535706252505213</v>
      </c>
      <c r="N296">
        <f t="shared" si="30"/>
        <v>4.183714262100688</v>
      </c>
    </row>
    <row r="297" spans="1:14" x14ac:dyDescent="0.35">
      <c r="A297">
        <v>2142</v>
      </c>
      <c r="B297">
        <f>'Carbon-Cycle'!H403</f>
        <v>686.0315933142781</v>
      </c>
      <c r="C297">
        <f t="shared" si="31"/>
        <v>4.8907163211516629</v>
      </c>
      <c r="D297" s="5">
        <f t="shared" si="26"/>
        <v>1.5685089047361891</v>
      </c>
      <c r="E297" s="5">
        <f t="shared" si="27"/>
        <v>4.201181894356651</v>
      </c>
      <c r="J297">
        <v>2142</v>
      </c>
      <c r="K297" s="39">
        <f>'Carbon-Cycle'!Q403</f>
        <v>686.03175084446457</v>
      </c>
      <c r="L297">
        <f t="shared" si="28"/>
        <v>4.8907175496466904</v>
      </c>
      <c r="M297" s="5">
        <f t="shared" si="29"/>
        <v>1.5685098411078302</v>
      </c>
      <c r="N297">
        <f t="shared" si="30"/>
        <v>4.2011834416125549</v>
      </c>
    </row>
    <row r="298" spans="1:14" x14ac:dyDescent="0.35">
      <c r="A298">
        <v>2143</v>
      </c>
      <c r="B298">
        <f>'Carbon-Cycle'!H404</f>
        <v>687.20904882643742</v>
      </c>
      <c r="C298">
        <f t="shared" si="31"/>
        <v>4.8998908071674112</v>
      </c>
      <c r="D298" s="5">
        <f t="shared" si="26"/>
        <v>1.5834624873172334</v>
      </c>
      <c r="E298" s="5">
        <f t="shared" si="27"/>
        <v>4.2184552965607311</v>
      </c>
      <c r="J298">
        <v>2143</v>
      </c>
      <c r="K298" s="39">
        <f>'Carbon-Cycle'!Q404</f>
        <v>687.20920577362358</v>
      </c>
      <c r="L298">
        <f t="shared" si="28"/>
        <v>4.8998920290188268</v>
      </c>
      <c r="M298" s="5">
        <f t="shared" si="29"/>
        <v>1.5834634271586971</v>
      </c>
      <c r="N298">
        <f t="shared" si="30"/>
        <v>4.2184568356698628</v>
      </c>
    </row>
    <row r="299" spans="1:14" x14ac:dyDescent="0.35">
      <c r="A299">
        <v>2144</v>
      </c>
      <c r="B299">
        <f>'Carbon-Cycle'!H405</f>
        <v>688.36155110617278</v>
      </c>
      <c r="C299">
        <f t="shared" si="31"/>
        <v>4.9088556522137354</v>
      </c>
      <c r="D299" s="5">
        <f t="shared" si="26"/>
        <v>1.5984292464737364</v>
      </c>
      <c r="E299" s="5">
        <f t="shared" si="27"/>
        <v>4.2355333044377312</v>
      </c>
      <c r="J299">
        <v>2144</v>
      </c>
      <c r="K299" s="39">
        <f>'Carbon-Cycle'!Q405</f>
        <v>688.36170747644815</v>
      </c>
      <c r="L299">
        <f t="shared" si="28"/>
        <v>4.9088568675356505</v>
      </c>
      <c r="M299" s="5">
        <f t="shared" si="29"/>
        <v>1.5984301897190405</v>
      </c>
      <c r="N299">
        <f t="shared" si="30"/>
        <v>4.2355348355021514</v>
      </c>
    </row>
    <row r="300" spans="1:14" x14ac:dyDescent="0.35">
      <c r="A300">
        <v>2145</v>
      </c>
      <c r="B300">
        <f>'Carbon-Cycle'!H406</f>
        <v>689.48926372647168</v>
      </c>
      <c r="C300">
        <f t="shared" si="31"/>
        <v>4.9176131516481076</v>
      </c>
      <c r="D300" s="5">
        <f t="shared" si="26"/>
        <v>1.6134079975229718</v>
      </c>
      <c r="E300" s="5">
        <f t="shared" si="27"/>
        <v>4.2524163550808716</v>
      </c>
      <c r="J300">
        <v>2145</v>
      </c>
      <c r="K300" s="39">
        <f>'Carbon-Cycle'!Q406</f>
        <v>689.48941952583596</v>
      </c>
      <c r="L300">
        <f t="shared" si="28"/>
        <v>4.9176143605523635</v>
      </c>
      <c r="M300" s="5">
        <f t="shared" si="29"/>
        <v>1.6134089441070885</v>
      </c>
      <c r="N300">
        <f t="shared" si="30"/>
        <v>4.2524178782020785</v>
      </c>
    </row>
    <row r="301" spans="1:14" x14ac:dyDescent="0.35">
      <c r="A301">
        <v>2146</v>
      </c>
      <c r="B301">
        <f>'Carbon-Cycle'!H407</f>
        <v>690.5923545038014</v>
      </c>
      <c r="C301">
        <f t="shared" si="31"/>
        <v>4.9261655978766932</v>
      </c>
      <c r="D301" s="5">
        <f t="shared" si="26"/>
        <v>1.6283975649939006</v>
      </c>
      <c r="E301" s="5">
        <f t="shared" si="27"/>
        <v>4.2691049299135138</v>
      </c>
      <c r="J301">
        <v>2146</v>
      </c>
      <c r="K301" s="39">
        <f>'Carbon-Cycle'!Q407</f>
        <v>690.5925097381662</v>
      </c>
      <c r="L301">
        <f t="shared" si="28"/>
        <v>4.9261668004729184</v>
      </c>
      <c r="M301" s="5">
        <f t="shared" si="29"/>
        <v>1.628398514852748</v>
      </c>
      <c r="N301">
        <f t="shared" si="30"/>
        <v>4.2691064451924072</v>
      </c>
    </row>
    <row r="302" spans="1:14" x14ac:dyDescent="0.35">
      <c r="A302">
        <v>2147</v>
      </c>
      <c r="B302">
        <f>'Carbon-Cycle'!H408</f>
        <v>691.67099529081395</v>
      </c>
      <c r="C302">
        <f t="shared" si="31"/>
        <v>4.9345152794083802</v>
      </c>
      <c r="D302" s="5">
        <f t="shared" si="26"/>
        <v>1.643396782826644</v>
      </c>
      <c r="E302" s="5">
        <f t="shared" si="27"/>
        <v>4.2855995531804032</v>
      </c>
      <c r="J302">
        <v>2147</v>
      </c>
      <c r="K302" s="39">
        <f>'Carbon-Cycle'!Q408</f>
        <v>691.67114996600526</v>
      </c>
      <c r="L302">
        <f t="shared" si="28"/>
        <v>4.9345164758040463</v>
      </c>
      <c r="M302" s="5">
        <f t="shared" si="29"/>
        <v>1.6433977358970773</v>
      </c>
      <c r="N302">
        <f t="shared" si="30"/>
        <v>4.2856010607172461</v>
      </c>
    </row>
    <row r="303" spans="1:14" x14ac:dyDescent="0.35">
      <c r="A303">
        <v>2148</v>
      </c>
      <c r="B303">
        <f>'Carbon-Cycle'!H409</f>
        <v>692.72536177362872</v>
      </c>
      <c r="C303">
        <f t="shared" si="31"/>
        <v>4.9426644799533364</v>
      </c>
      <c r="D303" s="5">
        <f t="shared" si="26"/>
        <v>1.6584044945622534</v>
      </c>
      <c r="E303" s="5">
        <f t="shared" si="27"/>
        <v>4.3019007904636002</v>
      </c>
      <c r="J303">
        <v>2148</v>
      </c>
      <c r="K303" s="39">
        <f>'Carbon-Cycle'!Q409</f>
        <v>692.72551589538796</v>
      </c>
      <c r="L303">
        <f t="shared" si="28"/>
        <v>4.9426656702538008</v>
      </c>
      <c r="M303" s="5">
        <f t="shared" si="29"/>
        <v>1.6584054507820558</v>
      </c>
      <c r="N303">
        <f t="shared" si="30"/>
        <v>4.301902290357984</v>
      </c>
    </row>
    <row r="304" spans="1:14" x14ac:dyDescent="0.35">
      <c r="A304">
        <v>2149</v>
      </c>
      <c r="B304">
        <f>'Carbon-Cycle'!H410</f>
        <v>693.75563327369059</v>
      </c>
      <c r="C304">
        <f t="shared" si="31"/>
        <v>4.9506154775646101</v>
      </c>
      <c r="D304" s="5">
        <f t="shared" si="26"/>
        <v>1.673419553522973</v>
      </c>
      <c r="E304" s="5">
        <f t="shared" si="27"/>
        <v>4.3180092472234817</v>
      </c>
      <c r="J304">
        <v>2149</v>
      </c>
      <c r="K304" s="39">
        <f>'Carbon-Cycle'!Q410</f>
        <v>693.75578684767709</v>
      </c>
      <c r="L304">
        <f t="shared" si="28"/>
        <v>4.9506166618731724</v>
      </c>
      <c r="M304" s="5">
        <f t="shared" si="29"/>
        <v>1.673420512830847</v>
      </c>
      <c r="N304">
        <f t="shared" si="30"/>
        <v>4.3180107395742953</v>
      </c>
    </row>
    <row r="305" spans="1:14" x14ac:dyDescent="0.35">
      <c r="A305">
        <v>2150</v>
      </c>
      <c r="B305">
        <f>'Carbon-Cycle'!H411</f>
        <v>694.76199255419647</v>
      </c>
      <c r="C305">
        <f t="shared" si="31"/>
        <v>4.9583705438213022</v>
      </c>
      <c r="D305" s="5">
        <f t="shared" si="26"/>
        <v>1.688440822983192</v>
      </c>
      <c r="E305" s="5">
        <f t="shared" si="27"/>
        <v>4.3339255673651493</v>
      </c>
      <c r="J305">
        <v>2150</v>
      </c>
      <c r="K305" s="39">
        <f>'Carbon-Cycle'!Q411</f>
        <v>694.76214558598883</v>
      </c>
      <c r="L305">
        <f t="shared" si="28"/>
        <v>4.9583717222392467</v>
      </c>
      <c r="M305" s="5">
        <f t="shared" si="29"/>
        <v>1.6884417853187499</v>
      </c>
      <c r="N305">
        <f t="shared" si="30"/>
        <v>4.3339270522705498</v>
      </c>
    </row>
    <row r="306" spans="1:14" x14ac:dyDescent="0.35">
      <c r="A306">
        <v>2151</v>
      </c>
      <c r="B306">
        <f>'Carbon-Cycle'!H412</f>
        <v>695.74462563107761</v>
      </c>
      <c r="C306">
        <f t="shared" si="31"/>
        <v>4.9659319430518662</v>
      </c>
      <c r="D306" s="5">
        <f t="shared" si="26"/>
        <v>1.7034671763312814</v>
      </c>
      <c r="E306" s="5">
        <f t="shared" si="27"/>
        <v>4.3496504318305096</v>
      </c>
      <c r="J306">
        <v>2151</v>
      </c>
      <c r="K306" s="39">
        <f>'Carbon-Cycle'!Q412</f>
        <v>695.74477812617499</v>
      </c>
      <c r="L306">
        <f t="shared" si="28"/>
        <v>4.9659331156785047</v>
      </c>
      <c r="M306" s="5">
        <f t="shared" si="29"/>
        <v>1.7034681416350361</v>
      </c>
      <c r="N306">
        <f t="shared" si="30"/>
        <v>4.3496519093878954</v>
      </c>
    </row>
    <row r="307" spans="1:14" x14ac:dyDescent="0.35">
      <c r="A307">
        <v>2152</v>
      </c>
      <c r="B307">
        <f>'Carbon-Cycle'!H413</f>
        <v>696.70372158852103</v>
      </c>
      <c r="C307">
        <f t="shared" si="31"/>
        <v>4.9733019315961684</v>
      </c>
      <c r="D307" s="5">
        <f t="shared" si="26"/>
        <v>1.7184974972225171</v>
      </c>
      <c r="E307" s="5">
        <f t="shared" si="27"/>
        <v>4.3651845572162546</v>
      </c>
      <c r="J307">
        <v>2152</v>
      </c>
      <c r="K307" s="39">
        <f>'Carbon-Cycle'!Q413</f>
        <v>696.7038735523455</v>
      </c>
      <c r="L307">
        <f t="shared" si="28"/>
        <v>4.9733030985288922</v>
      </c>
      <c r="M307" s="5">
        <f t="shared" si="29"/>
        <v>1.7184984654358724</v>
      </c>
      <c r="N307">
        <f t="shared" si="30"/>
        <v>4.3651860275222401</v>
      </c>
    </row>
    <row r="308" spans="1:14" x14ac:dyDescent="0.35">
      <c r="A308">
        <v>2153</v>
      </c>
      <c r="B308">
        <f>'Carbon-Cycle'!H414</f>
        <v>697.63947239901177</v>
      </c>
      <c r="C308">
        <f t="shared" si="31"/>
        <v>4.9804827571049675</v>
      </c>
      <c r="D308" s="5">
        <f t="shared" si="26"/>
        <v>1.7335306797232815</v>
      </c>
      <c r="E308" s="5">
        <f t="shared" si="27"/>
        <v>4.3805286944179356</v>
      </c>
      <c r="J308">
        <v>2153</v>
      </c>
      <c r="K308" s="39">
        <f>'Carbon-Cycle'!Q414</f>
        <v>697.63962383690898</v>
      </c>
      <c r="L308">
        <f t="shared" si="28"/>
        <v>4.9804839184392868</v>
      </c>
      <c r="M308" s="5">
        <f t="shared" si="29"/>
        <v>1.733531650788523</v>
      </c>
      <c r="N308">
        <f t="shared" si="30"/>
        <v>4.3805301575683258</v>
      </c>
    </row>
    <row r="309" spans="1:14" x14ac:dyDescent="0.35">
      <c r="A309">
        <v>2154</v>
      </c>
      <c r="B309">
        <f>'Carbon-Cycle'!H415</f>
        <v>698.55207274787108</v>
      </c>
      <c r="C309">
        <f t="shared" si="31"/>
        <v>4.9874766578755141</v>
      </c>
      <c r="D309" s="5">
        <f t="shared" si="26"/>
        <v>1.748565628446747</v>
      </c>
      <c r="E309" s="5">
        <f t="shared" si="27"/>
        <v>4.3956836273002446</v>
      </c>
      <c r="J309">
        <v>2154</v>
      </c>
      <c r="K309" s="39">
        <f>'Carbon-Cycle'!Q415</f>
        <v>698.55222366511293</v>
      </c>
      <c r="L309">
        <f t="shared" si="28"/>
        <v>4.9874778137051052</v>
      </c>
      <c r="M309" s="5">
        <f t="shared" si="29"/>
        <v>1.7485666023070323</v>
      </c>
      <c r="N309">
        <f t="shared" si="30"/>
        <v>4.3956850833900196</v>
      </c>
    </row>
    <row r="310" spans="1:14" x14ac:dyDescent="0.35">
      <c r="A310">
        <v>2155</v>
      </c>
      <c r="B310">
        <f>'Carbon-Cycle'!H416</f>
        <v>699.4417198622624</v>
      </c>
      <c r="C310">
        <f t="shared" si="31"/>
        <v>4.9942858622219957</v>
      </c>
      <c r="D310" s="5">
        <f t="shared" si="26"/>
        <v>1.763601258680235</v>
      </c>
      <c r="E310" s="5">
        <f t="shared" si="27"/>
        <v>4.4106501713936348</v>
      </c>
      <c r="J310">
        <v>2155</v>
      </c>
      <c r="K310" s="39">
        <f>'Carbon-Cycle'!Q416</f>
        <v>699.44187026404734</v>
      </c>
      <c r="L310">
        <f t="shared" si="28"/>
        <v>4.9942870126387353</v>
      </c>
      <c r="M310" s="5">
        <f t="shared" si="29"/>
        <v>1.7636022352795837</v>
      </c>
      <c r="N310">
        <f t="shared" si="30"/>
        <v>4.4106516205169273</v>
      </c>
    </row>
    <row r="311" spans="1:14" x14ac:dyDescent="0.35">
      <c r="A311">
        <v>2156</v>
      </c>
      <c r="B311">
        <f>'Carbon-Cycle'!H417</f>
        <v>700.30861334463509</v>
      </c>
      <c r="C311">
        <f t="shared" si="31"/>
        <v>5.0009125878796103</v>
      </c>
      <c r="D311" s="5">
        <f t="shared" si="26"/>
        <v>1.778636496504447</v>
      </c>
      <c r="E311" s="5">
        <f t="shared" si="27"/>
        <v>4.4254291726173092</v>
      </c>
      <c r="J311">
        <v>2156</v>
      </c>
      <c r="K311" s="39">
        <f>'Carbon-Cycle'!Q417</f>
        <v>700.30876323609004</v>
      </c>
      <c r="L311">
        <f t="shared" si="28"/>
        <v>5.0009137329736193</v>
      </c>
      <c r="M311" s="5">
        <f t="shared" si="29"/>
        <v>1.7786374757877319</v>
      </c>
      <c r="N311">
        <f t="shared" si="30"/>
        <v>4.425430614867385</v>
      </c>
    </row>
    <row r="312" spans="1:14" x14ac:dyDescent="0.35">
      <c r="A312">
        <v>2157</v>
      </c>
      <c r="B312">
        <f>'Carbon-Cycle'!H418</f>
        <v>701.15295501057062</v>
      </c>
      <c r="C312">
        <f t="shared" si="31"/>
        <v>5.0073590414410871</v>
      </c>
      <c r="D312" s="5">
        <f t="shared" si="26"/>
        <v>1.793670278904768</v>
      </c>
      <c r="E312" s="5">
        <f t="shared" si="27"/>
        <v>4.4400215060286188</v>
      </c>
      <c r="J312">
        <v>2157</v>
      </c>
      <c r="K312" s="39">
        <f>'Carbon-Cycle'!Q418</f>
        <v>701.15310439675227</v>
      </c>
      <c r="L312">
        <f t="shared" si="28"/>
        <v>5.0073601813007729</v>
      </c>
      <c r="M312" s="5">
        <f t="shared" si="29"/>
        <v>1.7936712608177043</v>
      </c>
      <c r="N312">
        <f t="shared" si="30"/>
        <v>4.4400229414978662</v>
      </c>
    </row>
    <row r="313" spans="1:14" x14ac:dyDescent="0.35">
      <c r="A313">
        <v>2158</v>
      </c>
      <c r="B313">
        <f>'Carbon-Cycle'!H419</f>
        <v>701.97494873099322</v>
      </c>
      <c r="C313">
        <f t="shared" si="31"/>
        <v>5.0136274178244831</v>
      </c>
      <c r="D313" s="5">
        <f t="shared" si="26"/>
        <v>1.8087015538748314</v>
      </c>
      <c r="E313" s="5">
        <f t="shared" si="27"/>
        <v>4.4544280745988649</v>
      </c>
      <c r="J313">
        <v>2158</v>
      </c>
      <c r="K313" s="39">
        <f>'Carbon-Cycle'!Q419</f>
        <v>701.97509761688934</v>
      </c>
      <c r="L313">
        <f t="shared" si="28"/>
        <v>5.0136285525365709</v>
      </c>
      <c r="M313" s="5">
        <f t="shared" si="29"/>
        <v>1.8087025383639677</v>
      </c>
      <c r="N313">
        <f t="shared" si="30"/>
        <v>4.4544295033787771</v>
      </c>
    </row>
    <row r="314" spans="1:14" x14ac:dyDescent="0.35">
      <c r="A314">
        <v>2159</v>
      </c>
      <c r="B314">
        <f>'Carbon-Cycle'!H420</f>
        <v>702.77480027870638</v>
      </c>
      <c r="C314">
        <f t="shared" si="31"/>
        <v>5.0197198997711503</v>
      </c>
      <c r="D314" s="5">
        <f t="shared" si="26"/>
        <v>1.823729280512544</v>
      </c>
      <c r="E314" s="5">
        <f t="shared" si="27"/>
        <v>4.4686498080154538</v>
      </c>
      <c r="J314">
        <v>2159</v>
      </c>
      <c r="K314" s="39">
        <f>'Carbon-Cycle'!Q420</f>
        <v>702.77494866923712</v>
      </c>
      <c r="L314">
        <f t="shared" si="28"/>
        <v>5.0197210294207277</v>
      </c>
      <c r="M314" s="5">
        <f t="shared" si="29"/>
        <v>1.8237302675252518</v>
      </c>
      <c r="N314">
        <f t="shared" si="30"/>
        <v>4.4686512301966177</v>
      </c>
    </row>
    <row r="315" spans="1:14" x14ac:dyDescent="0.35">
      <c r="A315">
        <v>2160</v>
      </c>
      <c r="B315">
        <f>'Carbon-Cycle'!H421</f>
        <v>703.55271717920812</v>
      </c>
      <c r="C315">
        <f t="shared" si="31"/>
        <v>5.0256386573727783</v>
      </c>
      <c r="D315" s="5">
        <f t="shared" ref="D315:D378" si="32">D314+G$3*(E314-D314)</f>
        <v>1.8387524291087605</v>
      </c>
      <c r="E315" s="5">
        <f t="shared" ref="E315:E378" si="33">E314+D$3*(E$3*C315-E314)+F$3*(D314-E314)</f>
        <v>4.482687661510341</v>
      </c>
      <c r="J315">
        <v>2160</v>
      </c>
      <c r="K315" s="39">
        <f>'Carbon-Cycle'!Q421</f>
        <v>703.55286507922688</v>
      </c>
      <c r="L315">
        <f t="shared" si="28"/>
        <v>5.0256397820433216</v>
      </c>
      <c r="M315" s="5">
        <f t="shared" si="29"/>
        <v>1.8387534185932251</v>
      </c>
      <c r="N315">
        <f t="shared" si="30"/>
        <v>4.4826890771824255</v>
      </c>
    </row>
    <row r="316" spans="1:14" x14ac:dyDescent="0.35">
      <c r="A316">
        <v>2161</v>
      </c>
      <c r="B316">
        <f>'Carbon-Cycle'!H422</f>
        <v>704.30890856574297</v>
      </c>
      <c r="C316">
        <f t="shared" si="31"/>
        <v>5.0313858476264697</v>
      </c>
      <c r="D316" s="5">
        <f t="shared" si="32"/>
        <v>1.8537699812288015</v>
      </c>
      <c r="E316" s="5">
        <f t="shared" si="33"/>
        <v>4.4965426147146763</v>
      </c>
      <c r="J316">
        <v>2161</v>
      </c>
      <c r="K316" s="39">
        <f>'Carbon-Cycle'!Q422</f>
        <v>704.30905598003847</v>
      </c>
      <c r="L316">
        <f t="shared" si="28"/>
        <v>5.0313869673998948</v>
      </c>
      <c r="M316" s="5">
        <f t="shared" si="29"/>
        <v>1.8537709731340117</v>
      </c>
      <c r="N316">
        <f t="shared" si="30"/>
        <v>4.4965440239664201</v>
      </c>
    </row>
    <row r="317" spans="1:14" x14ac:dyDescent="0.35">
      <c r="A317">
        <v>2162</v>
      </c>
      <c r="B317">
        <f>'Carbon-Cycle'!H423</f>
        <v>705.04358503853973</v>
      </c>
      <c r="C317">
        <f t="shared" si="31"/>
        <v>5.0369636140168161</v>
      </c>
      <c r="D317" s="5">
        <f t="shared" si="32"/>
        <v>1.8687809297870013</v>
      </c>
      <c r="E317" s="5">
        <f t="shared" si="33"/>
        <v>4.5102156705395098</v>
      </c>
      <c r="J317">
        <v>2162</v>
      </c>
      <c r="K317" s="39">
        <f>'Carbon-Cycle'!Q423</f>
        <v>705.04373197183577</v>
      </c>
      <c r="L317">
        <f t="shared" si="28"/>
        <v>5.0369647289734916</v>
      </c>
      <c r="M317" s="5">
        <f t="shared" si="29"/>
        <v>1.8687819240627399</v>
      </c>
      <c r="N317">
        <f t="shared" si="30"/>
        <v>4.5102170734587164</v>
      </c>
    </row>
    <row r="318" spans="1:14" x14ac:dyDescent="0.35">
      <c r="A318">
        <v>2163</v>
      </c>
      <c r="B318">
        <f>'Carbon-Cycle'!H424</f>
        <v>705.75695852818194</v>
      </c>
      <c r="C318">
        <f t="shared" si="31"/>
        <v>5.042374086123969</v>
      </c>
      <c r="D318" s="5">
        <f t="shared" si="32"/>
        <v>1.8837842791144754</v>
      </c>
      <c r="E318" s="5">
        <f t="shared" si="33"/>
        <v>4.523707854082434</v>
      </c>
      <c r="J318">
        <v>2163</v>
      </c>
      <c r="K318" s="39">
        <f>'Carbon-Cycle'!Q424</f>
        <v>705.75710498514024</v>
      </c>
      <c r="L318">
        <f t="shared" si="28"/>
        <v>5.0423751963427721</v>
      </c>
      <c r="M318" s="5">
        <f t="shared" si="29"/>
        <v>1.8837852757113092</v>
      </c>
      <c r="N318">
        <f t="shared" si="30"/>
        <v>4.523709250755962</v>
      </c>
    </row>
    <row r="319" spans="1:14" x14ac:dyDescent="0.35">
      <c r="A319">
        <v>2164</v>
      </c>
      <c r="B319">
        <f>'Carbon-Cycle'!H425</f>
        <v>706.44924216306435</v>
      </c>
      <c r="C319">
        <f t="shared" si="31"/>
        <v>5.0476193792567825</v>
      </c>
      <c r="D319" s="5">
        <f t="shared" si="32"/>
        <v>1.8987790450202935</v>
      </c>
      <c r="E319" s="5">
        <f t="shared" si="33"/>
        <v>4.5370202115599803</v>
      </c>
      <c r="J319">
        <v>2164</v>
      </c>
      <c r="K319" s="39">
        <f>'Carbon-Cycle'!Q425</f>
        <v>706.44938814828402</v>
      </c>
      <c r="L319">
        <f t="shared" si="28"/>
        <v>5.0476204848151127</v>
      </c>
      <c r="M319" s="5">
        <f t="shared" si="29"/>
        <v>1.8987800438895628</v>
      </c>
      <c r="N319">
        <f t="shared" si="30"/>
        <v>4.5370216020737368</v>
      </c>
    </row>
    <row r="320" spans="1:14" x14ac:dyDescent="0.35">
      <c r="A320">
        <v>2165</v>
      </c>
      <c r="B320">
        <f>'Carbon-Cycle'!H426</f>
        <v>707.12065014087261</v>
      </c>
      <c r="C320">
        <f t="shared" si="31"/>
        <v>5.0527015941100428</v>
      </c>
      <c r="D320" s="5">
        <f t="shared" si="32"/>
        <v>1.9137642548462388</v>
      </c>
      <c r="E320" s="5">
        <f t="shared" si="33"/>
        <v>4.5501538092655816</v>
      </c>
      <c r="J320">
        <v>2165</v>
      </c>
      <c r="K320" s="39">
        <f>'Carbon-Cycle'!Q426</f>
        <v>707.1207956588928</v>
      </c>
      <c r="L320">
        <f t="shared" si="28"/>
        <v>5.0527026950838705</v>
      </c>
      <c r="M320" s="5">
        <f t="shared" si="29"/>
        <v>1.9137652559400489</v>
      </c>
      <c r="N320">
        <f t="shared" si="30"/>
        <v>4.5501551937045193</v>
      </c>
    </row>
    <row r="321" spans="1:14" x14ac:dyDescent="0.35">
      <c r="A321">
        <v>2166</v>
      </c>
      <c r="B321">
        <f>'Carbon-Cycle'!H427</f>
        <v>707.77139760403566</v>
      </c>
      <c r="C321">
        <f t="shared" si="31"/>
        <v>5.0576228164449279</v>
      </c>
      <c r="D321" s="5">
        <f t="shared" si="32"/>
        <v>1.9287389475153407</v>
      </c>
      <c r="E321" s="5">
        <f t="shared" si="33"/>
        <v>4.5631097325529071</v>
      </c>
      <c r="J321">
        <v>2166</v>
      </c>
      <c r="K321" s="39">
        <f>'Carbon-Cycle'!Q427</f>
        <v>707.77154265933518</v>
      </c>
      <c r="L321">
        <f t="shared" si="28"/>
        <v>5.0576239129088076</v>
      </c>
      <c r="M321" s="5">
        <f t="shared" si="29"/>
        <v>1.928739950786551</v>
      </c>
      <c r="N321">
        <f t="shared" si="30"/>
        <v>4.5631111110010174</v>
      </c>
    </row>
    <row r="322" spans="1:14" x14ac:dyDescent="0.35">
      <c r="A322">
        <v>2167</v>
      </c>
      <c r="B322">
        <f>'Carbon-Cycle'!H428</f>
        <v>708.40170051908694</v>
      </c>
      <c r="C322">
        <f t="shared" si="31"/>
        <v>5.0623851167917655</v>
      </c>
      <c r="D322" s="5">
        <f t="shared" si="32"/>
        <v>1.943702173574354</v>
      </c>
      <c r="E322" s="5">
        <f t="shared" si="33"/>
        <v>4.5758890848443246</v>
      </c>
      <c r="J322">
        <v>2167</v>
      </c>
      <c r="K322" s="39">
        <f>'Carbon-Cycle'!Q428</f>
        <v>708.40184511608606</v>
      </c>
      <c r="L322">
        <f t="shared" si="28"/>
        <v>5.0623862088188822</v>
      </c>
      <c r="M322" s="5">
        <f t="shared" si="29"/>
        <v>1.9437031789765693</v>
      </c>
      <c r="N322">
        <f t="shared" si="30"/>
        <v>4.5758904573846362</v>
      </c>
    </row>
    <row r="323" spans="1:14" x14ac:dyDescent="0.35">
      <c r="A323">
        <v>2168</v>
      </c>
      <c r="B323">
        <f>'Carbon-Cycle'!H429</f>
        <v>709.01177555987783</v>
      </c>
      <c r="C323">
        <f t="shared" si="31"/>
        <v>5.0669905501742862</v>
      </c>
      <c r="D323" s="5">
        <f t="shared" si="32"/>
        <v>1.9586529952303675</v>
      </c>
      <c r="E323" s="5">
        <f t="shared" si="33"/>
        <v>4.588492986664269</v>
      </c>
      <c r="J323">
        <v>2168</v>
      </c>
      <c r="K323" s="39">
        <f>'Carbon-Cycle'!Q429</f>
        <v>709.01191970293905</v>
      </c>
      <c r="L323">
        <f t="shared" si="28"/>
        <v>5.066991637836475</v>
      </c>
      <c r="M323" s="5">
        <f t="shared" si="29"/>
        <v>1.9586540027179271</v>
      </c>
      <c r="N323">
        <f t="shared" si="30"/>
        <v>4.5884943533788434</v>
      </c>
    </row>
    <row r="324" spans="1:14" x14ac:dyDescent="0.35">
      <c r="A324">
        <v>2169</v>
      </c>
      <c r="B324">
        <f>'Carbon-Cycle'!H430</f>
        <v>709.60183999458116</v>
      </c>
      <c r="C324">
        <f t="shared" si="31"/>
        <v>5.0714411558545143</v>
      </c>
      <c r="D324" s="5">
        <f t="shared" si="32"/>
        <v>1.973590486381712</v>
      </c>
      <c r="E324" s="5">
        <f t="shared" si="33"/>
        <v>4.6009225746972389</v>
      </c>
      <c r="J324">
        <v>2169</v>
      </c>
      <c r="K324" s="39">
        <f>'Carbon-Cycle'!Q430</f>
        <v>709.60198368801014</v>
      </c>
      <c r="L324">
        <f t="shared" si="28"/>
        <v>5.0714422392222911</v>
      </c>
      <c r="M324" s="5">
        <f t="shared" si="29"/>
        <v>1.9735914959096812</v>
      </c>
      <c r="N324">
        <f t="shared" si="30"/>
        <v>4.6009239356671721</v>
      </c>
    </row>
    <row r="325" spans="1:14" x14ac:dyDescent="0.35">
      <c r="A325">
        <v>2170</v>
      </c>
      <c r="B325">
        <f>'Carbon-Cycle'!H431</f>
        <v>710.17211157641941</v>
      </c>
      <c r="C325">
        <f t="shared" si="31"/>
        <v>5.0757389570974976</v>
      </c>
      <c r="D325" s="5">
        <f t="shared" si="32"/>
        <v>1.9885137326433442</v>
      </c>
      <c r="E325" s="5">
        <f t="shared" si="33"/>
        <v>4.6131790008701712</v>
      </c>
      <c r="J325">
        <v>2170</v>
      </c>
      <c r="K325" s="39">
        <f>'Carbon-Cycle'!Q431</f>
        <v>710.17225482446599</v>
      </c>
      <c r="L325">
        <f t="shared" si="28"/>
        <v>5.0757400362400871</v>
      </c>
      <c r="M325" s="5">
        <f t="shared" si="29"/>
        <v>1.9885147441675037</v>
      </c>
      <c r="N325">
        <f t="shared" si="30"/>
        <v>4.6131803561755902</v>
      </c>
    </row>
    <row r="326" spans="1:14" x14ac:dyDescent="0.35">
      <c r="A326">
        <v>2171</v>
      </c>
      <c r="B326">
        <f>'Carbon-Cycle'!H432</f>
        <v>710.72280843805663</v>
      </c>
      <c r="C326">
        <f t="shared" si="31"/>
        <v>5.0798859609551057</v>
      </c>
      <c r="D326" s="5">
        <f t="shared" si="32"/>
        <v>2.0034218313668726</v>
      </c>
      <c r="E326" s="5">
        <f t="shared" si="33"/>
        <v>4.6252634314588992</v>
      </c>
      <c r="J326">
        <v>2171</v>
      </c>
      <c r="K326" s="39">
        <f>'Carbon-Cycle'!Q432</f>
        <v>710.72295124491586</v>
      </c>
      <c r="L326">
        <f t="shared" si="28"/>
        <v>5.079887035940474</v>
      </c>
      <c r="M326" s="5">
        <f t="shared" si="29"/>
        <v>2.0034228448437097</v>
      </c>
      <c r="N326">
        <f t="shared" si="30"/>
        <v>4.6252647811789629</v>
      </c>
    </row>
    <row r="327" spans="1:14" x14ac:dyDescent="0.35">
      <c r="A327">
        <v>2172</v>
      </c>
      <c r="B327">
        <f>'Carbon-Cycle'!H433</f>
        <v>711.25414898958775</v>
      </c>
      <c r="C327">
        <f t="shared" si="31"/>
        <v>5.0838841580681384</v>
      </c>
      <c r="D327" s="5">
        <f t="shared" si="32"/>
        <v>2.0183138916553953</v>
      </c>
      <c r="E327" s="5">
        <f t="shared" si="33"/>
        <v>4.6371770462183983</v>
      </c>
      <c r="J327">
        <v>2172</v>
      </c>
      <c r="K327" s="39">
        <f>'Carbon-Cycle'!Q433</f>
        <v>711.25429135940044</v>
      </c>
      <c r="L327">
        <f t="shared" ref="L327:L390" si="34">H$3*LN(K327/C$3)</f>
        <v>5.0838852289630125</v>
      </c>
      <c r="M327" s="5">
        <f t="shared" ref="M327:M390" si="35">M326+G$3*(N326-M326)</f>
        <v>2.018314907042094</v>
      </c>
      <c r="N327">
        <f t="shared" ref="N327:N390" si="36">N326+D$3*(E$3*L327-N326)+F$3*(M326-N326)</f>
        <v>4.6371783904312984</v>
      </c>
    </row>
    <row r="328" spans="1:14" x14ac:dyDescent="0.35">
      <c r="A328">
        <v>2173</v>
      </c>
      <c r="B328">
        <f>'Carbon-Cycle'!H434</f>
        <v>711.76635182005896</v>
      </c>
      <c r="C328">
        <f t="shared" ref="C328:C391" si="37">H$3*LN(B328/C$3)</f>
        <v>5.087735522486013</v>
      </c>
      <c r="D328" s="5">
        <f t="shared" si="32"/>
        <v>2.0331890343733132</v>
      </c>
      <c r="E328" s="5">
        <f t="shared" si="33"/>
        <v>4.6489210375365202</v>
      </c>
      <c r="J328">
        <v>2173</v>
      </c>
      <c r="K328" s="39">
        <f>'Carbon-Cycle'!Q434</f>
        <v>711.76649375691295</v>
      </c>
      <c r="L328">
        <f t="shared" si="34"/>
        <v>5.0877365893559086</v>
      </c>
      <c r="M328" s="5">
        <f t="shared" si="35"/>
        <v>2.0331900516277446</v>
      </c>
      <c r="N328">
        <f t="shared" si="36"/>
        <v>4.6489223763194829</v>
      </c>
    </row>
    <row r="329" spans="1:14" x14ac:dyDescent="0.35">
      <c r="A329">
        <v>2174</v>
      </c>
      <c r="B329">
        <f>'Carbon-Cycle'!H435</f>
        <v>712.25963560245475</v>
      </c>
      <c r="C329">
        <f t="shared" si="37"/>
        <v>5.0914420115033261</v>
      </c>
      <c r="D329" s="5">
        <f t="shared" si="32"/>
        <v>2.0480463921512801</v>
      </c>
      <c r="E329" s="5">
        <f t="shared" si="33"/>
        <v>4.6604966096108988</v>
      </c>
      <c r="J329">
        <v>2174</v>
      </c>
      <c r="K329" s="39">
        <f>'Carbon-Cycle'!Q435</f>
        <v>712.25977711038547</v>
      </c>
      <c r="L329">
        <f t="shared" si="34"/>
        <v>5.0914430744125738</v>
      </c>
      <c r="M329" s="5">
        <f t="shared" si="35"/>
        <v>2.0480474112319937</v>
      </c>
      <c r="N329">
        <f t="shared" si="36"/>
        <v>4.6604979430401849</v>
      </c>
    </row>
    <row r="330" spans="1:14" x14ac:dyDescent="0.35">
      <c r="A330">
        <v>2175</v>
      </c>
      <c r="B330">
        <f>'Carbon-Cycle'!H436</f>
        <v>712.73421900208052</v>
      </c>
      <c r="C330">
        <f t="shared" si="37"/>
        <v>5.095005565512583</v>
      </c>
      <c r="D330" s="5">
        <f t="shared" si="32"/>
        <v>2.0628851093864506</v>
      </c>
      <c r="E330" s="5">
        <f t="shared" si="33"/>
        <v>4.6719049776486976</v>
      </c>
      <c r="J330">
        <v>2175</v>
      </c>
      <c r="K330" s="39">
        <f>'Carbon-Cycle'!Q436</f>
        <v>712.7343600850719</v>
      </c>
      <c r="L330">
        <f t="shared" si="34"/>
        <v>5.0950066245243564</v>
      </c>
      <c r="M330" s="5">
        <f t="shared" si="35"/>
        <v>2.0628861302526644</v>
      </c>
      <c r="N330">
        <f t="shared" si="36"/>
        <v>4.6719063057996086</v>
      </c>
    </row>
    <row r="331" spans="1:14" x14ac:dyDescent="0.35">
      <c r="A331">
        <v>2176</v>
      </c>
      <c r="B331">
        <f>'Carbon-Cycle'!H437</f>
        <v>713.19032058827781</v>
      </c>
      <c r="C331">
        <f t="shared" si="37"/>
        <v>5.0984281078724702</v>
      </c>
      <c r="D331" s="5">
        <f t="shared" si="32"/>
        <v>2.0777043422381802</v>
      </c>
      <c r="E331" s="5">
        <f t="shared" si="33"/>
        <v>4.683147367088881</v>
      </c>
      <c r="J331">
        <v>2176</v>
      </c>
      <c r="K331" s="39">
        <f>'Carbon-Cycle'!Q437</f>
        <v>713.19046125026296</v>
      </c>
      <c r="L331">
        <f t="shared" si="34"/>
        <v>5.0984291630488014</v>
      </c>
      <c r="M331" s="5">
        <f t="shared" si="35"/>
        <v>2.0777053648497712</v>
      </c>
      <c r="N331">
        <f t="shared" si="36"/>
        <v>4.6831486900357593</v>
      </c>
    </row>
    <row r="332" spans="1:14" x14ac:dyDescent="0.35">
      <c r="A332">
        <v>2177</v>
      </c>
      <c r="B332">
        <f>'Carbon-Cycle'!H438</f>
        <v>713.62815874939929</v>
      </c>
      <c r="C332">
        <f t="shared" si="37"/>
        <v>5.101711544790966</v>
      </c>
      <c r="D332" s="5">
        <f t="shared" si="32"/>
        <v>2.0925032586193324</v>
      </c>
      <c r="E332" s="5">
        <f t="shared" si="33"/>
        <v>4.6942250128466538</v>
      </c>
      <c r="J332">
        <v>2177</v>
      </c>
      <c r="K332" s="39">
        <f>'Carbon-Cycle'!Q438</f>
        <v>713.62829899426197</v>
      </c>
      <c r="L332">
        <f t="shared" si="34"/>
        <v>5.1017125961927823</v>
      </c>
      <c r="M332" s="5">
        <f t="shared" si="35"/>
        <v>2.0925042829368277</v>
      </c>
      <c r="N332">
        <f t="shared" si="36"/>
        <v>4.694226330662886</v>
      </c>
    </row>
    <row r="333" spans="1:14" x14ac:dyDescent="0.35">
      <c r="A333">
        <v>2178</v>
      </c>
      <c r="B333">
        <f>'Carbon-Cycle'!H439</f>
        <v>714.0479516109807</v>
      </c>
      <c r="C333">
        <f t="shared" si="37"/>
        <v>5.1048577652227412</v>
      </c>
      <c r="D333" s="5">
        <f t="shared" si="32"/>
        <v>2.1072810381833436</v>
      </c>
      <c r="E333" s="5">
        <f t="shared" si="33"/>
        <v>4.7051391585797395</v>
      </c>
      <c r="J333">
        <v>2178</v>
      </c>
      <c r="K333" s="39">
        <f>'Carbon-Cycle'!Q439</f>
        <v>714.04809144255478</v>
      </c>
      <c r="L333">
        <f t="shared" si="34"/>
        <v>5.1048588129098693</v>
      </c>
      <c r="M333" s="5">
        <f t="shared" si="35"/>
        <v>2.1072820641679115</v>
      </c>
      <c r="N333">
        <f t="shared" si="36"/>
        <v>4.7051404713377645</v>
      </c>
    </row>
    <row r="334" spans="1:14" x14ac:dyDescent="0.35">
      <c r="A334">
        <v>2179</v>
      </c>
      <c r="B334">
        <f>'Carbon-Cycle'!H440</f>
        <v>714.4499169570347</v>
      </c>
      <c r="C334">
        <f t="shared" si="37"/>
        <v>5.1078686407801603</v>
      </c>
      <c r="D334" s="5">
        <f t="shared" si="32"/>
        <v>2.122036872307195</v>
      </c>
      <c r="E334" s="5">
        <f t="shared" si="33"/>
        <v>4.7158910559761402</v>
      </c>
      <c r="J334">
        <v>2179</v>
      </c>
      <c r="K334" s="39">
        <f>'Carbon-Cycle'!Q440</f>
        <v>714.45005637910629</v>
      </c>
      <c r="L334">
        <f t="shared" si="34"/>
        <v>5.1078696848113694</v>
      </c>
      <c r="M334" s="5">
        <f t="shared" si="35"/>
        <v>2.1220378999206364</v>
      </c>
      <c r="N334">
        <f t="shared" si="36"/>
        <v>4.715892363747451</v>
      </c>
    </row>
    <row r="335" spans="1:14" x14ac:dyDescent="0.35">
      <c r="A335">
        <v>2180</v>
      </c>
      <c r="B335">
        <f>'Carbon-Cycle'!H441</f>
        <v>714.83427215440315</v>
      </c>
      <c r="C335">
        <f t="shared" si="37"/>
        <v>5.1107460256573649</v>
      </c>
      <c r="D335" s="5">
        <f t="shared" si="32"/>
        <v>2.1367699640704347</v>
      </c>
      <c r="E335" s="5">
        <f t="shared" si="33"/>
        <v>4.7264819640630273</v>
      </c>
      <c r="J335">
        <v>2180</v>
      </c>
      <c r="K335" s="39">
        <f>'Carbon-Cycle'!Q441</f>
        <v>714.83441117071038</v>
      </c>
      <c r="L335">
        <f t="shared" si="34"/>
        <v>5.1107470660903713</v>
      </c>
      <c r="M335" s="5">
        <f t="shared" si="35"/>
        <v>2.1367709932751726</v>
      </c>
      <c r="N335">
        <f t="shared" si="36"/>
        <v>4.7264832669181747</v>
      </c>
    </row>
    <row r="336" spans="1:14" x14ac:dyDescent="0.35">
      <c r="A336">
        <v>2181</v>
      </c>
      <c r="B336">
        <f>'Carbon-Cycle'!H442</f>
        <v>715.20123408009817</v>
      </c>
      <c r="C336">
        <f t="shared" si="37"/>
        <v>5.1134917565668445</v>
      </c>
      <c r="D336" s="5">
        <f t="shared" si="32"/>
        <v>2.1514795282303925</v>
      </c>
      <c r="E336" s="5">
        <f t="shared" si="33"/>
        <v>4.736913148536396</v>
      </c>
      <c r="J336">
        <v>2181</v>
      </c>
      <c r="K336" s="39">
        <f>'Carbon-Cycle'!Q442</f>
        <v>715.20137269433235</v>
      </c>
      <c r="L336">
        <f t="shared" si="34"/>
        <v>5.1134927934583461</v>
      </c>
      <c r="M336" s="5">
        <f t="shared" si="35"/>
        <v>2.1514805589894648</v>
      </c>
      <c r="N336">
        <f t="shared" si="36"/>
        <v>4.736914446544997</v>
      </c>
    </row>
    <row r="337" spans="1:14" x14ac:dyDescent="0.35">
      <c r="A337">
        <v>2182</v>
      </c>
      <c r="B337">
        <f>'Carbon-Cycle'!H443</f>
        <v>715.55101905156005</v>
      </c>
      <c r="C337">
        <f t="shared" si="37"/>
        <v>5.1161076526879343</v>
      </c>
      <c r="D337" s="5">
        <f t="shared" si="32"/>
        <v>2.1661647911937307</v>
      </c>
      <c r="E337" s="5">
        <f t="shared" si="33"/>
        <v>4.7471858811111387</v>
      </c>
      <c r="J337">
        <v>2182</v>
      </c>
      <c r="K337" s="39">
        <f>'Carbon-Cycle'!Q443</f>
        <v>715.55115726736676</v>
      </c>
      <c r="L337">
        <f t="shared" si="34"/>
        <v>5.1161086860936242</v>
      </c>
      <c r="M337" s="5">
        <f t="shared" si="35"/>
        <v>2.1661658234707803</v>
      </c>
      <c r="N337">
        <f t="shared" si="36"/>
        <v>4.7471871743418816</v>
      </c>
    </row>
    <row r="338" spans="1:14" x14ac:dyDescent="0.35">
      <c r="A338">
        <v>2183</v>
      </c>
      <c r="B338">
        <f>'Carbon-Cycle'!H444</f>
        <v>715.88384275976989</v>
      </c>
      <c r="C338">
        <f t="shared" si="37"/>
        <v>5.118595515626744</v>
      </c>
      <c r="D338" s="5">
        <f t="shared" si="32"/>
        <v>2.1808249909844615</v>
      </c>
      <c r="E338" s="5">
        <f t="shared" si="33"/>
        <v>4.7573014388911545</v>
      </c>
      <c r="J338">
        <v>2183</v>
      </c>
      <c r="K338" s="39">
        <f>'Carbon-Cycle'!Q444</f>
        <v>715.8839805807487</v>
      </c>
      <c r="L338">
        <f t="shared" si="34"/>
        <v>5.1185965456013314</v>
      </c>
      <c r="M338" s="5">
        <f t="shared" si="35"/>
        <v>2.1808260247437281</v>
      </c>
      <c r="N338">
        <f t="shared" si="36"/>
        <v>4.7573027274118038</v>
      </c>
    </row>
    <row r="339" spans="1:14" x14ac:dyDescent="0.35">
      <c r="A339">
        <v>2184</v>
      </c>
      <c r="B339">
        <f>'Carbon-Cycle'!H445</f>
        <v>716.19992020514155</v>
      </c>
      <c r="C339">
        <f t="shared" si="37"/>
        <v>5.1209571293869551</v>
      </c>
      <c r="D339" s="5">
        <f t="shared" si="32"/>
        <v>2.1954593772085715</v>
      </c>
      <c r="E339" s="5">
        <f t="shared" si="33"/>
        <v>4.7672611037591412</v>
      </c>
      <c r="J339">
        <v>2184</v>
      </c>
      <c r="K339" s="39">
        <f>'Carbon-Cycle'!Q445</f>
        <v>716.20005763484733</v>
      </c>
      <c r="L339">
        <f t="shared" si="34"/>
        <v>5.1209581559841864</v>
      </c>
      <c r="M339" s="5">
        <f t="shared" si="35"/>
        <v>2.1954604124148829</v>
      </c>
      <c r="N339">
        <f t="shared" si="36"/>
        <v>4.7672623876365456</v>
      </c>
    </row>
    <row r="340" spans="1:14" x14ac:dyDescent="0.35">
      <c r="A340">
        <v>2185</v>
      </c>
      <c r="B340">
        <f>'Carbon-Cycle'!H446</f>
        <v>716.49946563613184</v>
      </c>
      <c r="C340">
        <f t="shared" si="37"/>
        <v>5.1231942603510445</v>
      </c>
      <c r="D340" s="5">
        <f t="shared" si="32"/>
        <v>2.210067211015379</v>
      </c>
      <c r="E340" s="5">
        <f t="shared" si="33"/>
        <v>4.7770661617856991</v>
      </c>
      <c r="J340">
        <v>2185</v>
      </c>
      <c r="K340" s="39">
        <f>'Carbon-Cycle'!Q446</f>
        <v>716.49960267807535</v>
      </c>
      <c r="L340">
        <f t="shared" si="34"/>
        <v>5.1231952836237236</v>
      </c>
      <c r="M340" s="5">
        <f t="shared" si="35"/>
        <v>2.2100682476341418</v>
      </c>
      <c r="N340">
        <f t="shared" si="36"/>
        <v>4.7770674410857961</v>
      </c>
    </row>
    <row r="341" spans="1:14" x14ac:dyDescent="0.35">
      <c r="A341">
        <v>2186</v>
      </c>
      <c r="B341">
        <f>'Carbon-Cycle'!H447</f>
        <v>716.7826924904972</v>
      </c>
      <c r="C341">
        <f t="shared" si="37"/>
        <v>5.1253086572714093</v>
      </c>
      <c r="D341" s="5">
        <f t="shared" si="32"/>
        <v>2.2246477650557543</v>
      </c>
      <c r="E341" s="5">
        <f t="shared" si="33"/>
        <v>4.7867179026573705</v>
      </c>
      <c r="J341">
        <v>2186</v>
      </c>
      <c r="K341" s="39">
        <f>'Carbon-Cycle'!Q447</f>
        <v>716.78282914814577</v>
      </c>
      <c r="L341">
        <f t="shared" si="34"/>
        <v>5.1253096772714146</v>
      </c>
      <c r="M341" s="5">
        <f t="shared" si="35"/>
        <v>2.224648803052947</v>
      </c>
      <c r="N341">
        <f t="shared" si="36"/>
        <v>4.7867191774451969</v>
      </c>
    </row>
    <row r="342" spans="1:14" x14ac:dyDescent="0.35">
      <c r="A342">
        <v>2187</v>
      </c>
      <c r="B342">
        <f>'Carbon-Cycle'!H448</f>
        <v>717.04981333913111</v>
      </c>
      <c r="C342">
        <f t="shared" si="37"/>
        <v>5.127302051270938</v>
      </c>
      <c r="D342" s="5">
        <f t="shared" si="32"/>
        <v>2.2392003234373314</v>
      </c>
      <c r="E342" s="5">
        <f t="shared" si="33"/>
        <v>4.7962176191232588</v>
      </c>
      <c r="J342">
        <v>2187</v>
      </c>
      <c r="K342" s="39">
        <f>'Carbon-Cycle'!Q448</f>
        <v>717.04994961590887</v>
      </c>
      <c r="L342">
        <f t="shared" si="34"/>
        <v>5.1273030680492395</v>
      </c>
      <c r="M342" s="5">
        <f t="shared" si="35"/>
        <v>2.2392013627794949</v>
      </c>
      <c r="N342">
        <f t="shared" si="36"/>
        <v>4.7962188894629554</v>
      </c>
    </row>
    <row r="343" spans="1:14" x14ac:dyDescent="0.35">
      <c r="A343">
        <v>2188</v>
      </c>
      <c r="B343">
        <f>'Carbon-Cycle'!H449</f>
        <v>717.30103983241759</v>
      </c>
      <c r="C343">
        <f t="shared" si="37"/>
        <v>5.1291761558526092</v>
      </c>
      <c r="D343" s="5">
        <f t="shared" si="32"/>
        <v>2.2537241816768274</v>
      </c>
      <c r="E343" s="5">
        <f t="shared" si="33"/>
        <v>4.8055666064598421</v>
      </c>
      <c r="J343">
        <v>2188</v>
      </c>
      <c r="K343" s="39">
        <f>'Carbon-Cycle'!Q449</f>
        <v>717.30117573170708</v>
      </c>
      <c r="L343">
        <f t="shared" si="34"/>
        <v>5.1291771694592949</v>
      </c>
      <c r="M343" s="5">
        <f t="shared" si="35"/>
        <v>2.2537252223310569</v>
      </c>
      <c r="N343">
        <f t="shared" si="36"/>
        <v>4.8055678724146622</v>
      </c>
    </row>
    <row r="344" spans="1:14" x14ac:dyDescent="0.35">
      <c r="A344">
        <v>2189</v>
      </c>
      <c r="B344">
        <f>'Carbon-Cycle'!H450</f>
        <v>717.53658264903197</v>
      </c>
      <c r="C344">
        <f t="shared" si="37"/>
        <v>5.1309326669176416</v>
      </c>
      <c r="D344" s="5">
        <f t="shared" si="32"/>
        <v>2.2682186466495948</v>
      </c>
      <c r="E344" s="5">
        <f t="shared" si="33"/>
        <v>4.8147661619536271</v>
      </c>
      <c r="J344">
        <v>2189</v>
      </c>
      <c r="K344" s="39">
        <f>'Carbon-Cycle'!Q450</f>
        <v>717.53671817417364</v>
      </c>
      <c r="L344">
        <f t="shared" si="34"/>
        <v>5.1309336774019254</v>
      </c>
      <c r="M344" s="5">
        <f t="shared" si="35"/>
        <v>2.2682196885835317</v>
      </c>
      <c r="N344">
        <f t="shared" si="36"/>
        <v>4.8147674235859421</v>
      </c>
    </row>
    <row r="345" spans="1:14" x14ac:dyDescent="0.35">
      <c r="A345">
        <v>2190</v>
      </c>
      <c r="B345">
        <f>'Carbon-Cycle'!H451</f>
        <v>717.7566514471265</v>
      </c>
      <c r="C345">
        <f t="shared" si="37"/>
        <v>5.1325732627917997</v>
      </c>
      <c r="D345" s="5">
        <f t="shared" si="32"/>
        <v>2.2826830365365218</v>
      </c>
      <c r="E345" s="5">
        <f t="shared" si="33"/>
        <v>4.8238175844012616</v>
      </c>
      <c r="J345">
        <v>2190</v>
      </c>
      <c r="K345" s="39">
        <f>'Carbon-Cycle'!Q451</f>
        <v>717.75678660141989</v>
      </c>
      <c r="L345">
        <f t="shared" si="34"/>
        <v>5.1325742702020403</v>
      </c>
      <c r="M345" s="5">
        <f t="shared" si="35"/>
        <v>2.2826840797183454</v>
      </c>
      <c r="N345">
        <f t="shared" si="36"/>
        <v>4.8238188417725727</v>
      </c>
    </row>
    <row r="346" spans="1:14" x14ac:dyDescent="0.35">
      <c r="A346">
        <v>2191</v>
      </c>
      <c r="B346">
        <f>'Carbon-Cycle'!H452</f>
        <v>717.96145481783401</v>
      </c>
      <c r="C346">
        <f t="shared" si="37"/>
        <v>5.1340996042594398</v>
      </c>
      <c r="D346" s="5">
        <f t="shared" si="32"/>
        <v>2.2971166807683936</v>
      </c>
      <c r="E346" s="5">
        <f t="shared" si="33"/>
        <v>4.8327221736267454</v>
      </c>
      <c r="J346">
        <v>2191</v>
      </c>
      <c r="K346" s="39">
        <f>'Carbon-Cycle'!Q452</f>
        <v>717.9615896045384</v>
      </c>
      <c r="L346">
        <f t="shared" si="34"/>
        <v>5.1341006086431644</v>
      </c>
      <c r="M346" s="5">
        <f t="shared" si="35"/>
        <v>2.2971177251668133</v>
      </c>
      <c r="N346">
        <f t="shared" si="36"/>
        <v>4.8327234267976893</v>
      </c>
    </row>
    <row r="347" spans="1:14" x14ac:dyDescent="0.35">
      <c r="A347">
        <v>2192</v>
      </c>
      <c r="B347">
        <f>'Carbon-Cycle'!H453</f>
        <v>718.15120024102941</v>
      </c>
      <c r="C347">
        <f t="shared" si="37"/>
        <v>5.1355133346049335</v>
      </c>
      <c r="D347" s="5">
        <f t="shared" si="32"/>
        <v>2.311518919967829</v>
      </c>
      <c r="E347" s="5">
        <f t="shared" si="33"/>
        <v>4.8414812300153747</v>
      </c>
      <c r="J347">
        <v>2192</v>
      </c>
      <c r="K347" s="39">
        <f>'Carbon-Cycle'!Q453</f>
        <v>718.15133466336408</v>
      </c>
      <c r="L347">
        <f t="shared" si="34"/>
        <v>5.135514336008848</v>
      </c>
      <c r="M347" s="5">
        <f t="shared" si="35"/>
        <v>2.3115199655520766</v>
      </c>
      <c r="N347">
        <f t="shared" si="36"/>
        <v>4.8414824790457329</v>
      </c>
    </row>
    <row r="348" spans="1:14" x14ac:dyDescent="0.35">
      <c r="A348">
        <v>2193</v>
      </c>
      <c r="B348">
        <f>'Carbon-Cycle'!H454</f>
        <v>718.32609404327934</v>
      </c>
      <c r="C348">
        <f t="shared" si="37"/>
        <v>5.1368160796610285</v>
      </c>
      <c r="D348" s="5">
        <f t="shared" si="32"/>
        <v>2.3258891058888991</v>
      </c>
      <c r="E348" s="5">
        <f t="shared" si="33"/>
        <v>4.8500960540640508</v>
      </c>
      <c r="J348">
        <v>2193</v>
      </c>
      <c r="K348" s="39">
        <f>'Carbon-Cycle'!Q454</f>
        <v>718.32622810442444</v>
      </c>
      <c r="L348">
        <f t="shared" si="34"/>
        <v>5.1368170781310338</v>
      </c>
      <c r="M348" s="5">
        <f t="shared" si="35"/>
        <v>2.3258901526287206</v>
      </c>
      <c r="N348">
        <f t="shared" si="36"/>
        <v>4.8500972990127567</v>
      </c>
    </row>
    <row r="349" spans="1:14" x14ac:dyDescent="0.35">
      <c r="A349">
        <v>2194</v>
      </c>
      <c r="B349">
        <f>'Carbon-Cycle'!H455</f>
        <v>718.48634135792827</v>
      </c>
      <c r="C349">
        <f t="shared" si="37"/>
        <v>5.138009447863868</v>
      </c>
      <c r="D349" s="5">
        <f t="shared" si="32"/>
        <v>2.3402266013545341</v>
      </c>
      <c r="E349" s="5">
        <f t="shared" si="33"/>
        <v>4.8585679459475903</v>
      </c>
      <c r="J349">
        <v>2194</v>
      </c>
      <c r="K349" s="39">
        <f>'Carbon-Cycle'!Q455</f>
        <v>718.48647506102498</v>
      </c>
      <c r="L349">
        <f t="shared" si="34"/>
        <v>5.1380104434450775</v>
      </c>
      <c r="M349" s="5">
        <f t="shared" si="35"/>
        <v>2.3402276492201817</v>
      </c>
      <c r="N349">
        <f t="shared" si="36"/>
        <v>4.8585691868727388</v>
      </c>
    </row>
    <row r="350" spans="1:14" x14ac:dyDescent="0.35">
      <c r="A350">
        <v>2195</v>
      </c>
      <c r="B350">
        <f>'Carbon-Cycle'!H456</f>
        <v>718.63214608724718</v>
      </c>
      <c r="C350">
        <f t="shared" si="37"/>
        <v>5.1390950303142322</v>
      </c>
      <c r="D350" s="5">
        <f t="shared" si="32"/>
        <v>2.3545307801918227</v>
      </c>
      <c r="E350" s="5">
        <f t="shared" si="33"/>
        <v>4.8668982051006866</v>
      </c>
      <c r="J350">
        <v>2195</v>
      </c>
      <c r="K350" s="39">
        <f>'Carbon-Cycle'!Q456</f>
        <v>718.63227943539891</v>
      </c>
      <c r="L350">
        <f t="shared" si="34"/>
        <v>5.139096023050989</v>
      </c>
      <c r="M350" s="5">
        <f t="shared" si="35"/>
        <v>2.3545318291540482</v>
      </c>
      <c r="N350">
        <f t="shared" si="36"/>
        <v>4.8668994420595419</v>
      </c>
    </row>
    <row r="351" spans="1:14" x14ac:dyDescent="0.35">
      <c r="A351">
        <v>2196</v>
      </c>
      <c r="B351">
        <f>'Carbon-Cycle'!H457</f>
        <v>718.76371086659719</v>
      </c>
      <c r="C351">
        <f t="shared" si="37"/>
        <v>5.1400744008447417</v>
      </c>
      <c r="D351" s="5">
        <f t="shared" si="32"/>
        <v>2.3688010271653051</v>
      </c>
      <c r="E351" s="5">
        <f t="shared" si="33"/>
        <v>4.8750881298151505</v>
      </c>
      <c r="J351">
        <v>2196</v>
      </c>
      <c r="K351" s="39">
        <f>'Carbon-Cycle'!Q457</f>
        <v>718.76384386286952</v>
      </c>
      <c r="L351">
        <f t="shared" si="34"/>
        <v>5.1400753907806278</v>
      </c>
      <c r="M351" s="5">
        <f t="shared" si="35"/>
        <v>2.3688020771953515</v>
      </c>
      <c r="N351">
        <f t="shared" si="36"/>
        <v>4.8750893628641574</v>
      </c>
    </row>
    <row r="352" spans="1:14" x14ac:dyDescent="0.35">
      <c r="A352">
        <v>2197</v>
      </c>
      <c r="B352">
        <f>'Carbon-Cycle'!H458</f>
        <v>718.88123703053736</v>
      </c>
      <c r="C352">
        <f t="shared" si="37"/>
        <v>5.14094911609262</v>
      </c>
      <c r="D352" s="5">
        <f t="shared" si="32"/>
        <v>2.3830367379083564</v>
      </c>
      <c r="E352" s="5">
        <f t="shared" si="33"/>
        <v>4.8831390168520938</v>
      </c>
      <c r="J352">
        <v>2197</v>
      </c>
      <c r="K352" s="39">
        <f>'Carbon-Cycle'!Q458</f>
        <v>718.88136967795879</v>
      </c>
      <c r="L352">
        <f t="shared" si="34"/>
        <v>5.1409501032704776</v>
      </c>
      <c r="M352" s="5">
        <f t="shared" si="35"/>
        <v>2.3830377889779504</v>
      </c>
      <c r="N352">
        <f t="shared" si="36"/>
        <v>4.8831402460468816</v>
      </c>
    </row>
    <row r="353" spans="1:14" x14ac:dyDescent="0.35">
      <c r="A353">
        <v>2198</v>
      </c>
      <c r="B353">
        <f>'Carbon-Cycle'!H459</f>
        <v>718.98492458082592</v>
      </c>
      <c r="C353">
        <f t="shared" si="37"/>
        <v>5.141720715577768</v>
      </c>
      <c r="D353" s="5">
        <f t="shared" si="32"/>
        <v>2.3972373188527567</v>
      </c>
      <c r="E353" s="5">
        <f t="shared" si="33"/>
        <v>4.8910521610686848</v>
      </c>
      <c r="J353">
        <v>2198</v>
      </c>
      <c r="K353" s="39">
        <f>'Carbon-Cycle'!Q459</f>
        <v>718.98505688238845</v>
      </c>
      <c r="L353">
        <f t="shared" si="34"/>
        <v>5.1417217000397084</v>
      </c>
      <c r="M353" s="5">
        <f t="shared" si="35"/>
        <v>2.3972383709341019</v>
      </c>
      <c r="N353">
        <f t="shared" si="36"/>
        <v>4.8910533864640815</v>
      </c>
    </row>
    <row r="354" spans="1:14" x14ac:dyDescent="0.35">
      <c r="A354">
        <v>2199</v>
      </c>
      <c r="B354">
        <f>'Carbon-Cycle'!H460</f>
        <v>719.07497215625438</v>
      </c>
      <c r="C354">
        <f t="shared" si="37"/>
        <v>5.1423907217858051</v>
      </c>
      <c r="D354" s="5">
        <f t="shared" si="32"/>
        <v>2.411402187156543</v>
      </c>
      <c r="E354" s="5">
        <f t="shared" si="33"/>
        <v>4.898828855059147</v>
      </c>
      <c r="J354">
        <v>2199</v>
      </c>
      <c r="K354" s="39">
        <f>'Carbon-Cycle'!Q460</f>
        <v>719.0751041149141</v>
      </c>
      <c r="L354">
        <f t="shared" si="34"/>
        <v>5.1423917035732298</v>
      </c>
      <c r="M354" s="5">
        <f t="shared" si="35"/>
        <v>2.4114032402223122</v>
      </c>
      <c r="N354">
        <f t="shared" si="36"/>
        <v>4.8988300767091859</v>
      </c>
    </row>
    <row r="355" spans="1:14" x14ac:dyDescent="0.35">
      <c r="A355">
        <v>2200</v>
      </c>
      <c r="B355">
        <f>'Carbon-Cycle'!H461</f>
        <v>719.15157700425766</v>
      </c>
      <c r="C355">
        <f t="shared" si="37"/>
        <v>5.1429606402558052</v>
      </c>
      <c r="D355" s="5">
        <f t="shared" si="32"/>
        <v>2.4255307706302296</v>
      </c>
      <c r="E355" s="5">
        <f t="shared" si="33"/>
        <v>4.9064703888096428</v>
      </c>
      <c r="J355">
        <v>2200</v>
      </c>
      <c r="K355" s="39">
        <f>'Carbon-Cycle'!Q461</f>
        <v>719.15170862293462</v>
      </c>
      <c r="L355">
        <f t="shared" si="34"/>
        <v>5.142961619409407</v>
      </c>
      <c r="M355" s="5">
        <f t="shared" si="35"/>
        <v>2.4255318246535578</v>
      </c>
      <c r="N355">
        <f t="shared" si="36"/>
        <v>4.9064716067675702</v>
      </c>
    </row>
    <row r="356" spans="1:14" x14ac:dyDescent="0.35">
      <c r="A356">
        <v>2201</v>
      </c>
      <c r="B356">
        <f>'Carbon-Cycle'!H462</f>
        <v>719.21493495424454</v>
      </c>
      <c r="C356">
        <f t="shared" si="37"/>
        <v>5.1434319596724229</v>
      </c>
      <c r="D356" s="5">
        <f t="shared" si="32"/>
        <v>2.4396225076614888</v>
      </c>
      <c r="E356" s="5">
        <f t="shared" si="33"/>
        <v>4.9139780493667082</v>
      </c>
      <c r="J356">
        <v>2201</v>
      </c>
      <c r="K356" s="39">
        <f>'Carbon-Cycle'!Q462</f>
        <v>719.21506623582434</v>
      </c>
      <c r="L356">
        <f t="shared" si="34"/>
        <v>5.1434329362322151</v>
      </c>
      <c r="M356" s="5">
        <f t="shared" si="35"/>
        <v>2.4396235626159655</v>
      </c>
      <c r="N356">
        <f t="shared" si="36"/>
        <v>4.913979263684995</v>
      </c>
    </row>
    <row r="357" spans="1:14" x14ac:dyDescent="0.35">
      <c r="A357">
        <v>2202</v>
      </c>
      <c r="B357">
        <f>'Carbon-Cycle'!H463</f>
        <v>719.2652403925963</v>
      </c>
      <c r="C357">
        <f t="shared" si="37"/>
        <v>5.1438061519621794</v>
      </c>
      <c r="D357" s="5">
        <f t="shared" si="32"/>
        <v>2.4536768471383743</v>
      </c>
      <c r="E357" s="5">
        <f t="shared" si="33"/>
        <v>4.9213531205189023</v>
      </c>
      <c r="J357">
        <v>2202</v>
      </c>
      <c r="K357" s="39">
        <f>'Carbon-Cycle'!Q463</f>
        <v>719.26537133992974</v>
      </c>
      <c r="L357">
        <f t="shared" si="34"/>
        <v>5.1438071259674993</v>
      </c>
      <c r="M357" s="5">
        <f t="shared" si="35"/>
        <v>2.4536779029980376</v>
      </c>
      <c r="N357">
        <f t="shared" si="36"/>
        <v>4.9213543312492529</v>
      </c>
    </row>
    <row r="358" spans="1:14" x14ac:dyDescent="0.35">
      <c r="A358">
        <v>2203</v>
      </c>
      <c r="B358">
        <f>'Carbon-Cycle'!H464</f>
        <v>719.30268623927657</v>
      </c>
      <c r="C358">
        <f t="shared" si="37"/>
        <v>5.1440846723936113</v>
      </c>
      <c r="D358" s="5">
        <f t="shared" si="32"/>
        <v>2.4676932483711758</v>
      </c>
      <c r="E358" s="5">
        <f t="shared" si="33"/>
        <v>4.9285968824913375</v>
      </c>
      <c r="J358">
        <v>2203</v>
      </c>
      <c r="K358" s="39">
        <f>'Carbon-Cycle'!Q464</f>
        <v>719.30281685518014</v>
      </c>
      <c r="L358">
        <f t="shared" si="34"/>
        <v>5.1440856438831304</v>
      </c>
      <c r="M358" s="5">
        <f t="shared" si="35"/>
        <v>2.4676943051105042</v>
      </c>
      <c r="N358">
        <f t="shared" si="36"/>
        <v>4.9285980896846979</v>
      </c>
    </row>
    <row r="359" spans="1:14" x14ac:dyDescent="0.35">
      <c r="A359">
        <v>2204</v>
      </c>
      <c r="B359">
        <f>'Carbon-Cycle'!H465</f>
        <v>719.32746392600222</v>
      </c>
      <c r="C359">
        <f t="shared" si="37"/>
        <v>5.1442689596810425</v>
      </c>
      <c r="D359" s="5">
        <f t="shared" si="32"/>
        <v>2.4816711810129783</v>
      </c>
      <c r="E359" s="5">
        <f t="shared" si="33"/>
        <v>4.9357106116527625</v>
      </c>
      <c r="J359">
        <v>2204</v>
      </c>
      <c r="K359" s="39">
        <f>'Carbon-Cycle'!Q465</f>
        <v>719.32759421325898</v>
      </c>
      <c r="L359">
        <f t="shared" si="34"/>
        <v>5.1442699286927871</v>
      </c>
      <c r="M359" s="5">
        <f t="shared" si="35"/>
        <v>2.4816722386068855</v>
      </c>
      <c r="N359">
        <f t="shared" si="36"/>
        <v>4.9357118153593271</v>
      </c>
    </row>
    <row r="360" spans="1:14" x14ac:dyDescent="0.35">
      <c r="A360">
        <v>2205</v>
      </c>
      <c r="B360">
        <f>'Carbon-Cycle'!H466</f>
        <v>719.33976337592378</v>
      </c>
      <c r="C360">
        <f t="shared" si="37"/>
        <v>5.1443604360917563</v>
      </c>
      <c r="D360" s="5">
        <f t="shared" si="32"/>
        <v>2.4956101249790121</v>
      </c>
      <c r="E360" s="5">
        <f t="shared" si="33"/>
        <v>4.9426955802348722</v>
      </c>
      <c r="J360">
        <v>2205</v>
      </c>
      <c r="K360" s="39">
        <f>'Carbon-Cycle'!Q466</f>
        <v>719.33989333728357</v>
      </c>
      <c r="L360">
        <f t="shared" si="34"/>
        <v>5.1443614026631135</v>
      </c>
      <c r="M360" s="5">
        <f t="shared" si="35"/>
        <v>2.4956111834028394</v>
      </c>
      <c r="N360">
        <f t="shared" si="36"/>
        <v>4.9426967805040976</v>
      </c>
    </row>
    <row r="361" spans="1:14" x14ac:dyDescent="0.35">
      <c r="A361">
        <v>2206</v>
      </c>
      <c r="B361">
        <f>'Carbon-Cycle'!H467</f>
        <v>719.33977298476259</v>
      </c>
      <c r="C361">
        <f t="shared" si="37"/>
        <v>5.1443605075562981</v>
      </c>
      <c r="D361" s="5">
        <f t="shared" si="32"/>
        <v>2.5095095703648655</v>
      </c>
      <c r="E361" s="5">
        <f t="shared" si="33"/>
        <v>4.9495530560635288</v>
      </c>
      <c r="J361">
        <v>2206</v>
      </c>
      <c r="K361" s="39">
        <f>'Carbon-Cycle'!Q467</f>
        <v>719.33990262294299</v>
      </c>
      <c r="L361">
        <f t="shared" si="34"/>
        <v>5.1443614717240376</v>
      </c>
      <c r="M361" s="5">
        <f t="shared" si="35"/>
        <v>2.5095106295943745</v>
      </c>
      <c r="N361">
        <f t="shared" si="36"/>
        <v>4.9495542529441412</v>
      </c>
    </row>
    <row r="362" spans="1:14" x14ac:dyDescent="0.35">
      <c r="A362">
        <v>2207</v>
      </c>
      <c r="B362">
        <f>'Carbon-Cycle'!H468</f>
        <v>719.32767960336014</v>
      </c>
      <c r="C362">
        <f t="shared" si="37"/>
        <v>5.1442705637817472</v>
      </c>
      <c r="D362" s="5">
        <f t="shared" si="32"/>
        <v>2.5233690173636338</v>
      </c>
      <c r="E362" s="5">
        <f t="shared" si="33"/>
        <v>4.9562843023015803</v>
      </c>
      <c r="J362">
        <v>2207</v>
      </c>
      <c r="K362" s="39">
        <f>'Carbon-Cycle'!Q468</f>
        <v>719.32780892104563</v>
      </c>
      <c r="L362">
        <f t="shared" si="34"/>
        <v>5.1442715255820159</v>
      </c>
      <c r="M362" s="5">
        <f t="shared" si="35"/>
        <v>2.5233700773750014</v>
      </c>
      <c r="N362">
        <f t="shared" si="36"/>
        <v>4.956285495841585</v>
      </c>
    </row>
    <row r="363" spans="1:14" x14ac:dyDescent="0.35">
      <c r="A363">
        <v>2208</v>
      </c>
      <c r="B363">
        <f>'Carbon-Cycle'!H469</f>
        <v>719.30366852158534</v>
      </c>
      <c r="C363">
        <f t="shared" si="37"/>
        <v>5.1440919783676664</v>
      </c>
      <c r="D363" s="5">
        <f t="shared" si="32"/>
        <v>2.5371879761820813</v>
      </c>
      <c r="E363" s="5">
        <f t="shared" si="33"/>
        <v>4.9628905772029617</v>
      </c>
      <c r="J363">
        <v>2208</v>
      </c>
      <c r="K363" s="39">
        <f>'Carbon-Cycle'!Q469</f>
        <v>719.30379752142949</v>
      </c>
      <c r="L363">
        <f t="shared" si="34"/>
        <v>5.1440929378360174</v>
      </c>
      <c r="M363" s="5">
        <f t="shared" si="35"/>
        <v>2.5371890369518915</v>
      </c>
      <c r="N363">
        <f t="shared" si="36"/>
        <v>4.9628917674496495</v>
      </c>
    </row>
    <row r="364" spans="1:14" x14ac:dyDescent="0.35">
      <c r="A364">
        <v>2209</v>
      </c>
      <c r="B364">
        <f>'Carbon-Cycle'!H470</f>
        <v>719.26792345355875</v>
      </c>
      <c r="C364">
        <f t="shared" si="37"/>
        <v>5.1438261089246051</v>
      </c>
      <c r="D364" s="5">
        <f t="shared" si="32"/>
        <v>2.55096596695588</v>
      </c>
      <c r="E364" s="5">
        <f t="shared" si="33"/>
        <v>4.969373133877772</v>
      </c>
      <c r="J364">
        <v>2209</v>
      </c>
      <c r="K364" s="39">
        <f>'Carbon-Cycle'!Q470</f>
        <v>719.26805213818318</v>
      </c>
      <c r="L364">
        <f t="shared" si="34"/>
        <v>5.1438270660959962</v>
      </c>
      <c r="M364" s="5">
        <f t="shared" si="35"/>
        <v>2.5509670284611188</v>
      </c>
      <c r="N364">
        <f t="shared" si="36"/>
        <v>4.9693743208777317</v>
      </c>
    </row>
    <row r="365" spans="1:14" x14ac:dyDescent="0.35">
      <c r="A365">
        <v>2210</v>
      </c>
      <c r="B365">
        <f>'Carbon-Cycle'!H471</f>
        <v>719.22062652414195</v>
      </c>
      <c r="C365">
        <f t="shared" si="37"/>
        <v>5.1434742971948904</v>
      </c>
      <c r="D365" s="5">
        <f t="shared" si="32"/>
        <v>2.5647025196639963</v>
      </c>
      <c r="E365" s="5">
        <f t="shared" si="33"/>
        <v>4.9757332200680358</v>
      </c>
      <c r="J365">
        <v>2210</v>
      </c>
      <c r="K365" s="39">
        <f>'Carbon-Cycle'!Q471</f>
        <v>719.22075489613758</v>
      </c>
      <c r="L365">
        <f t="shared" si="34"/>
        <v>5.1434752521037046</v>
      </c>
      <c r="M365" s="5">
        <f t="shared" si="35"/>
        <v>2.5647035818820449</v>
      </c>
      <c r="N365">
        <f t="shared" si="36"/>
        <v>4.9757344038671603</v>
      </c>
    </row>
    <row r="366" spans="1:14" x14ac:dyDescent="0.35">
      <c r="A366">
        <v>2211</v>
      </c>
      <c r="B366">
        <f>'Carbon-Cycle'!H472</f>
        <v>719.1619582566517</v>
      </c>
      <c r="C366">
        <f t="shared" si="37"/>
        <v>5.1430378691755747</v>
      </c>
      <c r="D366" s="5">
        <f t="shared" si="32"/>
        <v>2.5783971740422911</v>
      </c>
      <c r="E366" s="5">
        <f t="shared" si="33"/>
        <v>4.9819720779338406</v>
      </c>
      <c r="J366">
        <v>2211</v>
      </c>
      <c r="K366" s="39">
        <f>'Carbon-Cycle'!Q472</f>
        <v>719.16208631857887</v>
      </c>
      <c r="L366">
        <f t="shared" si="34"/>
        <v>5.1430388218556233</v>
      </c>
      <c r="M366" s="5">
        <f t="shared" si="35"/>
        <v>2.5783982369509202</v>
      </c>
      <c r="N366">
        <f t="shared" si="36"/>
        <v>4.98197325857734</v>
      </c>
    </row>
    <row r="367" spans="1:14" x14ac:dyDescent="0.35">
      <c r="A367">
        <v>2212</v>
      </c>
      <c r="B367">
        <f>'Carbon-Cycle'!H473</f>
        <v>719.09209756175244</v>
      </c>
      <c r="C367">
        <f t="shared" si="37"/>
        <v>5.1425181352433214</v>
      </c>
      <c r="D367" s="5">
        <f t="shared" si="32"/>
        <v>2.5920494794963949</v>
      </c>
      <c r="E367" s="5">
        <f t="shared" si="33"/>
        <v>4.9880909438495777</v>
      </c>
      <c r="J367">
        <v>2212</v>
      </c>
      <c r="K367" s="39">
        <f>'Carbon-Cycle'!Q473</f>
        <v>719.09222531614114</v>
      </c>
      <c r="L367">
        <f t="shared" si="34"/>
        <v>5.1425190857278569</v>
      </c>
      <c r="M367" s="5">
        <f t="shared" si="35"/>
        <v>2.5920505430737584</v>
      </c>
      <c r="N367">
        <f t="shared" si="36"/>
        <v>4.9880921213819853</v>
      </c>
    </row>
    <row r="368" spans="1:14" x14ac:dyDescent="0.35">
      <c r="A368">
        <v>2213</v>
      </c>
      <c r="B368">
        <f>'Carbon-Cycle'!H474</f>
        <v>719.0112217274841</v>
      </c>
      <c r="C368">
        <f t="shared" si="37"/>
        <v>5.1419163902810672</v>
      </c>
      <c r="D368" s="5">
        <f t="shared" si="32"/>
        <v>2.6056589950139211</v>
      </c>
      <c r="E368" s="5">
        <f t="shared" si="33"/>
        <v>4.9940910482099765</v>
      </c>
      <c r="J368">
        <v>2213</v>
      </c>
      <c r="K368" s="39">
        <f>'Carbon-Cycle'!Q474</f>
        <v>719.01134917683476</v>
      </c>
      <c r="L368">
        <f t="shared" si="34"/>
        <v>5.1419173386027976</v>
      </c>
      <c r="M368" s="5">
        <f t="shared" si="35"/>
        <v>2.605660059238549</v>
      </c>
      <c r="N368">
        <f t="shared" si="36"/>
        <v>4.9940922226751585</v>
      </c>
    </row>
    <row r="369" spans="1:14" x14ac:dyDescent="0.35">
      <c r="A369">
        <v>2214</v>
      </c>
      <c r="B369">
        <f>'Carbon-Cycle'!H475</f>
        <v>718.91950641038522</v>
      </c>
      <c r="C369">
        <f t="shared" si="37"/>
        <v>5.1412339138063077</v>
      </c>
      <c r="D369" s="5">
        <f t="shared" si="32"/>
        <v>2.6192252890760748</v>
      </c>
      <c r="E369" s="5">
        <f t="shared" si="33"/>
        <v>4.999973615245672</v>
      </c>
      <c r="J369">
        <v>2214</v>
      </c>
      <c r="K369" s="39">
        <f>'Carbon-Cycle'!Q475</f>
        <v>718.91963355716928</v>
      </c>
      <c r="L369">
        <f t="shared" si="34"/>
        <v>5.1412348599974012</v>
      </c>
      <c r="M369" s="5">
        <f t="shared" si="35"/>
        <v>2.619226353926869</v>
      </c>
      <c r="N369">
        <f t="shared" si="36"/>
        <v>4.9999747866868365</v>
      </c>
    </row>
    <row r="370" spans="1:14" x14ac:dyDescent="0.35">
      <c r="A370">
        <v>2215</v>
      </c>
      <c r="B370">
        <f>'Carbon-Cycle'!H476</f>
        <v>718.81712562766882</v>
      </c>
      <c r="C370">
        <f t="shared" si="37"/>
        <v>5.1404719701008279</v>
      </c>
      <c r="D370" s="5">
        <f t="shared" si="32"/>
        <v>2.6327479395687181</v>
      </c>
      <c r="E370" s="5">
        <f t="shared" si="33"/>
        <v>5.005739862848019</v>
      </c>
      <c r="J370">
        <v>2215</v>
      </c>
      <c r="K370" s="39">
        <f>'Carbon-Cycle'!Q476</f>
        <v>718.81725247432837</v>
      </c>
      <c r="L370">
        <f t="shared" si="34"/>
        <v>5.1404729141929275</v>
      </c>
      <c r="M370" s="5">
        <f t="shared" si="35"/>
        <v>2.6327490050249458</v>
      </c>
      <c r="N370">
        <f t="shared" si="36"/>
        <v>5.0057410313077249</v>
      </c>
    </row>
    <row r="371" spans="1:14" x14ac:dyDescent="0.35">
      <c r="A371">
        <v>2216</v>
      </c>
      <c r="B371">
        <f>'Carbon-Cycle'!H477</f>
        <v>718.7042517504126</v>
      </c>
      <c r="C371">
        <f t="shared" si="37"/>
        <v>5.1396318083417558</v>
      </c>
      <c r="D371" s="5">
        <f t="shared" si="32"/>
        <v>2.6462265336929445</v>
      </c>
      <c r="E371" s="5">
        <f t="shared" si="33"/>
        <v>5.01139100240289</v>
      </c>
      <c r="J371">
        <v>2216</v>
      </c>
      <c r="K371" s="39">
        <f>'Carbon-Cycle'!Q477</f>
        <v>718.70437829936145</v>
      </c>
      <c r="L371">
        <f t="shared" si="34"/>
        <v>5.1396327503659816</v>
      </c>
      <c r="M371" s="5">
        <f t="shared" si="35"/>
        <v>2.6462275997342322</v>
      </c>
      <c r="N371">
        <f t="shared" si="36"/>
        <v>5.0113921679230549</v>
      </c>
    </row>
    <row r="372" spans="1:14" x14ac:dyDescent="0.35">
      <c r="A372">
        <v>2217</v>
      </c>
      <c r="B372">
        <f>'Carbon-Cycle'!H478</f>
        <v>718.58105549772358</v>
      </c>
      <c r="C372">
        <f t="shared" si="37"/>
        <v>5.1387146627337446</v>
      </c>
      <c r="D372" s="5">
        <f t="shared" si="32"/>
        <v>2.659660667875217</v>
      </c>
      <c r="E372" s="5">
        <f t="shared" si="33"/>
        <v>5.0169282386331773</v>
      </c>
      <c r="J372">
        <v>2217</v>
      </c>
      <c r="K372" s="39">
        <f>'Carbon-Cycle'!Q478</f>
        <v>718.58118175134723</v>
      </c>
      <c r="L372">
        <f t="shared" si="34"/>
        <v>5.1387156027207119</v>
      </c>
      <c r="M372" s="5">
        <f t="shared" si="35"/>
        <v>2.6596617344815447</v>
      </c>
      <c r="N372">
        <f t="shared" si="36"/>
        <v>5.0169294012550889</v>
      </c>
    </row>
    <row r="373" spans="1:14" x14ac:dyDescent="0.35">
      <c r="A373">
        <v>2218</v>
      </c>
      <c r="B373">
        <f>'Carbon-Cycle'!H479</f>
        <v>718.44770593183955</v>
      </c>
      <c r="C373">
        <f t="shared" si="37"/>
        <v>5.1377217526422063</v>
      </c>
      <c r="D373" s="5">
        <f t="shared" si="32"/>
        <v>2.6730499476771223</v>
      </c>
      <c r="E373" s="5">
        <f t="shared" si="33"/>
        <v>5.0223527694497605</v>
      </c>
      <c r="J373">
        <v>2218</v>
      </c>
      <c r="K373" s="39">
        <f>'Carbon-Cycle'!Q479</f>
        <v>718.44783189249586</v>
      </c>
      <c r="L373">
        <f t="shared" si="34"/>
        <v>5.137722690622029</v>
      </c>
      <c r="M373" s="5">
        <f t="shared" si="35"/>
        <v>2.6730510148288187</v>
      </c>
      <c r="N373">
        <f t="shared" si="36"/>
        <v>5.0223539292140824</v>
      </c>
    </row>
    <row r="374" spans="1:14" x14ac:dyDescent="0.35">
      <c r="A374">
        <v>2219</v>
      </c>
      <c r="B374">
        <f>'Carbon-Cycle'!H480</f>
        <v>718.30437045413328</v>
      </c>
      <c r="C374">
        <f t="shared" si="37"/>
        <v>5.136654282727422</v>
      </c>
      <c r="D374" s="5">
        <f t="shared" si="32"/>
        <v>2.6863939877047911</v>
      </c>
      <c r="E374" s="5">
        <f t="shared" si="33"/>
        <v>5.0276657858106599</v>
      </c>
      <c r="J374">
        <v>2219</v>
      </c>
      <c r="K374" s="39">
        <f>'Carbon-Cycle'!Q480</f>
        <v>718.30449612415282</v>
      </c>
      <c r="L374">
        <f t="shared" si="34"/>
        <v>5.1366552187297261</v>
      </c>
      <c r="M374" s="5">
        <f t="shared" si="35"/>
        <v>2.6863950553825271</v>
      </c>
      <c r="N374">
        <f t="shared" si="36"/>
        <v>5.0276669427574419</v>
      </c>
    </row>
    <row r="375" spans="1:14" x14ac:dyDescent="0.35">
      <c r="A375">
        <v>2220</v>
      </c>
      <c r="B375">
        <f>'Carbon-Cycle'!H481</f>
        <v>718.15121480197888</v>
      </c>
      <c r="C375">
        <f t="shared" si="37"/>
        <v>5.1355134430794154</v>
      </c>
      <c r="D375" s="5">
        <f t="shared" si="32"/>
        <v>2.6996924115180323</v>
      </c>
      <c r="E375" s="5">
        <f t="shared" si="33"/>
        <v>5.0328684715881442</v>
      </c>
      <c r="J375">
        <v>2220</v>
      </c>
      <c r="K375" s="39">
        <f>'Carbon-Cycle'!Q481</f>
        <v>718.15134018366484</v>
      </c>
      <c r="L375">
        <f t="shared" si="34"/>
        <v>5.1355143771333402</v>
      </c>
      <c r="M375" s="5">
        <f t="shared" si="35"/>
        <v>2.6996934797028165</v>
      </c>
      <c r="N375">
        <f t="shared" si="36"/>
        <v>5.0328696257568302</v>
      </c>
    </row>
    <row r="376" spans="1:14" x14ac:dyDescent="0.35">
      <c r="A376">
        <v>2221</v>
      </c>
      <c r="B376">
        <f>'Carbon-Cycle'!H482</f>
        <v>717.98840304645125</v>
      </c>
      <c r="C376">
        <f t="shared" si="37"/>
        <v>5.1343004093534752</v>
      </c>
      <c r="D376" s="5">
        <f t="shared" si="32"/>
        <v>2.7129448515392305</v>
      </c>
      <c r="E376" s="5">
        <f t="shared" si="33"/>
        <v>5.0379620034435364</v>
      </c>
      <c r="J376">
        <v>2221</v>
      </c>
      <c r="K376" s="39">
        <f>'Carbon-Cycle'!Q482</f>
        <v>717.98852814208067</v>
      </c>
      <c r="L376">
        <f t="shared" si="34"/>
        <v>5.134301341487693</v>
      </c>
      <c r="M376" s="5">
        <f t="shared" si="35"/>
        <v>2.7129459202124031</v>
      </c>
      <c r="N376">
        <f t="shared" si="36"/>
        <v>5.0379631548729744</v>
      </c>
    </row>
    <row r="377" spans="1:14" x14ac:dyDescent="0.35">
      <c r="A377">
        <v>2222</v>
      </c>
      <c r="B377">
        <f>'Carbon-Cycle'!H483</f>
        <v>717.81609759082005</v>
      </c>
      <c r="C377">
        <f t="shared" si="37"/>
        <v>5.133016342906207</v>
      </c>
      <c r="D377" s="5">
        <f t="shared" si="32"/>
        <v>2.7261509489620468</v>
      </c>
      <c r="E377" s="5">
        <f t="shared" si="33"/>
        <v>5.0429475507094867</v>
      </c>
      <c r="J377">
        <v>2222</v>
      </c>
      <c r="K377" s="39">
        <f>'Carbon-Cycle'!Q483</f>
        <v>717.81622240264301</v>
      </c>
      <c r="L377">
        <f t="shared" si="34"/>
        <v>5.133017273148921</v>
      </c>
      <c r="M377" s="5">
        <f t="shared" si="35"/>
        <v>2.726152018105275</v>
      </c>
      <c r="N377">
        <f t="shared" si="36"/>
        <v>5.042948699437936</v>
      </c>
    </row>
    <row r="378" spans="1:14" x14ac:dyDescent="0.35">
      <c r="A378">
        <v>2223</v>
      </c>
      <c r="B378">
        <f>'Carbon-Cycle'!H484</f>
        <v>717.63445916980879</v>
      </c>
      <c r="C378">
        <f t="shared" si="37"/>
        <v>5.1316623909320054</v>
      </c>
      <c r="D378" s="5">
        <f t="shared" si="32"/>
        <v>2.7393103536599721</v>
      </c>
      <c r="E378" s="5">
        <f t="shared" si="33"/>
        <v>5.0478262752794656</v>
      </c>
      <c r="J378">
        <v>2223</v>
      </c>
      <c r="K378" s="39">
        <f>'Carbon-Cycle'!Q484</f>
        <v>717.6345837000498</v>
      </c>
      <c r="L378">
        <f t="shared" si="34"/>
        <v>5.1316633193109649</v>
      </c>
      <c r="M378" s="5">
        <f t="shared" si="35"/>
        <v>2.7393114232552445</v>
      </c>
      <c r="N378">
        <f t="shared" si="36"/>
        <v>5.0478274213446044</v>
      </c>
    </row>
    <row r="379" spans="1:14" x14ac:dyDescent="0.35">
      <c r="A379">
        <v>2224</v>
      </c>
      <c r="B379">
        <f>'Carbon-Cycle'!H485</f>
        <v>717.44364684958509</v>
      </c>
      <c r="C379">
        <f t="shared" si="37"/>
        <v>5.1302396865998432</v>
      </c>
      <c r="D379" s="5">
        <f t="shared" ref="D379:D442" si="38">D378+G$3*(E378-D378)</f>
        <v>2.752422724094771</v>
      </c>
      <c r="E379" s="5">
        <f t="shared" ref="E379:E442" si="39">E378+D$3*(E$3*C379-E378)+F$3*(D378-E378)</f>
        <v>5.0525993315042586</v>
      </c>
      <c r="J379">
        <v>2224</v>
      </c>
      <c r="K379" s="39">
        <f>'Carbon-Cycle'!Q485</f>
        <v>717.44377110044286</v>
      </c>
      <c r="L379">
        <f t="shared" si="34"/>
        <v>5.1302406131423464</v>
      </c>
      <c r="M379" s="5">
        <f t="shared" si="35"/>
        <v>2.7524237941243919</v>
      </c>
      <c r="N379">
        <f t="shared" si="36"/>
        <v>5.0526004749431941</v>
      </c>
    </row>
    <row r="380" spans="1:14" x14ac:dyDescent="0.35">
      <c r="A380">
        <v>2225</v>
      </c>
      <c r="B380">
        <f>'Carbon-Cycle'!H486</f>
        <v>717.24381802845278</v>
      </c>
      <c r="C380">
        <f t="shared" si="37"/>
        <v>5.1287493491902785</v>
      </c>
      <c r="D380" s="5">
        <f t="shared" si="38"/>
        <v>2.765487727224857</v>
      </c>
      <c r="E380" s="5">
        <f t="shared" si="39"/>
        <v>5.0572678660952297</v>
      </c>
      <c r="J380">
        <v>2225</v>
      </c>
      <c r="K380" s="39">
        <f>'Carbon-Cycle'!Q486</f>
        <v>717.24394200210122</v>
      </c>
      <c r="L380">
        <f t="shared" si="34"/>
        <v>5.1287502739231856</v>
      </c>
      <c r="M380" s="5">
        <f t="shared" si="35"/>
        <v>2.7654887976714426</v>
      </c>
      <c r="N380">
        <f t="shared" si="36"/>
        <v>5.0572690069445043</v>
      </c>
    </row>
    <row r="381" spans="1:14" x14ac:dyDescent="0.35">
      <c r="A381">
        <v>2226</v>
      </c>
      <c r="B381">
        <f>'Carbon-Cycle'!H487</f>
        <v>717.03512843821557</v>
      </c>
      <c r="C381">
        <f t="shared" si="37"/>
        <v>5.1271924842325953</v>
      </c>
      <c r="D381" s="5">
        <f t="shared" si="38"/>
        <v>2.7785050384136407</v>
      </c>
      <c r="E381" s="5">
        <f t="shared" si="39"/>
        <v>5.061833018034136</v>
      </c>
      <c r="J381">
        <v>2226</v>
      </c>
      <c r="K381" s="39">
        <f>'Carbon-Cycle'!Q487</f>
        <v>717.03525213680314</v>
      </c>
      <c r="L381">
        <f t="shared" si="34"/>
        <v>5.1271934071823368</v>
      </c>
      <c r="M381" s="5">
        <f t="shared" si="35"/>
        <v>2.7785061092601135</v>
      </c>
      <c r="N381">
        <f t="shared" si="36"/>
        <v>5.0618341563297378</v>
      </c>
    </row>
    <row r="382" spans="1:14" x14ac:dyDescent="0.35">
      <c r="A382">
        <v>2227</v>
      </c>
      <c r="B382">
        <f>'Carbon-Cycle'!H488</f>
        <v>716.81773214618158</v>
      </c>
      <c r="C382">
        <f t="shared" si="37"/>
        <v>5.1255701836419751</v>
      </c>
      <c r="D382" s="5">
        <f t="shared" si="38"/>
        <v>2.7914743413378851</v>
      </c>
      <c r="E382" s="5">
        <f t="shared" si="39"/>
        <v>5.0662959184892822</v>
      </c>
      <c r="J382">
        <v>2227</v>
      </c>
      <c r="K382" s="39">
        <f>'Carbon-Cycle'!Q488</f>
        <v>716.81785557183207</v>
      </c>
      <c r="L382">
        <f t="shared" si="34"/>
        <v>5.1255711048345525</v>
      </c>
      <c r="M382" s="5">
        <f t="shared" si="35"/>
        <v>2.7914754125674692</v>
      </c>
      <c r="N382">
        <f t="shared" si="36"/>
        <v>5.0662970542666521</v>
      </c>
    </row>
    <row r="383" spans="1:14" x14ac:dyDescent="0.35">
      <c r="A383">
        <v>2228</v>
      </c>
      <c r="B383">
        <f>'Carbon-Cycle'!H489</f>
        <v>716.59178155778238</v>
      </c>
      <c r="C383">
        <f t="shared" si="37"/>
        <v>5.1238835258566171</v>
      </c>
      <c r="D383" s="5">
        <f t="shared" si="38"/>
        <v>2.8043953278961049</v>
      </c>
      <c r="E383" s="5">
        <f t="shared" si="39"/>
        <v>5.0706576907377983</v>
      </c>
      <c r="J383">
        <v>2228</v>
      </c>
      <c r="K383" s="39">
        <f>'Carbon-Cycle'!Q489</f>
        <v>716.59190471259546</v>
      </c>
      <c r="L383">
        <f t="shared" si="34"/>
        <v>5.1238844453176133</v>
      </c>
      <c r="M383" s="5">
        <f t="shared" si="35"/>
        <v>2.8043963994923207</v>
      </c>
      <c r="N383">
        <f t="shared" si="36"/>
        <v>5.0706588240318364</v>
      </c>
    </row>
    <row r="384" spans="1:14" x14ac:dyDescent="0.35">
      <c r="A384">
        <v>2229</v>
      </c>
      <c r="B384">
        <f>'Carbon-Cycle'!H490</f>
        <v>716.35742741977992</v>
      </c>
      <c r="C384">
        <f t="shared" si="37"/>
        <v>5.1221335759747415</v>
      </c>
      <c r="D384" s="5">
        <f t="shared" si="38"/>
        <v>2.8172676981170457</v>
      </c>
      <c r="E384" s="5">
        <f t="shared" si="39"/>
        <v>5.0749194500938346</v>
      </c>
      <c r="J384">
        <v>2229</v>
      </c>
      <c r="K384" s="39">
        <f>'Carbon-Cycle'!Q490</f>
        <v>716.35755030583164</v>
      </c>
      <c r="L384">
        <f t="shared" si="34"/>
        <v>5.1221344937293356</v>
      </c>
      <c r="M384" s="5">
        <f t="shared" si="35"/>
        <v>2.8172687700637051</v>
      </c>
      <c r="N384">
        <f t="shared" si="36"/>
        <v>5.0749205809389117</v>
      </c>
    </row>
    <row r="385" spans="1:14" x14ac:dyDescent="0.35">
      <c r="A385">
        <v>2230</v>
      </c>
      <c r="B385">
        <f>'Carbon-Cycle'!H491</f>
        <v>716.114818824032</v>
      </c>
      <c r="C385">
        <f t="shared" si="37"/>
        <v>5.120321385891387</v>
      </c>
      <c r="D385" s="5">
        <f t="shared" si="38"/>
        <v>2.8300911600682737</v>
      </c>
      <c r="E385" s="5">
        <f t="shared" si="39"/>
        <v>5.0790823038424859</v>
      </c>
      <c r="J385">
        <v>2230</v>
      </c>
      <c r="K385" s="39">
        <f>'Carbon-Cycle'!Q491</f>
        <v>716.11494144337394</v>
      </c>
      <c r="L385">
        <f t="shared" si="34"/>
        <v>5.1203223019643493</v>
      </c>
      <c r="M385" s="5">
        <f t="shared" si="35"/>
        <v>2.8300922323494762</v>
      </c>
      <c r="N385">
        <f t="shared" si="36"/>
        <v>5.079083432272447</v>
      </c>
    </row>
    <row r="386" spans="1:14" x14ac:dyDescent="0.35">
      <c r="A386">
        <v>2231</v>
      </c>
      <c r="B386">
        <f>'Carbon-Cycle'!H492</f>
        <v>715.86410321179221</v>
      </c>
      <c r="C386">
        <f t="shared" si="37"/>
        <v>5.1184479944349244</v>
      </c>
      <c r="D386" s="5">
        <f t="shared" si="38"/>
        <v>2.842865429764911</v>
      </c>
      <c r="E386" s="5">
        <f t="shared" si="39"/>
        <v>5.0831473511792282</v>
      </c>
      <c r="J386">
        <v>2231</v>
      </c>
      <c r="K386" s="39">
        <f>'Carbon-Cycle'!Q492</f>
        <v>715.86422556645323</v>
      </c>
      <c r="L386">
        <f t="shared" si="34"/>
        <v>5.1184489088506311</v>
      </c>
      <c r="M386" s="5">
        <f t="shared" si="35"/>
        <v>2.8428665023650388</v>
      </c>
      <c r="N386">
        <f t="shared" si="36"/>
        <v>5.0831484772274029</v>
      </c>
    </row>
    <row r="387" spans="1:14" x14ac:dyDescent="0.35">
      <c r="A387">
        <v>2232</v>
      </c>
      <c r="B387">
        <f>'Carbon-Cycle'!H493</f>
        <v>715.60542637852154</v>
      </c>
      <c r="C387">
        <f t="shared" si="37"/>
        <v>5.1165144275032439</v>
      </c>
      <c r="D387" s="5">
        <f t="shared" si="38"/>
        <v>2.8555902310785442</v>
      </c>
      <c r="E387" s="5">
        <f t="shared" si="39"/>
        <v>5.087115683154698</v>
      </c>
      <c r="J387">
        <v>2232</v>
      </c>
      <c r="K387" s="39">
        <f>'Carbon-Cycle'!Q493</f>
        <v>715.60554847050764</v>
      </c>
      <c r="L387">
        <f t="shared" si="34"/>
        <v>5.1165153402856873</v>
      </c>
      <c r="M387" s="5">
        <f t="shared" si="35"/>
        <v>2.8555913039822571</v>
      </c>
      <c r="N387">
        <f t="shared" si="36"/>
        <v>5.0871168068539072</v>
      </c>
    </row>
    <row r="388" spans="1:14" x14ac:dyDescent="0.35">
      <c r="A388">
        <v>2233</v>
      </c>
      <c r="B388">
        <f>'Carbon-Cycle'!H494</f>
        <v>715.338932479184</v>
      </c>
      <c r="C388">
        <f t="shared" si="37"/>
        <v>5.1145216981995301</v>
      </c>
      <c r="D388" s="5">
        <f t="shared" si="38"/>
        <v>2.8682652956463368</v>
      </c>
      <c r="E388" s="5">
        <f t="shared" si="39"/>
        <v>5.0909883826246096</v>
      </c>
      <c r="J388">
        <v>2233</v>
      </c>
      <c r="K388" s="39">
        <f>'Carbon-Cycle'!Q494</f>
        <v>715.33905431047788</v>
      </c>
      <c r="L388">
        <f t="shared" si="34"/>
        <v>5.1145226093723144</v>
      </c>
      <c r="M388" s="5">
        <f t="shared" si="35"/>
        <v>2.8682663688385679</v>
      </c>
      <c r="N388">
        <f t="shared" si="36"/>
        <v>5.0909895040071751</v>
      </c>
    </row>
    <row r="389" spans="1:14" x14ac:dyDescent="0.35">
      <c r="A389">
        <v>2234</v>
      </c>
      <c r="B389">
        <f>'Carbon-Cycle'!H495</f>
        <v>715.06476403400472</v>
      </c>
      <c r="C389">
        <f t="shared" si="37"/>
        <v>5.1124708069675693</v>
      </c>
      <c r="D389" s="5">
        <f t="shared" si="38"/>
        <v>2.8808903627803732</v>
      </c>
      <c r="E389" s="5">
        <f t="shared" si="39"/>
        <v>5.0947665242046449</v>
      </c>
      <c r="J389">
        <v>2234</v>
      </c>
      <c r="K389" s="39">
        <f>'Carbon-Cycle'!Q495</f>
        <v>715.0648856065668</v>
      </c>
      <c r="L389">
        <f t="shared" si="34"/>
        <v>5.112471716553924</v>
      </c>
      <c r="M389" s="5">
        <f t="shared" si="35"/>
        <v>2.8808914362463254</v>
      </c>
      <c r="N389">
        <f t="shared" si="36"/>
        <v>5.0947676433023945</v>
      </c>
    </row>
    <row r="390" spans="1:14" x14ac:dyDescent="0.35">
      <c r="A390">
        <v>2235</v>
      </c>
      <c r="B390">
        <f>'Carbon-Cycle'!H496</f>
        <v>714.78306193466835</v>
      </c>
      <c r="C390">
        <f t="shared" si="37"/>
        <v>5.1103627417265312</v>
      </c>
      <c r="D390" s="5">
        <f t="shared" si="38"/>
        <v>2.8934651793772632</v>
      </c>
      <c r="E390" s="5">
        <f t="shared" si="39"/>
        <v>5.0984511742301244</v>
      </c>
      <c r="J390">
        <v>2235</v>
      </c>
      <c r="K390" s="39">
        <f>'Carbon-Cycle'!Q496</f>
        <v>714.78318325043711</v>
      </c>
      <c r="L390">
        <f t="shared" si="34"/>
        <v>5.1103636497493188</v>
      </c>
      <c r="M390" s="5">
        <f t="shared" si="35"/>
        <v>2.893466253102404</v>
      </c>
      <c r="N390">
        <f t="shared" si="36"/>
        <v>5.0984522910743992</v>
      </c>
    </row>
    <row r="391" spans="1:14" x14ac:dyDescent="0.35">
      <c r="A391">
        <v>2236</v>
      </c>
      <c r="B391">
        <f>'Carbon-Cycle'!H497</f>
        <v>714.49396545093668</v>
      </c>
      <c r="C391">
        <f t="shared" si="37"/>
        <v>5.1081984780051934</v>
      </c>
      <c r="D391" s="5">
        <f t="shared" si="38"/>
        <v>2.9059894998280273</v>
      </c>
      <c r="E391" s="5">
        <f t="shared" si="39"/>
        <v>5.1020433907202918</v>
      </c>
      <c r="J391">
        <v>2236</v>
      </c>
      <c r="K391" s="39">
        <f>'Carbon-Cycle'!Q497</f>
        <v>714.49408651182841</v>
      </c>
      <c r="L391">
        <f t="shared" ref="L391:L454" si="40">H$3*LN(K391/C$3)</f>
        <v>5.1081993844869089</v>
      </c>
      <c r="M391" s="5">
        <f t="shared" ref="M391:M454" si="41">M390+G$3*(N390-M390)</f>
        <v>2.9059905737980851</v>
      </c>
      <c r="N391">
        <f t="shared" ref="N391:N454" si="42">N390+D$3*(E$3*L391-N390)+F$3*(M390-N390)</f>
        <v>5.1020445053419552</v>
      </c>
    </row>
    <row r="392" spans="1:14" x14ac:dyDescent="0.35">
      <c r="A392">
        <v>2237</v>
      </c>
      <c r="B392">
        <f>'Carbon-Cycle'!H498</f>
        <v>714.19761223766113</v>
      </c>
      <c r="C392">
        <f t="shared" ref="C392:C454" si="43">H$3*LN(B392/C$3)</f>
        <v>5.105978979075509</v>
      </c>
      <c r="D392" s="5">
        <f t="shared" si="38"/>
        <v>2.9184630859282956</v>
      </c>
      <c r="E392" s="5">
        <f t="shared" si="39"/>
        <v>5.1055442233470503</v>
      </c>
      <c r="J392">
        <v>2237</v>
      </c>
      <c r="K392" s="39">
        <f>'Carbon-Cycle'!Q498</f>
        <v>714.19773304557077</v>
      </c>
      <c r="L392">
        <f t="shared" si="40"/>
        <v>5.1059798840382973</v>
      </c>
      <c r="M392" s="5">
        <f t="shared" si="41"/>
        <v>2.9184641601292545</v>
      </c>
      <c r="N392">
        <f t="shared" si="42"/>
        <v>5.1055453357764948</v>
      </c>
    </row>
    <row r="393" spans="1:14" x14ac:dyDescent="0.35">
      <c r="A393">
        <v>2238</v>
      </c>
      <c r="B393">
        <f>'Carbon-Cycle'!H499</f>
        <v>713.89413834217487</v>
      </c>
      <c r="C393">
        <f t="shared" si="43"/>
        <v>5.1037051960855413</v>
      </c>
      <c r="D393" s="5">
        <f t="shared" si="38"/>
        <v>2.9308857067888341</v>
      </c>
      <c r="E393" s="5">
        <f t="shared" si="39"/>
        <v>5.1089547134079734</v>
      </c>
      <c r="J393">
        <v>2238</v>
      </c>
      <c r="K393" s="39">
        <f>'Carbon-Cycle'!Q499</f>
        <v>713.8942588989762</v>
      </c>
      <c r="L393">
        <f t="shared" si="40"/>
        <v>5.1037060995511938</v>
      </c>
      <c r="M393" s="5">
        <f t="shared" si="41"/>
        <v>2.9308867812069308</v>
      </c>
      <c r="N393">
        <f t="shared" si="42"/>
        <v>5.1089558236751271</v>
      </c>
    </row>
    <row r="394" spans="1:14" x14ac:dyDescent="0.35">
      <c r="A394">
        <v>2239</v>
      </c>
      <c r="B394">
        <f>'Carbon-Cycle'!H500</f>
        <v>713.5836782120399</v>
      </c>
      <c r="C394">
        <f t="shared" si="43"/>
        <v>5.1013780681916447</v>
      </c>
      <c r="D394" s="5">
        <f t="shared" si="38"/>
        <v>2.9432571387464308</v>
      </c>
      <c r="E394" s="5">
        <f t="shared" si="39"/>
        <v>5.1122758938034414</v>
      </c>
      <c r="J394">
        <v>2239</v>
      </c>
      <c r="K394" s="39">
        <f>'Carbon-Cycle'!Q500</f>
        <v>713.58379851958557</v>
      </c>
      <c r="L394">
        <f t="shared" si="40"/>
        <v>5.1013789701816084</v>
      </c>
      <c r="M394" s="5">
        <f t="shared" si="41"/>
        <v>2.94325821336815</v>
      </c>
      <c r="N394">
        <f t="shared" si="42"/>
        <v>5.112277001937775</v>
      </c>
    </row>
    <row r="395" spans="1:14" x14ac:dyDescent="0.35">
      <c r="A395">
        <v>2240</v>
      </c>
      <c r="B395">
        <f>'Carbon-Cycle'!H501</f>
        <v>713.26636470313463</v>
      </c>
      <c r="C395">
        <f t="shared" si="43"/>
        <v>5.0989985226899188</v>
      </c>
      <c r="D395" s="5">
        <f t="shared" si="38"/>
        <v>2.9555771652751548</v>
      </c>
      <c r="E395" s="5">
        <f t="shared" si="39"/>
        <v>5.1155087890177438</v>
      </c>
      <c r="J395">
        <v>2240</v>
      </c>
      <c r="K395" s="39">
        <f>'Carbon-Cycle'!Q501</f>
        <v>713.26648476325624</v>
      </c>
      <c r="L395">
        <f t="shared" si="40"/>
        <v>5.0989994232252984</v>
      </c>
      <c r="M395" s="5">
        <f t="shared" si="41"/>
        <v>2.9555782400872253</v>
      </c>
      <c r="N395">
        <f t="shared" si="42"/>
        <v>5.1155098950482776</v>
      </c>
    </row>
    <row r="396" spans="1:14" x14ac:dyDescent="0.35">
      <c r="A396">
        <v>2241</v>
      </c>
      <c r="B396">
        <f>'Carbon-Cycle'!H502</f>
        <v>712.94232908805918</v>
      </c>
      <c r="C396">
        <f t="shared" si="43"/>
        <v>5.0965674751468342</v>
      </c>
      <c r="D396" s="5">
        <f t="shared" si="38"/>
        <v>2.9678455768980125</v>
      </c>
      <c r="E396" s="5">
        <f t="shared" si="39"/>
        <v>5.1186544151039914</v>
      </c>
      <c r="J396">
        <v>2241</v>
      </c>
      <c r="K396" s="39">
        <f>'Carbon-Cycle'!Q502</f>
        <v>712.94244890256812</v>
      </c>
      <c r="L396">
        <f t="shared" si="40"/>
        <v>5.096568374248406</v>
      </c>
      <c r="M396" s="5">
        <f t="shared" si="41"/>
        <v>2.9678466518874038</v>
      </c>
      <c r="N396">
        <f t="shared" si="42"/>
        <v>5.1186555190593026</v>
      </c>
    </row>
    <row r="397" spans="1:14" x14ac:dyDescent="0.35">
      <c r="A397">
        <v>2242</v>
      </c>
      <c r="B397">
        <f>'Carbon-Cycle'!H503</f>
        <v>712.61170106484519</v>
      </c>
      <c r="C397">
        <f t="shared" si="43"/>
        <v>5.0940858295290647</v>
      </c>
      <c r="D397" s="5">
        <f t="shared" si="38"/>
        <v>2.9800621710990227</v>
      </c>
      <c r="E397" s="5">
        <f t="shared" si="39"/>
        <v>5.1217137796727048</v>
      </c>
      <c r="J397">
        <v>2242</v>
      </c>
      <c r="K397" s="39">
        <f>'Carbon-Cycle'!Q503</f>
        <v>712.61182063553304</v>
      </c>
      <c r="L397">
        <f t="shared" si="40"/>
        <v>5.094086727217281</v>
      </c>
      <c r="M397" s="5">
        <f t="shared" si="41"/>
        <v>2.9800632462529402</v>
      </c>
      <c r="N397">
        <f t="shared" si="42"/>
        <v>5.1217148815809326</v>
      </c>
    </row>
    <row r="398" spans="1:14" x14ac:dyDescent="0.35">
      <c r="A398">
        <v>2243</v>
      </c>
      <c r="B398">
        <f>'Carbon-Cycle'!H504</f>
        <v>712.27460876595069</v>
      </c>
      <c r="C398">
        <f t="shared" si="43"/>
        <v>5.0915544783324282</v>
      </c>
      <c r="D398" s="5">
        <f t="shared" si="38"/>
        <v>2.9922267522357213</v>
      </c>
      <c r="E398" s="5">
        <f t="shared" si="39"/>
        <v>5.1246878818839159</v>
      </c>
      <c r="J398">
        <v>2243</v>
      </c>
      <c r="K398" s="39">
        <f>'Carbon-Cycle'!Q504</f>
        <v>712.27472809458845</v>
      </c>
      <c r="L398">
        <f t="shared" si="40"/>
        <v>5.0915553746274114</v>
      </c>
      <c r="M398" s="5">
        <f t="shared" si="41"/>
        <v>2.992227827541603</v>
      </c>
      <c r="N398">
        <f t="shared" si="42"/>
        <v>5.1246889817727714</v>
      </c>
    </row>
    <row r="399" spans="1:14" x14ac:dyDescent="0.35">
      <c r="A399">
        <v>2244</v>
      </c>
      <c r="B399">
        <f>'Carbon-Cycle'!H505</f>
        <v>711.93117876752297</v>
      </c>
      <c r="C399">
        <f t="shared" si="43"/>
        <v>5.0889743027099401</v>
      </c>
      <c r="D399" s="5">
        <f t="shared" si="38"/>
        <v>3.0043391314521233</v>
      </c>
      <c r="E399" s="5">
        <f t="shared" si="39"/>
        <v>5.1275777124426645</v>
      </c>
      <c r="J399">
        <v>2244</v>
      </c>
      <c r="K399" s="39">
        <f>'Carbon-Cycle'!Q505</f>
        <v>711.93129785586223</v>
      </c>
      <c r="L399">
        <f t="shared" si="40"/>
        <v>5.088975197631501</v>
      </c>
      <c r="M399" s="5">
        <f t="shared" si="41"/>
        <v>3.0043402068976359</v>
      </c>
      <c r="N399">
        <f t="shared" si="42"/>
        <v>5.1275788103394335</v>
      </c>
    </row>
    <row r="400" spans="1:14" x14ac:dyDescent="0.35">
      <c r="A400">
        <v>2245</v>
      </c>
      <c r="B400">
        <f>'Carbon-Cycle'!H506</f>
        <v>711.58153609891565</v>
      </c>
      <c r="C400">
        <f t="shared" si="43"/>
        <v>5.0863461725989394</v>
      </c>
      <c r="D400" s="5">
        <f t="shared" si="38"/>
        <v>3.0163991265921495</v>
      </c>
      <c r="E400" s="5">
        <f t="shared" si="39"/>
        <v>5.1303842535977351</v>
      </c>
      <c r="J400">
        <v>2245</v>
      </c>
      <c r="K400" s="39">
        <f>'Carbon-Cycle'!Q506</f>
        <v>711.58165494868877</v>
      </c>
      <c r="L400">
        <f t="shared" si="40"/>
        <v>5.0863470661665788</v>
      </c>
      <c r="M400" s="5">
        <f t="shared" si="41"/>
        <v>3.0164002021651855</v>
      </c>
      <c r="N400">
        <f t="shared" si="42"/>
        <v>5.1303853495292877</v>
      </c>
    </row>
    <row r="401" spans="1:14" x14ac:dyDescent="0.35">
      <c r="A401">
        <v>2246</v>
      </c>
      <c r="B401">
        <f>'Carbon-Cycle'!H507</f>
        <v>711.22580425244439</v>
      </c>
      <c r="C401">
        <f t="shared" si="43"/>
        <v>5.0836709468472829</v>
      </c>
      <c r="D401" s="5">
        <f t="shared" si="38"/>
        <v>3.0284065621135414</v>
      </c>
      <c r="E401" s="5">
        <f t="shared" si="39"/>
        <v>5.1331084791435151</v>
      </c>
      <c r="J401">
        <v>2246</v>
      </c>
      <c r="K401" s="39">
        <f>'Carbon-Cycle'!Q507</f>
        <v>711.22592286536383</v>
      </c>
      <c r="L401">
        <f t="shared" si="40"/>
        <v>5.0836718390801883</v>
      </c>
      <c r="M401" s="5">
        <f t="shared" si="41"/>
        <v>3.0284076378022133</v>
      </c>
      <c r="N401">
        <f t="shared" si="42"/>
        <v>5.1331095731363119</v>
      </c>
    </row>
    <row r="402" spans="1:14" x14ac:dyDescent="0.35">
      <c r="A402">
        <v>2247</v>
      </c>
      <c r="B402">
        <f>'Carbon-Cycle'!H508</f>
        <v>710.86410519336368</v>
      </c>
      <c r="C402">
        <f t="shared" si="43"/>
        <v>5.0809494733385314</v>
      </c>
      <c r="D402" s="5">
        <f t="shared" si="38"/>
        <v>3.0403612690022719</v>
      </c>
      <c r="E402" s="5">
        <f t="shared" si="39"/>
        <v>5.1357513544248459</v>
      </c>
      <c r="J402">
        <v>2247</v>
      </c>
      <c r="K402" s="39">
        <f>'Carbon-Cycle'!Q508</f>
        <v>710.86422357112383</v>
      </c>
      <c r="L402">
        <f t="shared" si="40"/>
        <v>5.0809503642556004</v>
      </c>
      <c r="M402" s="5">
        <f t="shared" si="41"/>
        <v>3.0403623447949109</v>
      </c>
      <c r="N402">
        <f t="shared" si="42"/>
        <v>5.1357524465049416</v>
      </c>
    </row>
    <row r="403" spans="1:14" x14ac:dyDescent="0.35">
      <c r="A403">
        <v>2248</v>
      </c>
      <c r="B403">
        <f>'Carbon-Cycle'!H509</f>
        <v>710.49655937005559</v>
      </c>
      <c r="C403">
        <f t="shared" si="43"/>
        <v>5.0781825891161789</v>
      </c>
      <c r="D403" s="5">
        <f t="shared" si="38"/>
        <v>3.0522630846874721</v>
      </c>
      <c r="E403" s="5">
        <f t="shared" si="39"/>
        <v>5.1383138363447314</v>
      </c>
      <c r="J403">
        <v>2248</v>
      </c>
      <c r="K403" s="39">
        <f>'Carbon-Cycle'!Q509</f>
        <v>710.49667751433174</v>
      </c>
      <c r="L403">
        <f t="shared" si="40"/>
        <v>5.0781834787360038</v>
      </c>
      <c r="M403" s="5">
        <f t="shared" si="41"/>
        <v>3.0522641605726237</v>
      </c>
      <c r="N403">
        <f t="shared" si="42"/>
        <v>5.1383149265377837</v>
      </c>
    </row>
    <row r="404" spans="1:14" x14ac:dyDescent="0.35">
      <c r="A404">
        <v>2249</v>
      </c>
      <c r="B404">
        <f>'Carbon-Cycle'!H510</f>
        <v>710.12328572441334</v>
      </c>
      <c r="C404">
        <f t="shared" si="43"/>
        <v>5.0753711205068388</v>
      </c>
      <c r="D404" s="5">
        <f t="shared" si="38"/>
        <v>3.0641118529568852</v>
      </c>
      <c r="E404" s="5">
        <f t="shared" si="39"/>
        <v>5.1407968733747973</v>
      </c>
      <c r="J404">
        <v>2249</v>
      </c>
      <c r="K404" s="39">
        <f>'Carbon-Cycle'!Q510</f>
        <v>710.12340363686246</v>
      </c>
      <c r="L404">
        <f t="shared" si="40"/>
        <v>5.0753720088477277</v>
      </c>
      <c r="M404" s="5">
        <f t="shared" si="41"/>
        <v>3.064112928923306</v>
      </c>
      <c r="N404">
        <f t="shared" si="42"/>
        <v>5.1407979617060713</v>
      </c>
    </row>
    <row r="405" spans="1:14" x14ac:dyDescent="0.35">
      <c r="A405">
        <v>2250</v>
      </c>
      <c r="B405">
        <f>'Carbon-Cycle'!H511</f>
        <v>709.7444017024053</v>
      </c>
      <c r="C405">
        <f t="shared" si="43"/>
        <v>5.0725158832424029</v>
      </c>
      <c r="D405" s="5">
        <f t="shared" si="38"/>
        <v>3.075907423872859</v>
      </c>
      <c r="E405" s="5">
        <f t="shared" si="39"/>
        <v>5.1432014055683748</v>
      </c>
      <c r="J405">
        <v>2250</v>
      </c>
      <c r="K405" s="39">
        <f>'Carbon-Cycle'!Q511</f>
        <v>709.74451938466609</v>
      </c>
      <c r="L405">
        <f t="shared" si="40"/>
        <v>5.0725167703223732</v>
      </c>
      <c r="M405" s="5">
        <f t="shared" si="41"/>
        <v>3.0759084999095121</v>
      </c>
      <c r="N405">
        <f t="shared" si="42"/>
        <v>5.1432024920627493</v>
      </c>
    </row>
    <row r="406" spans="1:14" x14ac:dyDescent="0.35">
      <c r="A406">
        <v>2251</v>
      </c>
      <c r="B406">
        <f>'Carbon-Cycle'!H512</f>
        <v>709.36002326481287</v>
      </c>
      <c r="C406">
        <f t="shared" si="43"/>
        <v>5.0696176825811561</v>
      </c>
      <c r="D406" s="5">
        <f t="shared" si="38"/>
        <v>3.0876496536888896</v>
      </c>
      <c r="E406" s="5">
        <f t="shared" si="39"/>
        <v>5.1455283645761005</v>
      </c>
      <c r="J406">
        <v>2251</v>
      </c>
      <c r="K406" s="39">
        <f>'Carbon-Cycle'!Q512</f>
        <v>709.36014071850605</v>
      </c>
      <c r="L406">
        <f t="shared" si="40"/>
        <v>5.0696185684179467</v>
      </c>
      <c r="M406" s="5">
        <f t="shared" si="41"/>
        <v>3.0876507297849427</v>
      </c>
      <c r="N406">
        <f t="shared" si="42"/>
        <v>5.1455294492580759</v>
      </c>
    </row>
    <row r="407" spans="1:14" x14ac:dyDescent="0.35">
      <c r="A407">
        <v>2252</v>
      </c>
      <c r="B407">
        <f>'Carbon-Cycle'!H513</f>
        <v>708.97026489812276</v>
      </c>
      <c r="C407">
        <f t="shared" si="43"/>
        <v>5.0666773134278165</v>
      </c>
      <c r="D407" s="5">
        <f t="shared" si="38"/>
        <v>3.0993384047667289</v>
      </c>
      <c r="E407" s="5">
        <f t="shared" si="39"/>
        <v>5.1477786736639199</v>
      </c>
      <c r="J407">
        <v>2252</v>
      </c>
      <c r="K407" s="39">
        <f>'Carbon-Cycle'!Q513</f>
        <v>708.97038212485143</v>
      </c>
      <c r="L407">
        <f t="shared" si="40"/>
        <v>5.0666781980388897</v>
      </c>
      <c r="M407" s="5">
        <f t="shared" si="41"/>
        <v>3.0993394809115502</v>
      </c>
      <c r="N407">
        <f t="shared" si="42"/>
        <v>5.1477797565576218</v>
      </c>
    </row>
    <row r="408" spans="1:14" x14ac:dyDescent="0.35">
      <c r="A408">
        <v>2253</v>
      </c>
      <c r="B408">
        <f>'Carbon-Cycle'!H514</f>
        <v>708.57523962556763</v>
      </c>
      <c r="C408">
        <f t="shared" si="43"/>
        <v>5.0636955604525067</v>
      </c>
      <c r="D408" s="5">
        <f t="shared" si="38"/>
        <v>3.110973545494065</v>
      </c>
      <c r="E408" s="5">
        <f t="shared" si="39"/>
        <v>5.149953247733384</v>
      </c>
      <c r="J408">
        <v>2253</v>
      </c>
      <c r="K408" s="39">
        <f>'Carbon-Cycle'!Q514</f>
        <v>708.57535662691714</v>
      </c>
      <c r="L408">
        <f t="shared" si="40"/>
        <v>5.063696443855048</v>
      </c>
      <c r="M408" s="5">
        <f t="shared" si="41"/>
        <v>3.1109746216772201</v>
      </c>
      <c r="N408">
        <f t="shared" si="42"/>
        <v>5.1499543288625711</v>
      </c>
    </row>
    <row r="409" spans="1:14" x14ac:dyDescent="0.35">
      <c r="A409">
        <v>2254</v>
      </c>
      <c r="B409">
        <f>'Carbon-Cycle'!H515</f>
        <v>708.17505901830089</v>
      </c>
      <c r="C409">
        <f t="shared" si="43"/>
        <v>5.0606731982086215</v>
      </c>
      <c r="D409" s="5">
        <f t="shared" si="38"/>
        <v>3.1225549502027845</v>
      </c>
      <c r="E409" s="5">
        <f t="shared" si="39"/>
        <v>5.152052993344145</v>
      </c>
      <c r="J409">
        <v>2254</v>
      </c>
      <c r="K409" s="39">
        <f>'Carbon-Cycle'!Q515</f>
        <v>708.17517579583932</v>
      </c>
      <c r="L409">
        <f t="shared" si="40"/>
        <v>5.0606740804195534</v>
      </c>
      <c r="M409" s="5">
        <f t="shared" si="41"/>
        <v>3.1225560264140331</v>
      </c>
      <c r="N409">
        <f t="shared" si="42"/>
        <v>5.1520540727322128</v>
      </c>
    </row>
    <row r="410" spans="1:14" x14ac:dyDescent="0.35">
      <c r="A410">
        <v>2255</v>
      </c>
      <c r="B410">
        <f>'Carbon-Cycle'!H516</f>
        <v>707.76983320669615</v>
      </c>
      <c r="C410">
        <f t="shared" si="43"/>
        <v>5.0576109912496117</v>
      </c>
      <c r="D410" s="5">
        <f t="shared" si="38"/>
        <v>3.1340824990878273</v>
      </c>
      <c r="E410" s="5">
        <f t="shared" si="39"/>
        <v>5.1540788087385403</v>
      </c>
      <c r="J410">
        <v>2255</v>
      </c>
      <c r="K410" s="39">
        <f>'Carbon-Cycle'!Q516</f>
        <v>707.76994976197489</v>
      </c>
      <c r="L410">
        <f t="shared" si="40"/>
        <v>5.0576118722855936</v>
      </c>
      <c r="M410" s="5">
        <f t="shared" si="41"/>
        <v>3.1340835753171201</v>
      </c>
      <c r="N410">
        <f t="shared" si="42"/>
        <v>5.1540798864085273</v>
      </c>
    </row>
    <row r="411" spans="1:14" x14ac:dyDescent="0.35">
      <c r="A411">
        <v>2256</v>
      </c>
      <c r="B411">
        <f>'Carbon-Cycle'!H517</f>
        <v>707.35967089176108</v>
      </c>
      <c r="C411">
        <f t="shared" si="43"/>
        <v>5.0545096942446444</v>
      </c>
      <c r="D411" s="5">
        <f t="shared" si="38"/>
        <v>3.1455560781266434</v>
      </c>
      <c r="E411" s="5">
        <f t="shared" si="39"/>
        <v>5.1560315838681738</v>
      </c>
      <c r="J411">
        <v>2256</v>
      </c>
      <c r="K411" s="39">
        <f>'Carbon-Cycle'!Q517</f>
        <v>707.35978722631432</v>
      </c>
      <c r="L411">
        <f t="shared" si="40"/>
        <v>5.0545105741220731</v>
      </c>
      <c r="M411" s="5">
        <f t="shared" si="41"/>
        <v>3.1455571543641194</v>
      </c>
      <c r="N411">
        <f t="shared" si="42"/>
        <v>5.1560326598427686</v>
      </c>
    </row>
    <row r="412" spans="1:14" x14ac:dyDescent="0.35">
      <c r="A412">
        <v>2257</v>
      </c>
      <c r="B412">
        <f>'Carbon-Cycle'!H518</f>
        <v>706.94467935665398</v>
      </c>
      <c r="C412">
        <f t="shared" si="43"/>
        <v>5.0513700520931497</v>
      </c>
      <c r="D412" s="5">
        <f t="shared" si="38"/>
        <v>3.1569755789992553</v>
      </c>
      <c r="E412" s="5">
        <f t="shared" si="39"/>
        <v>5.1579122004223992</v>
      </c>
      <c r="J412">
        <v>2257</v>
      </c>
      <c r="K412" s="39">
        <f>'Carbon-Cycle'!Q518</f>
        <v>706.94479547199944</v>
      </c>
      <c r="L412">
        <f t="shared" si="40"/>
        <v>5.0513709308281696</v>
      </c>
      <c r="M412" s="5">
        <f t="shared" si="41"/>
        <v>3.1569766552352383</v>
      </c>
      <c r="N412">
        <f t="shared" si="42"/>
        <v>5.1579132747239429</v>
      </c>
    </row>
    <row r="413" spans="1:14" x14ac:dyDescent="0.35">
      <c r="A413">
        <v>2258</v>
      </c>
      <c r="B413">
        <f>'Carbon-Cycle'!H519</f>
        <v>706.52496447829731</v>
      </c>
      <c r="C413">
        <f t="shared" si="43"/>
        <v>5.048192800038251</v>
      </c>
      <c r="D413" s="5">
        <f t="shared" si="38"/>
        <v>3.1683408990089386</v>
      </c>
      <c r="E413" s="5">
        <f t="shared" si="39"/>
        <v>5.1597215318586089</v>
      </c>
      <c r="J413">
        <v>2258</v>
      </c>
      <c r="K413" s="39">
        <f>'Carbon-Cycle'!Q519</f>
        <v>706.52508037593645</v>
      </c>
      <c r="L413">
        <f t="shared" si="40"/>
        <v>5.0481936776467577</v>
      </c>
      <c r="M413" s="5">
        <f t="shared" si="41"/>
        <v>3.1683419752339343</v>
      </c>
      <c r="N413">
        <f t="shared" si="42"/>
        <v>5.1597226045091036</v>
      </c>
    </row>
    <row r="414" spans="1:14" x14ac:dyDescent="0.35">
      <c r="A414">
        <v>2259</v>
      </c>
      <c r="B414">
        <f>'Carbon-Cycle'!H520</f>
        <v>706.10063073907486</v>
      </c>
      <c r="C414">
        <f t="shared" si="43"/>
        <v>5.0449786637790659</v>
      </c>
      <c r="D414" s="5">
        <f t="shared" si="38"/>
        <v>3.1796519410035247</v>
      </c>
      <c r="E414" s="5">
        <f t="shared" si="39"/>
        <v>5.1614604434342537</v>
      </c>
      <c r="J414">
        <v>2259</v>
      </c>
      <c r="K414" s="39">
        <f>'Carbon-Cycle'!Q520</f>
        <v>706.10074642049278</v>
      </c>
      <c r="L414">
        <f t="shared" si="40"/>
        <v>5.0449795402767039</v>
      </c>
      <c r="M414" s="5">
        <f t="shared" si="41"/>
        <v>3.1796530172082171</v>
      </c>
      <c r="N414">
        <f t="shared" si="42"/>
        <v>5.1614615144553655</v>
      </c>
    </row>
    <row r="415" spans="1:14" x14ac:dyDescent="0.35">
      <c r="A415">
        <v>2260</v>
      </c>
      <c r="B415">
        <f>'Carbon-Cycle'!H521</f>
        <v>705.67178123860685</v>
      </c>
      <c r="C415">
        <f t="shared" si="43"/>
        <v>5.0417283595818629</v>
      </c>
      <c r="D415" s="5">
        <f t="shared" si="38"/>
        <v>3.190908613297331</v>
      </c>
      <c r="E415" s="5">
        <f t="shared" si="39"/>
        <v>5.163129792240488</v>
      </c>
      <c r="J415">
        <v>2260</v>
      </c>
      <c r="K415" s="39">
        <f>'Carbon-Cycle'!Q521</f>
        <v>705.67189670527227</v>
      </c>
      <c r="L415">
        <f t="shared" si="40"/>
        <v>5.0417292349840341</v>
      </c>
      <c r="M415" s="5">
        <f t="shared" si="41"/>
        <v>3.1909096894725808</v>
      </c>
      <c r="N415">
        <f t="shared" si="42"/>
        <v>5.1631308616535545</v>
      </c>
    </row>
    <row r="416" spans="1:14" x14ac:dyDescent="0.35">
      <c r="A416">
        <v>2261</v>
      </c>
      <c r="B416">
        <f>'Carbon-Cycle'!H522</f>
        <v>705.2385177055919</v>
      </c>
      <c r="C416">
        <f t="shared" si="43"/>
        <v>5.0384425943900926</v>
      </c>
      <c r="D416" s="5">
        <f t="shared" si="38"/>
        <v>3.2021108295937282</v>
      </c>
      <c r="E416" s="5">
        <f t="shared" si="39"/>
        <v>5.1647304272373757</v>
      </c>
      <c r="J416">
        <v>2261</v>
      </c>
      <c r="K416" s="39">
        <f>'Carbon-Cycle'!Q522</f>
        <v>705.23863295895819</v>
      </c>
      <c r="L416">
        <f t="shared" si="40"/>
        <v>5.0384434687119626</v>
      </c>
      <c r="M416" s="5">
        <f t="shared" si="41"/>
        <v>3.2021119057305687</v>
      </c>
      <c r="N416">
        <f t="shared" si="42"/>
        <v>5.1647314950634087</v>
      </c>
    </row>
    <row r="417" spans="1:14" x14ac:dyDescent="0.35">
      <c r="A417">
        <v>2262</v>
      </c>
      <c r="B417">
        <f>'Carbon-Cycle'!H523</f>
        <v>704.80094050971149</v>
      </c>
      <c r="C417">
        <f t="shared" si="43"/>
        <v>5.0351220659332867</v>
      </c>
      <c r="D417" s="5">
        <f t="shared" si="38"/>
        <v>3.2132585089083441</v>
      </c>
      <c r="E417" s="5">
        <f t="shared" si="39"/>
        <v>5.1662631892905653</v>
      </c>
      <c r="J417">
        <v>2262</v>
      </c>
      <c r="K417" s="39">
        <f>'Carbon-Cycle'!Q523</f>
        <v>704.80105555121668</v>
      </c>
      <c r="L417">
        <f t="shared" si="40"/>
        <v>5.0351229391897876</v>
      </c>
      <c r="M417" s="5">
        <f t="shared" si="41"/>
        <v>3.2132595849979793</v>
      </c>
      <c r="N417">
        <f t="shared" si="42"/>
        <v>5.1662642555502565</v>
      </c>
    </row>
    <row r="418" spans="1:14" x14ac:dyDescent="0.35">
      <c r="A418">
        <v>2263</v>
      </c>
      <c r="B418">
        <f>'Carbon-Cycle'!H524</f>
        <v>704.35914867358701</v>
      </c>
      <c r="C418">
        <f t="shared" si="43"/>
        <v>5.0317674628348197</v>
      </c>
      <c r="D418" s="5">
        <f t="shared" si="38"/>
        <v>3.2243515754929151</v>
      </c>
      <c r="E418" s="5">
        <f t="shared" si="39"/>
        <v>5.1677289112093634</v>
      </c>
      <c r="J418">
        <v>2263</v>
      </c>
      <c r="K418" s="39">
        <f>'Carbon-Cycle'!Q524</f>
        <v>704.35926350465309</v>
      </c>
      <c r="L418">
        <f t="shared" si="40"/>
        <v>5.0317683350406455</v>
      </c>
      <c r="M418" s="5">
        <f t="shared" si="41"/>
        <v>3.2243526515267162</v>
      </c>
      <c r="N418">
        <f t="shared" si="42"/>
        <v>5.1677299759230904</v>
      </c>
    </row>
    <row r="419" spans="1:14" x14ac:dyDescent="0.35">
      <c r="A419">
        <v>2264</v>
      </c>
      <c r="B419">
        <f>'Carbon-Cycle'!H525</f>
        <v>703.91323988477961</v>
      </c>
      <c r="C419">
        <f t="shared" si="43"/>
        <v>5.0283794647185065</v>
      </c>
      <c r="D419" s="5">
        <f t="shared" si="38"/>
        <v>3.2353899587597845</v>
      </c>
      <c r="E419" s="5">
        <f t="shared" si="39"/>
        <v>5.169128417786129</v>
      </c>
      <c r="J419">
        <v>2264</v>
      </c>
      <c r="K419" s="39">
        <f>'Carbon-Cycle'!Q525</f>
        <v>703.91335450681356</v>
      </c>
      <c r="L419">
        <f t="shared" si="40"/>
        <v>5.02838033588813</v>
      </c>
      <c r="M419" s="5">
        <f t="shared" si="41"/>
        <v>3.2353910347292878</v>
      </c>
      <c r="N419">
        <f t="shared" si="42"/>
        <v>5.1691294809739601</v>
      </c>
    </row>
    <row r="420" spans="1:14" x14ac:dyDescent="0.35">
      <c r="A420">
        <v>2265</v>
      </c>
      <c r="B420">
        <f>'Carbon-Cycle'!H526</f>
        <v>703.46331050783112</v>
      </c>
      <c r="C420">
        <f t="shared" si="43"/>
        <v>5.0249587423141033</v>
      </c>
      <c r="D420" s="5">
        <f t="shared" si="38"/>
        <v>3.2463735932070543</v>
      </c>
      <c r="E420" s="5">
        <f t="shared" si="39"/>
        <v>5.1704625258369168</v>
      </c>
      <c r="J420">
        <v>2265</v>
      </c>
      <c r="K420" s="39">
        <f>'Carbon-Cycle'!Q526</f>
        <v>703.46342492222539</v>
      </c>
      <c r="L420">
        <f t="shared" si="40"/>
        <v>5.0249596124617719</v>
      </c>
      <c r="M420" s="5">
        <f t="shared" si="41"/>
        <v>3.2463746691039574</v>
      </c>
      <c r="N420">
        <f t="shared" si="42"/>
        <v>5.1704635875186158</v>
      </c>
    </row>
    <row r="421" spans="1:14" x14ac:dyDescent="0.35">
      <c r="A421">
        <v>2266</v>
      </c>
      <c r="B421">
        <f>'Carbon-Cycle'!H527</f>
        <v>703.00945559633624</v>
      </c>
      <c r="C421">
        <f t="shared" si="43"/>
        <v>5.0215059575616436</v>
      </c>
      <c r="D421" s="5">
        <f t="shared" si="38"/>
        <v>3.2573024183443922</v>
      </c>
      <c r="E421" s="5">
        <f t="shared" si="39"/>
        <v>5.1717320442432984</v>
      </c>
      <c r="J421">
        <v>2266</v>
      </c>
      <c r="K421" s="39">
        <f>'Carbon-Cycle'!Q527</f>
        <v>703.0095698044679</v>
      </c>
      <c r="L421">
        <f t="shared" si="40"/>
        <v>5.0215068267013825</v>
      </c>
      <c r="M421" s="5">
        <f t="shared" si="41"/>
        <v>3.2573034941605528</v>
      </c>
      <c r="N421">
        <f t="shared" si="42"/>
        <v>5.1717331044383279</v>
      </c>
    </row>
    <row r="422" spans="1:14" x14ac:dyDescent="0.35">
      <c r="A422">
        <v>2267</v>
      </c>
      <c r="B422">
        <f>'Carbon-Cycle'!H528</f>
        <v>702.55176890503833</v>
      </c>
      <c r="C422">
        <f t="shared" si="43"/>
        <v>5.0180217637146534</v>
      </c>
      <c r="D422" s="5">
        <f t="shared" si="38"/>
        <v>3.2681763786194979</v>
      </c>
      <c r="E422" s="5">
        <f t="shared" si="39"/>
        <v>5.1729377739952955</v>
      </c>
      <c r="J422">
        <v>2267</v>
      </c>
      <c r="K422" s="39">
        <f>'Carbon-Cycle'!Q528</f>
        <v>702.55188290827027</v>
      </c>
      <c r="L422">
        <f t="shared" si="40"/>
        <v>5.0180226318602745</v>
      </c>
      <c r="M422" s="5">
        <f t="shared" si="41"/>
        <v>3.2681774543469304</v>
      </c>
      <c r="N422">
        <f t="shared" si="42"/>
        <v>5.1729388327228225</v>
      </c>
    </row>
    <row r="423" spans="1:14" x14ac:dyDescent="0.35">
      <c r="A423">
        <v>2268</v>
      </c>
      <c r="B423">
        <f>'Carbon-Cycle'!H529</f>
        <v>702.09034290194654</v>
      </c>
      <c r="C423">
        <f t="shared" si="43"/>
        <v>5.0145068054422373</v>
      </c>
      <c r="D423" s="5">
        <f t="shared" si="38"/>
        <v>3.2789954233452323</v>
      </c>
      <c r="E423" s="5">
        <f t="shared" si="39"/>
        <v>5.1740805082353623</v>
      </c>
      <c r="J423">
        <v>2268</v>
      </c>
      <c r="K423" s="39">
        <f>'Carbon-Cycle'!Q529</f>
        <v>702.09045670162686</v>
      </c>
      <c r="L423">
        <f t="shared" si="40"/>
        <v>5.0145076726073343</v>
      </c>
      <c r="M423" s="5">
        <f t="shared" si="41"/>
        <v>3.2789964989761056</v>
      </c>
      <c r="N423">
        <f t="shared" si="42"/>
        <v>5.174081565514264</v>
      </c>
    </row>
    <row r="424" spans="1:14" x14ac:dyDescent="0.35">
      <c r="A424">
        <v>2269</v>
      </c>
      <c r="B424">
        <f>'Carbon-Cycle'!H530</f>
        <v>701.6252687804631</v>
      </c>
      <c r="C424">
        <f t="shared" si="43"/>
        <v>5.0109617189300257</v>
      </c>
      <c r="D424" s="5">
        <f t="shared" si="38"/>
        <v>3.2897595066274081</v>
      </c>
      <c r="E424" s="5">
        <f t="shared" si="39"/>
        <v>5.1751610323033486</v>
      </c>
      <c r="J424">
        <v>2269</v>
      </c>
      <c r="K424" s="39">
        <f>'Carbon-Cycle'!Q530</f>
        <v>701.62538237792603</v>
      </c>
      <c r="L424">
        <f t="shared" si="40"/>
        <v>5.0109625851279871</v>
      </c>
      <c r="M424" s="5">
        <f t="shared" si="41"/>
        <v>3.2897605821540421</v>
      </c>
      <c r="N424">
        <f t="shared" si="42"/>
        <v>5.1751620881522156</v>
      </c>
    </row>
    <row r="425" spans="1:14" x14ac:dyDescent="0.35">
      <c r="A425">
        <v>2270</v>
      </c>
      <c r="B425">
        <f>'Carbon-Cycle'!H531</f>
        <v>701.15663647152212</v>
      </c>
      <c r="C425">
        <f t="shared" si="43"/>
        <v>5.0073871319800247</v>
      </c>
      <c r="D425" s="5">
        <f t="shared" si="38"/>
        <v>3.3004685872932473</v>
      </c>
      <c r="E425" s="5">
        <f t="shared" si="39"/>
        <v>5.1761801237823857</v>
      </c>
      <c r="J425">
        <v>2270</v>
      </c>
      <c r="K425" s="39">
        <f>'Carbon-Cycle'!Q531</f>
        <v>701.15674986808745</v>
      </c>
      <c r="L425">
        <f t="shared" si="40"/>
        <v>5.0073879972240283</v>
      </c>
      <c r="M425" s="5">
        <f t="shared" si="41"/>
        <v>3.3004696627081116</v>
      </c>
      <c r="N425">
        <f t="shared" si="42"/>
        <v>5.1761811782195277</v>
      </c>
    </row>
    <row r="426" spans="1:14" x14ac:dyDescent="0.35">
      <c r="A426">
        <v>2271</v>
      </c>
      <c r="B426">
        <f>'Carbon-Cycle'!H532</f>
        <v>700.68453465572622</v>
      </c>
      <c r="C426">
        <f t="shared" si="43"/>
        <v>5.003783664109319</v>
      </c>
      <c r="D426" s="5">
        <f t="shared" si="38"/>
        <v>3.3111226288205056</v>
      </c>
      <c r="E426" s="5">
        <f t="shared" si="39"/>
        <v>5.177138552545645</v>
      </c>
      <c r="J426">
        <v>2271</v>
      </c>
      <c r="K426" s="39">
        <f>'Carbon-Cycle'!Q532</f>
        <v>700.68464785269987</v>
      </c>
      <c r="L426">
        <f t="shared" si="40"/>
        <v>5.0037845284123401</v>
      </c>
      <c r="M426" s="5">
        <f t="shared" si="41"/>
        <v>3.3111237041162163</v>
      </c>
      <c r="N426">
        <f t="shared" si="42"/>
        <v>5.177139605589093</v>
      </c>
    </row>
    <row r="427" spans="1:14" x14ac:dyDescent="0.35">
      <c r="A427">
        <v>2272</v>
      </c>
      <c r="B427">
        <f>'Carbon-Cycle'!H533</f>
        <v>700.20905077548412</v>
      </c>
      <c r="C427">
        <f t="shared" si="43"/>
        <v>5.0001519266476935</v>
      </c>
      <c r="D427" s="5">
        <f t="shared" si="38"/>
        <v>3.3217215992672644</v>
      </c>
      <c r="E427" s="5">
        <f t="shared" si="39"/>
        <v>5.1780370808038931</v>
      </c>
      <c r="J427">
        <v>2272</v>
      </c>
      <c r="K427" s="39">
        <f>'Carbon-Cycle'!Q533</f>
        <v>700.20916377415847</v>
      </c>
      <c r="L427">
        <f t="shared" si="40"/>
        <v>5.0001527900225078</v>
      </c>
      <c r="M427" s="5">
        <f t="shared" si="41"/>
        <v>3.321722674436582</v>
      </c>
      <c r="N427">
        <f t="shared" si="42"/>
        <v>5.1780381324714044</v>
      </c>
    </row>
    <row r="428" spans="1:14" x14ac:dyDescent="0.35">
      <c r="A428">
        <v>2273</v>
      </c>
      <c r="B428">
        <f>'Carbon-Cycle'!H534</f>
        <v>699.73027104713731</v>
      </c>
      <c r="C428">
        <f t="shared" si="43"/>
        <v>4.9964925228341235</v>
      </c>
      <c r="D428" s="5">
        <f t="shared" si="38"/>
        <v>3.3322654712023922</v>
      </c>
      <c r="E428" s="5">
        <f t="shared" si="39"/>
        <v>5.1788764631538093</v>
      </c>
      <c r="J428">
        <v>2273</v>
      </c>
      <c r="K428" s="39">
        <f>'Carbon-Cycle'!Q534</f>
        <v>699.73038384879146</v>
      </c>
      <c r="L428">
        <f t="shared" si="40"/>
        <v>4.9964933852933111</v>
      </c>
      <c r="M428" s="5">
        <f t="shared" si="41"/>
        <v>3.3322665462382197</v>
      </c>
      <c r="N428">
        <f t="shared" si="42"/>
        <v>5.1788775134628748</v>
      </c>
    </row>
    <row r="429" spans="1:14" x14ac:dyDescent="0.35">
      <c r="A429">
        <v>2274</v>
      </c>
      <c r="B429">
        <f>'Carbon-Cycle'!H535</f>
        <v>699.2482804730771</v>
      </c>
      <c r="C429">
        <f t="shared" si="43"/>
        <v>4.9928060479121887</v>
      </c>
      <c r="D429" s="5">
        <f t="shared" si="38"/>
        <v>3.3427542216366763</v>
      </c>
      <c r="E429" s="5">
        <f t="shared" si="39"/>
        <v>5.1796574466270053</v>
      </c>
      <c r="J429">
        <v>2274</v>
      </c>
      <c r="K429" s="39">
        <f>'Carbon-Cycle'!Q535</f>
        <v>699.24839307897628</v>
      </c>
      <c r="L429">
        <f t="shared" si="40"/>
        <v>4.9928069094681327</v>
      </c>
      <c r="M429" s="5">
        <f t="shared" si="41"/>
        <v>3.3427552965320557</v>
      </c>
      <c r="N429">
        <f t="shared" si="42"/>
        <v>5.1796584955948495</v>
      </c>
    </row>
    <row r="430" spans="1:14" x14ac:dyDescent="0.35">
      <c r="A430">
        <v>2275</v>
      </c>
      <c r="B430">
        <f>'Carbon-Cycle'!H536</f>
        <v>698.763162853842</v>
      </c>
      <c r="C430">
        <f t="shared" si="43"/>
        <v>4.9890930892243777</v>
      </c>
      <c r="D430" s="5">
        <f t="shared" si="38"/>
        <v>3.3531878319546213</v>
      </c>
      <c r="E430" s="5">
        <f t="shared" si="39"/>
        <v>5.1803807707396912</v>
      </c>
      <c r="J430">
        <v>2275</v>
      </c>
      <c r="K430" s="39">
        <f>'Carbon-Cycle'!Q536</f>
        <v>698.76327526523835</v>
      </c>
      <c r="L430">
        <f t="shared" si="40"/>
        <v>4.989093949889269</v>
      </c>
      <c r="M430" s="5">
        <f t="shared" si="41"/>
        <v>3.3531889067027323</v>
      </c>
      <c r="N430">
        <f t="shared" si="42"/>
        <v>5.1803818183832782</v>
      </c>
    </row>
    <row r="431" spans="1:14" x14ac:dyDescent="0.35">
      <c r="A431">
        <v>2276</v>
      </c>
      <c r="B431">
        <f>'Carbon-Cycle'!H537</f>
        <v>698.27500080019661</v>
      </c>
      <c r="C431">
        <f t="shared" si="43"/>
        <v>4.9853542263053212</v>
      </c>
      <c r="D431" s="5">
        <f t="shared" si="38"/>
        <v>3.3635662878469206</v>
      </c>
      <c r="E431" s="5">
        <f t="shared" si="39"/>
        <v>5.1810471675429497</v>
      </c>
      <c r="J431">
        <v>2276</v>
      </c>
      <c r="K431" s="39">
        <f>'Carbon-Cycle'!Q537</f>
        <v>698.27511301832942</v>
      </c>
      <c r="L431">
        <f t="shared" si="40"/>
        <v>4.9853550860911673</v>
      </c>
      <c r="M431" s="5">
        <f t="shared" si="41"/>
        <v>3.3635673624410778</v>
      </c>
      <c r="N431">
        <f t="shared" si="42"/>
        <v>5.181048213878988</v>
      </c>
    </row>
    <row r="432" spans="1:14" x14ac:dyDescent="0.35">
      <c r="A432">
        <v>2277</v>
      </c>
      <c r="B432">
        <f>'Carbon-Cycle'!H538</f>
        <v>697.78387574518331</v>
      </c>
      <c r="C432">
        <f t="shared" si="43"/>
        <v>4.9815900309739378</v>
      </c>
      <c r="D432" s="5">
        <f t="shared" si="38"/>
        <v>3.3738895792435941</v>
      </c>
      <c r="E432" s="5">
        <f t="shared" si="39"/>
        <v>5.1816573616735662</v>
      </c>
      <c r="J432">
        <v>2277</v>
      </c>
      <c r="K432" s="39">
        <f>'Carbon-Cycle'!Q538</f>
        <v>697.78398777127904</v>
      </c>
      <c r="L432">
        <f t="shared" si="40"/>
        <v>4.9815908898925585</v>
      </c>
      <c r="M432" s="5">
        <f t="shared" si="41"/>
        <v>3.3738906536772451</v>
      </c>
      <c r="N432">
        <f t="shared" si="42"/>
        <v>5.181658406718511</v>
      </c>
    </row>
    <row r="433" spans="1:14" x14ac:dyDescent="0.35">
      <c r="A433">
        <v>2278</v>
      </c>
      <c r="B433">
        <f>'Carbon-Cycle'!H539</f>
        <v>697.28986795614662</v>
      </c>
      <c r="C433">
        <f t="shared" si="43"/>
        <v>4.9778010674245232</v>
      </c>
      <c r="D433" s="5">
        <f t="shared" si="38"/>
        <v>3.3841577002477963</v>
      </c>
      <c r="E433" s="5">
        <f t="shared" si="39"/>
        <v>5.1822120704053676</v>
      </c>
      <c r="J433">
        <v>2278</v>
      </c>
      <c r="K433" s="39">
        <f>'Carbon-Cycle'!Q539</f>
        <v>697.28997979141877</v>
      </c>
      <c r="L433">
        <f t="shared" si="40"/>
        <v>4.9778019254875545</v>
      </c>
      <c r="M433" s="5">
        <f t="shared" si="41"/>
        <v>3.3841587745145194</v>
      </c>
      <c r="N433">
        <f t="shared" si="42"/>
        <v>5.1822131141754264</v>
      </c>
    </row>
    <row r="434" spans="1:14" x14ac:dyDescent="0.35">
      <c r="A434">
        <v>2279</v>
      </c>
      <c r="B434">
        <f>'Carbon-Cycle'!H540</f>
        <v>696.79305654672396</v>
      </c>
      <c r="C434">
        <f t="shared" si="43"/>
        <v>4.9739878923167664</v>
      </c>
      <c r="D434" s="5">
        <f t="shared" si="38"/>
        <v>3.3943706490702912</v>
      </c>
      <c r="E434" s="5">
        <f t="shared" si="39"/>
        <v>5.1827120037010328</v>
      </c>
      <c r="J434">
        <v>2279</v>
      </c>
      <c r="K434" s="39">
        <f>'Carbon-Cycle'!Q540</f>
        <v>696.79316819237363</v>
      </c>
      <c r="L434">
        <f t="shared" si="40"/>
        <v>4.9739887495356667</v>
      </c>
      <c r="M434" s="5">
        <f t="shared" si="41"/>
        <v>3.3943717231637933</v>
      </c>
      <c r="N434">
        <f t="shared" si="42"/>
        <v>5.182713046212168</v>
      </c>
    </row>
    <row r="435" spans="1:14" x14ac:dyDescent="0.35">
      <c r="A435">
        <v>2280</v>
      </c>
      <c r="B435">
        <f>'Carbon-Cycle'!H541</f>
        <v>696.29351948880139</v>
      </c>
      <c r="C435">
        <f t="shared" si="43"/>
        <v>4.9701510548647292</v>
      </c>
      <c r="D435" s="5">
        <f t="shared" si="38"/>
        <v>3.404528427964594</v>
      </c>
      <c r="E435" s="5">
        <f t="shared" si="39"/>
        <v>5.183157864264329</v>
      </c>
      <c r="J435">
        <v>2280</v>
      </c>
      <c r="K435" s="39">
        <f>'Carbon-Cycle'!Q541</f>
        <v>696.2936309460174</v>
      </c>
      <c r="L435">
        <f t="shared" si="40"/>
        <v>4.970151911250781</v>
      </c>
      <c r="M435" s="5">
        <f t="shared" si="41"/>
        <v>3.4045295018787081</v>
      </c>
      <c r="N435">
        <f t="shared" si="42"/>
        <v>5.1831589055322622</v>
      </c>
    </row>
    <row r="436" spans="1:14" x14ac:dyDescent="0.35">
      <c r="A436">
        <v>2281</v>
      </c>
      <c r="B436">
        <f>'Carbon-Cycle'!H542</f>
        <v>695.7913336244294</v>
      </c>
      <c r="C436">
        <f t="shared" si="43"/>
        <v>4.9662910969247704</v>
      </c>
      <c r="D436" s="5">
        <f t="shared" si="38"/>
        <v>3.4146310431627764</v>
      </c>
      <c r="E436" s="5">
        <f t="shared" si="39"/>
        <v>5.1835503475927354</v>
      </c>
      <c r="J436">
        <v>2281</v>
      </c>
      <c r="K436" s="39">
        <f>'Carbon-Cycle'!Q542</f>
        <v>695.79144489438806</v>
      </c>
      <c r="L436">
        <f t="shared" si="40"/>
        <v>4.9662919524890787</v>
      </c>
      <c r="M436" s="5">
        <f t="shared" si="41"/>
        <v>3.4146321168914602</v>
      </c>
      <c r="N436">
        <f t="shared" si="42"/>
        <v>5.183551387632952</v>
      </c>
    </row>
    <row r="437" spans="1:14" x14ac:dyDescent="0.35">
      <c r="A437">
        <v>2282</v>
      </c>
      <c r="B437">
        <f>'Carbon-Cycle'!H543</f>
        <v>695.28657467769631</v>
      </c>
      <c r="C437">
        <f t="shared" si="43"/>
        <v>4.9624085530824402</v>
      </c>
      <c r="D437" s="5">
        <f t="shared" si="38"/>
        <v>3.4246785048119386</v>
      </c>
      <c r="E437" s="5">
        <f t="shared" si="39"/>
        <v>5.1838901420304158</v>
      </c>
      <c r="J437">
        <v>2282</v>
      </c>
      <c r="K437" s="39">
        <f>'Carbon-Cycle'!Q543</f>
        <v>695.28668576156224</v>
      </c>
      <c r="L437">
        <f t="shared" si="40"/>
        <v>4.9624094078359438</v>
      </c>
      <c r="M437" s="5">
        <f t="shared" si="41"/>
        <v>3.4246795783492718</v>
      </c>
      <c r="N437">
        <f t="shared" si="42"/>
        <v>5.1838911808581667</v>
      </c>
    </row>
    <row r="438" spans="1:14" x14ac:dyDescent="0.35">
      <c r="A438">
        <v>2283</v>
      </c>
      <c r="B438">
        <f>'Carbon-Cycle'!H544</f>
        <v>694.7793172665572</v>
      </c>
      <c r="C438">
        <f t="shared" si="43"/>
        <v>4.9585039507383613</v>
      </c>
      <c r="D438" s="5">
        <f t="shared" si="38"/>
        <v>3.4346708269113395</v>
      </c>
      <c r="E438" s="5">
        <f t="shared" si="39"/>
        <v>5.1841779288215024</v>
      </c>
      <c r="J438">
        <v>2283</v>
      </c>
      <c r="K438" s="39">
        <f>'Carbon-Cycle'!Q544</f>
        <v>694.77942816548284</v>
      </c>
      <c r="L438">
        <f t="shared" si="40"/>
        <v>4.9585048046918256</v>
      </c>
      <c r="M438" s="5">
        <f t="shared" si="41"/>
        <v>3.4346719002515225</v>
      </c>
      <c r="N438">
        <f t="shared" si="42"/>
        <v>5.1841789664518094</v>
      </c>
    </row>
    <row r="439" spans="1:14" x14ac:dyDescent="0.35">
      <c r="A439">
        <v>2284</v>
      </c>
      <c r="B439">
        <f>'Carbon-Cycle'!H545</f>
        <v>694.26963491461458</v>
      </c>
      <c r="C439">
        <f t="shared" si="43"/>
        <v>4.9545778101930811</v>
      </c>
      <c r="D439" s="5">
        <f t="shared" si="38"/>
        <v>3.4446080272501893</v>
      </c>
      <c r="E439" s="5">
        <f t="shared" si="39"/>
        <v>5.1844143821636592</v>
      </c>
      <c r="J439">
        <v>2284</v>
      </c>
      <c r="K439" s="39">
        <f>'Carbon-Cycle'!Q545</f>
        <v>694.26974562974033</v>
      </c>
      <c r="L439">
        <f t="shared" si="40"/>
        <v>4.954578663357105</v>
      </c>
      <c r="M439" s="5">
        <f t="shared" si="41"/>
        <v>3.4446091003875403</v>
      </c>
      <c r="N439">
        <f t="shared" si="42"/>
        <v>5.1844154186113185</v>
      </c>
    </row>
    <row r="440" spans="1:14" x14ac:dyDescent="0.35">
      <c r="A440">
        <v>2285</v>
      </c>
      <c r="B440">
        <f>'Carbon-Cycle'!H546</f>
        <v>693.75760006284702</v>
      </c>
      <c r="C440">
        <f t="shared" si="43"/>
        <v>4.950630644730925</v>
      </c>
      <c r="D440" s="5">
        <f t="shared" si="38"/>
        <v>3.4544901273460979</v>
      </c>
      <c r="E440" s="5">
        <f t="shared" si="39"/>
        <v>5.1846001692618868</v>
      </c>
      <c r="J440">
        <v>2285</v>
      </c>
      <c r="K440" s="39">
        <f>'Carbon-Cycle'!Q546</f>
        <v>693.75771059530223</v>
      </c>
      <c r="L440">
        <f t="shared" si="40"/>
        <v>4.950631497115948</v>
      </c>
      <c r="M440" s="5">
        <f t="shared" si="41"/>
        <v>3.4544912002750512</v>
      </c>
      <c r="N440">
        <f t="shared" si="42"/>
        <v>5.1846012045414707</v>
      </c>
    </row>
    <row r="441" spans="1:14" x14ac:dyDescent="0.35">
      <c r="A441">
        <v>2286</v>
      </c>
      <c r="B441">
        <f>'Carbon-Cycle'!H547</f>
        <v>693.24328408128736</v>
      </c>
      <c r="C441">
        <f t="shared" si="43"/>
        <v>4.9466629607028683</v>
      </c>
      <c r="D441" s="5">
        <f t="shared" si="38"/>
        <v>3.4643171523841798</v>
      </c>
      <c r="E441" s="5">
        <f t="shared" si="39"/>
        <v>5.1847359503825361</v>
      </c>
      <c r="J441">
        <v>2286</v>
      </c>
      <c r="K441" s="39">
        <f>'Carbon-Cycle'!Q547</f>
        <v>693.24339443218969</v>
      </c>
      <c r="L441">
        <f t="shared" si="40"/>
        <v>4.9466638123191675</v>
      </c>
      <c r="M441" s="5">
        <f t="shared" si="41"/>
        <v>3.4643182250992846</v>
      </c>
      <c r="N441">
        <f t="shared" si="42"/>
        <v>5.1847369845083993</v>
      </c>
    </row>
    <row r="442" spans="1:14" x14ac:dyDescent="0.35">
      <c r="A442">
        <v>2287</v>
      </c>
      <c r="B442">
        <f>'Carbon-Cycle'!H548</f>
        <v>692.72675728064246</v>
      </c>
      <c r="C442">
        <f t="shared" si="43"/>
        <v>4.9426752576083999</v>
      </c>
      <c r="D442" s="5">
        <f t="shared" si="38"/>
        <v>3.4740891311568105</v>
      </c>
      <c r="E442" s="5">
        <f t="shared" si="39"/>
        <v>5.1848223789075067</v>
      </c>
      <c r="J442">
        <v>2287</v>
      </c>
      <c r="K442" s="39">
        <f>'Carbon-Cycle'!Q548</f>
        <v>692.7268674510982</v>
      </c>
      <c r="L442">
        <f t="shared" si="40"/>
        <v>4.9426761084660944</v>
      </c>
      <c r="M442" s="5">
        <f t="shared" si="41"/>
        <v>3.4740902036527284</v>
      </c>
      <c r="N442">
        <f t="shared" si="42"/>
        <v>5.1848234118937864</v>
      </c>
    </row>
    <row r="443" spans="1:14" x14ac:dyDescent="0.35">
      <c r="A443">
        <v>2288</v>
      </c>
      <c r="B443">
        <f>'Carbon-Cycle'!H549</f>
        <v>692.20808892385776</v>
      </c>
      <c r="C443">
        <f t="shared" si="43"/>
        <v>4.9386680281764388</v>
      </c>
      <c r="D443" s="5">
        <f t="shared" ref="D443:D454" si="44">D442+G$3*(E442-D442)</f>
        <v>3.4838060960040345</v>
      </c>
      <c r="E443" s="5">
        <f t="shared" ref="E443:E454" si="45">E442+D$3*(E$3*C443-E442)+F$3*(D442-E442)</f>
        <v>5.1848601013885887</v>
      </c>
      <c r="J443">
        <v>2288</v>
      </c>
      <c r="K443" s="39">
        <f>'Carbon-Cycle'!Q549</f>
        <v>692.20819891496194</v>
      </c>
      <c r="L443">
        <f t="shared" si="40"/>
        <v>4.9386688782854895</v>
      </c>
      <c r="M443" s="5">
        <f t="shared" si="41"/>
        <v>3.4838071682755376</v>
      </c>
      <c r="N443">
        <f t="shared" si="42"/>
        <v>5.1848611332492114</v>
      </c>
    </row>
    <row r="444" spans="1:14" x14ac:dyDescent="0.35">
      <c r="A444">
        <v>2289</v>
      </c>
      <c r="B444">
        <f>'Carbon-Cycle'!H550</f>
        <v>691.68734723761975</v>
      </c>
      <c r="C444">
        <f t="shared" si="43"/>
        <v>4.9346417584452649</v>
      </c>
      <c r="D444" s="5">
        <f t="shared" si="44"/>
        <v>3.4934680827546187</v>
      </c>
      <c r="E444" s="5">
        <f t="shared" si="45"/>
        <v>5.1848497576019312</v>
      </c>
      <c r="J444">
        <v>2289</v>
      </c>
      <c r="K444" s="39">
        <f>'Carbon-Cycle'!Q550</f>
        <v>691.68745705045626</v>
      </c>
      <c r="L444">
        <f t="shared" si="40"/>
        <v>4.9346426078154773</v>
      </c>
      <c r="M444" s="5">
        <f t="shared" si="41"/>
        <v>3.4934691547965881</v>
      </c>
      <c r="N444">
        <f t="shared" si="42"/>
        <v>5.1848507883506141</v>
      </c>
    </row>
    <row r="445" spans="1:14" x14ac:dyDescent="0.35">
      <c r="A445">
        <v>2290</v>
      </c>
      <c r="B445">
        <f>'Carbon-Cycle'!H551</f>
        <v>691.16459942379913</v>
      </c>
      <c r="C445">
        <f t="shared" si="43"/>
        <v>4.9305969278415143</v>
      </c>
      <c r="D445" s="5">
        <f t="shared" si="44"/>
        <v>3.5030751306677517</v>
      </c>
      <c r="E445" s="5">
        <f t="shared" si="45"/>
        <v>5.1847919806026024</v>
      </c>
      <c r="J445">
        <v>2290</v>
      </c>
      <c r="K445" s="39">
        <f>'Carbon-Cycle'!Q551</f>
        <v>691.16470905944118</v>
      </c>
      <c r="L445">
        <f t="shared" si="40"/>
        <v>4.9305977764825455</v>
      </c>
      <c r="M445" s="5">
        <f t="shared" si="41"/>
        <v>3.5030762024751749</v>
      </c>
      <c r="N445">
        <f t="shared" si="42"/>
        <v>5.1847930102528554</v>
      </c>
    </row>
    <row r="446" spans="1:14" x14ac:dyDescent="0.35">
      <c r="A446">
        <v>2291</v>
      </c>
      <c r="B446">
        <f>'Carbon-Cycle'!H552</f>
        <v>690.63991167082759</v>
      </c>
      <c r="C446">
        <f t="shared" si="43"/>
        <v>4.9265340092582139</v>
      </c>
      <c r="D446" s="5">
        <f t="shared" si="44"/>
        <v>3.5126272823753815</v>
      </c>
      <c r="E446" s="5">
        <f t="shared" si="45"/>
        <v>5.1846873967792177</v>
      </c>
      <c r="J446">
        <v>2291</v>
      </c>
      <c r="K446" s="39">
        <f>'Carbon-Cycle'!Q552</f>
        <v>690.64002113033757</v>
      </c>
      <c r="L446">
        <f t="shared" si="40"/>
        <v>4.9265348571795728</v>
      </c>
      <c r="M446" s="5">
        <f t="shared" si="41"/>
        <v>3.5126283539433523</v>
      </c>
      <c r="N446">
        <f t="shared" si="42"/>
        <v>5.1846884253443495</v>
      </c>
    </row>
    <row r="447" spans="1:14" x14ac:dyDescent="0.35">
      <c r="A447">
        <v>2292</v>
      </c>
      <c r="B447">
        <f>'Carbon-Cycle'!H553</f>
        <v>690.11334916501266</v>
      </c>
      <c r="C447">
        <f t="shared" si="43"/>
        <v>4.9224534691319173</v>
      </c>
      <c r="D447" s="5">
        <f t="shared" si="44"/>
        <v>3.5221245838251951</v>
      </c>
      <c r="E447" s="5">
        <f t="shared" si="45"/>
        <v>5.1845366259086134</v>
      </c>
      <c r="J447">
        <v>2292</v>
      </c>
      <c r="K447" s="39">
        <f>'Carbon-Cycle'!Q553</f>
        <v>690.11345844944231</v>
      </c>
      <c r="L447">
        <f t="shared" si="40"/>
        <v>4.9224543163429617</v>
      </c>
      <c r="M447" s="5">
        <f t="shared" si="41"/>
        <v>3.5221256551489097</v>
      </c>
      <c r="N447">
        <f t="shared" si="42"/>
        <v>5.1845376534017316</v>
      </c>
    </row>
    <row r="448" spans="1:14" x14ac:dyDescent="0.35">
      <c r="A448">
        <v>2293</v>
      </c>
      <c r="B448">
        <f>'Carbon-Cycle'!H554</f>
        <v>689.58497610178108</v>
      </c>
      <c r="C448">
        <f t="shared" si="43"/>
        <v>4.9183557675188698</v>
      </c>
      <c r="D448" s="5">
        <f t="shared" si="44"/>
        <v>3.5315670842242288</v>
      </c>
      <c r="E448" s="5">
        <f t="shared" si="45"/>
        <v>5.1843402812105328</v>
      </c>
      <c r="J448">
        <v>2293</v>
      </c>
      <c r="K448" s="39">
        <f>'Carbon-Cycle'!Q554</f>
        <v>689.58508521217152</v>
      </c>
      <c r="L448">
        <f t="shared" si="40"/>
        <v>4.9183566140288182</v>
      </c>
      <c r="M448" s="5">
        <f t="shared" si="41"/>
        <v>3.5315681552989857</v>
      </c>
      <c r="N448">
        <f t="shared" si="42"/>
        <v>5.1843413076445497</v>
      </c>
    </row>
    <row r="449" spans="1:14" x14ac:dyDescent="0.35">
      <c r="A449">
        <v>2294</v>
      </c>
      <c r="B449">
        <f>'Carbon-Cycle'!H555</f>
        <v>689.05485569685879</v>
      </c>
      <c r="C449">
        <f t="shared" si="43"/>
        <v>4.9142413581703206</v>
      </c>
      <c r="D449" s="5">
        <f t="shared" si="44"/>
        <v>3.5409548359831109</v>
      </c>
      <c r="E449" s="5">
        <f t="shared" si="45"/>
        <v>5.184098969402319</v>
      </c>
      <c r="J449">
        <v>2294</v>
      </c>
      <c r="K449" s="39">
        <f>'Carbon-Cycle'!Q555</f>
        <v>689.05496463424095</v>
      </c>
      <c r="L449">
        <f t="shared" si="40"/>
        <v>4.9142422039882456</v>
      </c>
      <c r="M449" s="5">
        <f t="shared" si="41"/>
        <v>3.5409559068043084</v>
      </c>
      <c r="N449">
        <f t="shared" si="42"/>
        <v>5.1840999947899533</v>
      </c>
    </row>
    <row r="450" spans="1:14" x14ac:dyDescent="0.35">
      <c r="A450">
        <v>2295</v>
      </c>
      <c r="B450">
        <f>'Carbon-Cycle'!H556</f>
        <v>688.52305019737628</v>
      </c>
      <c r="C450">
        <f t="shared" si="43"/>
        <v>4.9101106886068848</v>
      </c>
      <c r="D450" s="5">
        <f t="shared" si="44"/>
        <v>3.550287894660932</v>
      </c>
      <c r="E450" s="5">
        <f t="shared" si="45"/>
        <v>5.183813290753573</v>
      </c>
      <c r="J450">
        <v>2295</v>
      </c>
      <c r="K450" s="39">
        <f>'Carbon-Cycle'!Q556</f>
        <v>688.52315896277071</v>
      </c>
      <c r="L450">
        <f t="shared" si="40"/>
        <v>4.9101115337417198</v>
      </c>
      <c r="M450" s="5">
        <f t="shared" si="41"/>
        <v>3.550288965224067</v>
      </c>
      <c r="N450">
        <f t="shared" si="42"/>
        <v>5.1838143151073526</v>
      </c>
    </row>
    <row r="451" spans="1:14" x14ac:dyDescent="0.35">
      <c r="A451">
        <v>2296</v>
      </c>
      <c r="B451">
        <f>'Carbon-Cycle'!H557</f>
        <v>687.98962089290649</v>
      </c>
      <c r="C451">
        <f t="shared" si="43"/>
        <v>4.9059642001920549</v>
      </c>
      <c r="D451" s="5">
        <f t="shared" si="44"/>
        <v>3.559566318910738</v>
      </c>
      <c r="E451" s="5">
        <f t="shared" si="45"/>
        <v>5.1834838391407718</v>
      </c>
      <c r="J451">
        <v>2296</v>
      </c>
      <c r="K451" s="39">
        <f>'Carbon-Cycle'!Q557</f>
        <v>687.98972948732342</v>
      </c>
      <c r="L451">
        <f t="shared" si="40"/>
        <v>4.905965044652592</v>
      </c>
      <c r="M451" s="5">
        <f t="shared" si="41"/>
        <v>3.5595673892114039</v>
      </c>
      <c r="N451">
        <f t="shared" si="42"/>
        <v>5.1834848624730379</v>
      </c>
    </row>
    <row r="452" spans="1:14" x14ac:dyDescent="0.35">
      <c r="A452">
        <v>2297</v>
      </c>
      <c r="B452">
        <f>'Carbon-Cycle'!H558</f>
        <v>687.45462812642688</v>
      </c>
      <c r="C452">
        <f t="shared" si="43"/>
        <v>4.9018023282048082</v>
      </c>
      <c r="D452" s="5">
        <f t="shared" si="44"/>
        <v>3.5687901704256446</v>
      </c>
      <c r="E452" s="5">
        <f t="shared" si="45"/>
        <v>5.18311120210182</v>
      </c>
      <c r="J452">
        <v>2297</v>
      </c>
      <c r="K452" s="39">
        <f>'Carbon-Cycle'!Q558</f>
        <v>687.4547365508671</v>
      </c>
      <c r="L452">
        <f t="shared" si="40"/>
        <v>4.9018031719997079</v>
      </c>
      <c r="M452" s="5">
        <f t="shared" si="41"/>
        <v>3.5687912404595301</v>
      </c>
      <c r="N452">
        <f t="shared" si="42"/>
        <v>5.1831122244247281</v>
      </c>
    </row>
    <row r="453" spans="1:14" x14ac:dyDescent="0.35">
      <c r="A453">
        <v>2298</v>
      </c>
      <c r="B453">
        <f>'Carbon-Cycle'!H559</f>
        <v>686.91813130521075</v>
      </c>
      <c r="C453">
        <f t="shared" si="43"/>
        <v>4.897625501911361</v>
      </c>
      <c r="D453" s="5">
        <f t="shared" si="44"/>
        <v>3.5779595138855651</v>
      </c>
      <c r="E453" s="5">
        <f t="shared" si="45"/>
        <v>5.1826959608905137</v>
      </c>
      <c r="J453">
        <v>2298</v>
      </c>
      <c r="K453" s="39">
        <f>'Carbon-Cycle'!Q559</f>
        <v>686.91823956066469</v>
      </c>
      <c r="L453">
        <f t="shared" si="40"/>
        <v>4.8976263450491473</v>
      </c>
      <c r="M453" s="5">
        <f t="shared" si="41"/>
        <v>3.5779605836484523</v>
      </c>
      <c r="N453">
        <f t="shared" si="42"/>
        <v>5.1826969822160383</v>
      </c>
    </row>
    <row r="454" spans="1:14" x14ac:dyDescent="0.35">
      <c r="A454">
        <v>2299</v>
      </c>
      <c r="B454">
        <f>'Carbon-Cycle'!H560</f>
        <v>686.38018891164165</v>
      </c>
      <c r="C454">
        <f t="shared" si="43"/>
        <v>4.8934341446360667</v>
      </c>
      <c r="D454" s="5">
        <f t="shared" si="44"/>
        <v>3.5870744169045534</v>
      </c>
      <c r="E454" s="5">
        <f t="shared" si="45"/>
        <v>5.1822386905309061</v>
      </c>
      <c r="J454">
        <v>2299</v>
      </c>
      <c r="K454" s="39">
        <f>'Carbon-Cycle'!Q560</f>
        <v>686.38029699909009</v>
      </c>
      <c r="L454">
        <f t="shared" si="40"/>
        <v>4.8934349871251319</v>
      </c>
      <c r="M454" s="5">
        <f t="shared" si="41"/>
        <v>3.5870754863923162</v>
      </c>
      <c r="N454">
        <f t="shared" si="42"/>
        <v>5.1822397108708431</v>
      </c>
    </row>
    <row r="455" spans="1:14" x14ac:dyDescent="0.35">
      <c r="A455">
        <v>2300</v>
      </c>
      <c r="B455">
        <f>'Carbon-Cycle'!H561</f>
        <v>685.84085851395344</v>
      </c>
      <c r="C455">
        <f>H$3*LN(B455/C$3)</f>
        <v>4.8892286738314592</v>
      </c>
      <c r="D455" s="5">
        <f>D454+G$3*(E454-D454)</f>
        <v>3.5961349499787509</v>
      </c>
      <c r="E455" s="5">
        <f>E454+D$3*(E$3*C455-E454)+F$3*(D454-E454)</f>
        <v>5.1817399598715514</v>
      </c>
      <c r="J455">
        <v>2300</v>
      </c>
      <c r="K455" s="39">
        <f>'Carbon-Cycle'!Q561</f>
        <v>685.84096643436783</v>
      </c>
      <c r="L455">
        <f>H$3*LN(K455/C$3)</f>
        <v>4.8892295156800669</v>
      </c>
      <c r="M455" s="5">
        <f>M454+G$3*(N454-M454)</f>
        <v>3.5961360191873544</v>
      </c>
      <c r="N455">
        <f>N454+D$3*(E$3*L455-N454)+F$3*(M454-N454)</f>
        <v>5.1817409792375191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9A28-B046-4747-A35D-6C84B65C1E95}">
  <dimension ref="A1:CD351"/>
  <sheetViews>
    <sheetView tabSelected="1" zoomScale="90" zoomScaleNormal="90" workbookViewId="0">
      <pane xSplit="1" ySplit="8" topLeftCell="AX72" activePane="bottomRight" state="frozen"/>
      <selection pane="topRight" activeCell="B1" sqref="B1"/>
      <selection pane="bottomLeft" activeCell="A7" sqref="A7"/>
      <selection pane="bottomRight" activeCell="BH84" sqref="BH84"/>
    </sheetView>
  </sheetViews>
  <sheetFormatPr defaultRowHeight="15" customHeight="1" x14ac:dyDescent="0.35"/>
  <cols>
    <col min="2" max="4" width="11.1796875" bestFit="1" customWidth="1"/>
    <col min="5" max="5" width="10.453125" bestFit="1" customWidth="1"/>
    <col min="14" max="14" width="9.453125" bestFit="1" customWidth="1"/>
    <col min="26" max="27" width="9.7265625" customWidth="1"/>
    <col min="28" max="28" width="9.81640625" customWidth="1"/>
    <col min="54" max="54" width="12" bestFit="1" customWidth="1"/>
    <col min="55" max="55" width="10.08984375" customWidth="1"/>
    <col min="56" max="56" width="12" bestFit="1" customWidth="1"/>
    <col min="70" max="70" width="12.1796875" bestFit="1" customWidth="1"/>
    <col min="74" max="74" width="12.81640625" bestFit="1" customWidth="1"/>
    <col min="75" max="75" width="10.7265625" customWidth="1"/>
    <col min="76" max="76" width="10.453125" customWidth="1"/>
    <col min="77" max="79" width="14.1796875" customWidth="1"/>
  </cols>
  <sheetData>
    <row r="1" spans="1:82" thickBot="1" x14ac:dyDescent="0.4">
      <c r="B1" s="75" t="s">
        <v>48</v>
      </c>
      <c r="C1" s="76"/>
      <c r="D1" s="76"/>
      <c r="E1" s="75" t="s">
        <v>49</v>
      </c>
      <c r="F1" s="76"/>
      <c r="G1" s="77"/>
      <c r="H1" s="75" t="s">
        <v>50</v>
      </c>
      <c r="I1" s="76"/>
      <c r="J1" s="77"/>
      <c r="K1" s="75" t="s">
        <v>51</v>
      </c>
      <c r="L1" s="76"/>
      <c r="M1" s="77"/>
      <c r="N1" s="75" t="s">
        <v>52</v>
      </c>
      <c r="O1" s="76"/>
      <c r="P1" s="77"/>
      <c r="Q1" s="75" t="s">
        <v>53</v>
      </c>
      <c r="R1" s="76"/>
      <c r="S1" s="77"/>
      <c r="T1" s="75" t="s">
        <v>54</v>
      </c>
      <c r="U1" s="76"/>
      <c r="V1" s="77"/>
      <c r="W1" s="75" t="s">
        <v>55</v>
      </c>
      <c r="X1" s="76"/>
      <c r="Y1" s="77"/>
      <c r="Z1" s="75" t="s">
        <v>44</v>
      </c>
      <c r="AA1" s="76"/>
      <c r="AB1" s="77"/>
      <c r="AC1" s="75" t="s">
        <v>56</v>
      </c>
      <c r="AD1" s="76"/>
      <c r="AE1" s="77"/>
      <c r="AF1" s="75" t="s">
        <v>57</v>
      </c>
      <c r="AG1" s="76"/>
      <c r="AH1" s="77"/>
      <c r="AI1" s="75" t="s">
        <v>58</v>
      </c>
      <c r="AJ1" s="76"/>
      <c r="AK1" s="77"/>
      <c r="AL1" s="75" t="s">
        <v>59</v>
      </c>
      <c r="AM1" s="76"/>
      <c r="AN1" s="77"/>
      <c r="AO1" s="75" t="s">
        <v>60</v>
      </c>
      <c r="AP1" s="76"/>
      <c r="AQ1" s="77"/>
      <c r="AR1" s="75" t="s">
        <v>61</v>
      </c>
      <c r="AS1" s="76"/>
      <c r="AT1" s="77"/>
      <c r="AU1" s="75" t="s">
        <v>62</v>
      </c>
      <c r="AV1" s="76"/>
      <c r="AW1" s="77"/>
      <c r="AX1" s="75" t="s">
        <v>94</v>
      </c>
      <c r="AY1" s="76"/>
      <c r="AZ1" s="77"/>
      <c r="BA1" s="75" t="s">
        <v>97</v>
      </c>
      <c r="BB1" s="76"/>
      <c r="BC1" s="76"/>
      <c r="BD1" s="56" t="s">
        <v>98</v>
      </c>
      <c r="BE1" s="75" t="s">
        <v>63</v>
      </c>
      <c r="BF1" s="76"/>
      <c r="BG1" s="76"/>
      <c r="BH1" s="77"/>
      <c r="BI1" s="75" t="s">
        <v>64</v>
      </c>
      <c r="BJ1" s="76"/>
      <c r="BK1" s="77"/>
      <c r="BL1" s="75" t="s">
        <v>65</v>
      </c>
      <c r="BM1" s="76"/>
      <c r="BN1" s="77"/>
      <c r="BO1" s="75" t="s">
        <v>66</v>
      </c>
      <c r="BP1" s="76"/>
      <c r="BQ1" s="77"/>
      <c r="BR1" s="24" t="s">
        <v>67</v>
      </c>
      <c r="BS1" s="81" t="s">
        <v>68</v>
      </c>
      <c r="BT1" s="74"/>
      <c r="BU1" s="82"/>
      <c r="BV1" s="34" t="s">
        <v>69</v>
      </c>
      <c r="BW1" s="81" t="s">
        <v>70</v>
      </c>
      <c r="BX1" s="74"/>
      <c r="BY1" s="74"/>
      <c r="BZ1" s="49" t="s">
        <v>71</v>
      </c>
      <c r="CA1" s="50" t="s">
        <v>72</v>
      </c>
      <c r="CB1" s="7"/>
      <c r="CC1" s="7"/>
    </row>
    <row r="2" spans="1:82" thickBot="1" x14ac:dyDescent="0.4">
      <c r="B2" s="78" t="s">
        <v>73</v>
      </c>
      <c r="C2" s="79"/>
      <c r="D2" s="79"/>
      <c r="E2" s="78" t="s">
        <v>74</v>
      </c>
      <c r="F2" s="79"/>
      <c r="G2" s="80"/>
      <c r="H2" s="78" t="s">
        <v>75</v>
      </c>
      <c r="I2" s="79"/>
      <c r="J2" s="80"/>
      <c r="K2" s="78" t="s">
        <v>76</v>
      </c>
      <c r="L2" s="79"/>
      <c r="M2" s="80"/>
      <c r="N2" s="78" t="s">
        <v>74</v>
      </c>
      <c r="O2" s="79"/>
      <c r="P2" s="80"/>
      <c r="Q2" s="78" t="s">
        <v>77</v>
      </c>
      <c r="R2" s="79"/>
      <c r="S2" s="80"/>
      <c r="T2" s="78" t="s">
        <v>78</v>
      </c>
      <c r="U2" s="79"/>
      <c r="V2" s="80"/>
      <c r="W2" s="78" t="s">
        <v>74</v>
      </c>
      <c r="X2" s="79"/>
      <c r="Y2" s="80"/>
      <c r="Z2" s="78" t="s">
        <v>79</v>
      </c>
      <c r="AA2" s="79"/>
      <c r="AB2" s="80"/>
      <c r="AC2" s="78" t="s">
        <v>80</v>
      </c>
      <c r="AD2" s="79"/>
      <c r="AE2" s="80"/>
      <c r="AF2" s="78" t="s">
        <v>74</v>
      </c>
      <c r="AG2" s="79"/>
      <c r="AH2" s="80"/>
      <c r="AI2" s="78" t="s">
        <v>81</v>
      </c>
      <c r="AJ2" s="79"/>
      <c r="AK2" s="80"/>
      <c r="AL2" s="78" t="s">
        <v>81</v>
      </c>
      <c r="AM2" s="79"/>
      <c r="AN2" s="80"/>
      <c r="AO2" s="78" t="s">
        <v>81</v>
      </c>
      <c r="AP2" s="79"/>
      <c r="AQ2" s="80"/>
      <c r="AR2" s="78" t="s">
        <v>81</v>
      </c>
      <c r="AS2" s="79"/>
      <c r="AT2" s="80"/>
      <c r="AU2" s="78" t="s">
        <v>81</v>
      </c>
      <c r="AV2" s="79"/>
      <c r="AW2" s="80"/>
      <c r="AX2" s="78" t="s">
        <v>95</v>
      </c>
      <c r="AY2" s="79"/>
      <c r="AZ2" s="80"/>
      <c r="BA2" s="55"/>
      <c r="BB2" s="55"/>
      <c r="BC2" s="55"/>
      <c r="BD2" s="57"/>
      <c r="BE2" s="78" t="s">
        <v>82</v>
      </c>
      <c r="BF2" s="79"/>
      <c r="BG2" s="79"/>
      <c r="BH2" s="80"/>
      <c r="BI2" s="78" t="s">
        <v>83</v>
      </c>
      <c r="BJ2" s="79"/>
      <c r="BK2" s="80"/>
      <c r="BL2" s="78" t="s">
        <v>84</v>
      </c>
      <c r="BM2" s="79"/>
      <c r="BN2" s="80"/>
      <c r="BO2" s="78" t="s">
        <v>85</v>
      </c>
      <c r="BP2" s="79"/>
      <c r="BQ2" s="80"/>
      <c r="BR2" s="22"/>
      <c r="BS2" s="15" t="s">
        <v>86</v>
      </c>
      <c r="BT2" s="16" t="s">
        <v>87</v>
      </c>
      <c r="BU2" s="16" t="s">
        <v>88</v>
      </c>
      <c r="BV2" s="16"/>
      <c r="BW2" s="15" t="s">
        <v>86</v>
      </c>
      <c r="BX2" s="16" t="s">
        <v>87</v>
      </c>
      <c r="BY2" s="16" t="s">
        <v>88</v>
      </c>
      <c r="BZ2" s="53" t="s">
        <v>89</v>
      </c>
      <c r="CA2" s="51"/>
    </row>
    <row r="3" spans="1:82" thickBot="1" x14ac:dyDescent="0.4">
      <c r="BS3" s="26">
        <v>5.88</v>
      </c>
      <c r="BT3" s="27">
        <v>3.57</v>
      </c>
      <c r="BU3" s="28">
        <v>1.96</v>
      </c>
      <c r="BV3" s="27"/>
      <c r="BW3" s="26">
        <v>5.88</v>
      </c>
      <c r="BX3" s="27">
        <v>3.57</v>
      </c>
      <c r="BY3" s="27">
        <v>1.96</v>
      </c>
    </row>
    <row r="4" spans="1:82" thickBot="1" x14ac:dyDescent="0.4">
      <c r="B4" s="15" t="s">
        <v>86</v>
      </c>
      <c r="C4" s="16" t="s">
        <v>87</v>
      </c>
      <c r="D4" s="17" t="s">
        <v>88</v>
      </c>
      <c r="E4" s="15" t="s">
        <v>86</v>
      </c>
      <c r="F4" s="16" t="s">
        <v>87</v>
      </c>
      <c r="G4" s="17" t="s">
        <v>88</v>
      </c>
      <c r="H4" s="15" t="s">
        <v>86</v>
      </c>
      <c r="I4" s="16" t="s">
        <v>87</v>
      </c>
      <c r="J4" s="17" t="s">
        <v>88</v>
      </c>
      <c r="K4" s="15" t="s">
        <v>86</v>
      </c>
      <c r="L4" s="16" t="s">
        <v>87</v>
      </c>
      <c r="M4" s="17" t="s">
        <v>88</v>
      </c>
      <c r="N4" s="15" t="s">
        <v>86</v>
      </c>
      <c r="O4" s="16" t="s">
        <v>90</v>
      </c>
      <c r="P4" s="17" t="s">
        <v>88</v>
      </c>
      <c r="Q4" s="15" t="s">
        <v>86</v>
      </c>
      <c r="R4" s="16" t="s">
        <v>90</v>
      </c>
      <c r="S4" s="17" t="s">
        <v>88</v>
      </c>
      <c r="T4" s="15" t="s">
        <v>86</v>
      </c>
      <c r="U4" s="16" t="s">
        <v>90</v>
      </c>
      <c r="V4" s="17" t="s">
        <v>88</v>
      </c>
      <c r="W4" s="15" t="s">
        <v>86</v>
      </c>
      <c r="X4" s="16" t="s">
        <v>90</v>
      </c>
      <c r="Y4" s="17" t="s">
        <v>88</v>
      </c>
      <c r="Z4" s="15" t="s">
        <v>86</v>
      </c>
      <c r="AA4" s="16" t="s">
        <v>90</v>
      </c>
      <c r="AB4" s="17" t="s">
        <v>88</v>
      </c>
      <c r="AC4" s="15" t="s">
        <v>86</v>
      </c>
      <c r="AD4" s="16" t="s">
        <v>90</v>
      </c>
      <c r="AE4" s="17" t="s">
        <v>88</v>
      </c>
      <c r="AF4" s="15" t="s">
        <v>86</v>
      </c>
      <c r="AG4" s="16" t="s">
        <v>90</v>
      </c>
      <c r="AH4" s="17" t="s">
        <v>88</v>
      </c>
      <c r="AI4" s="15" t="s">
        <v>86</v>
      </c>
      <c r="AJ4" s="16" t="s">
        <v>90</v>
      </c>
      <c r="AK4" s="17" t="s">
        <v>88</v>
      </c>
      <c r="AL4" s="15" t="s">
        <v>86</v>
      </c>
      <c r="AM4" s="16" t="s">
        <v>90</v>
      </c>
      <c r="AN4" s="17" t="s">
        <v>88</v>
      </c>
      <c r="AO4" s="15" t="s">
        <v>86</v>
      </c>
      <c r="AP4" s="16" t="s">
        <v>90</v>
      </c>
      <c r="AQ4" s="17" t="s">
        <v>88</v>
      </c>
      <c r="AR4" s="15" t="s">
        <v>86</v>
      </c>
      <c r="AS4" s="16" t="s">
        <v>90</v>
      </c>
      <c r="AT4" s="17" t="s">
        <v>88</v>
      </c>
      <c r="AU4" s="15" t="s">
        <v>86</v>
      </c>
      <c r="AV4" s="16" t="s">
        <v>90</v>
      </c>
      <c r="AW4" s="17" t="s">
        <v>88</v>
      </c>
      <c r="AX4" s="16" t="s">
        <v>86</v>
      </c>
      <c r="AY4" s="16" t="s">
        <v>87</v>
      </c>
      <c r="AZ4" s="16" t="s">
        <v>96</v>
      </c>
      <c r="BA4" s="16" t="s">
        <v>86</v>
      </c>
      <c r="BB4" s="16" t="s">
        <v>87</v>
      </c>
      <c r="BC4" s="16" t="s">
        <v>96</v>
      </c>
      <c r="BD4" s="16"/>
      <c r="BE4" s="15" t="s">
        <v>86</v>
      </c>
      <c r="BF4" s="16" t="s">
        <v>90</v>
      </c>
      <c r="BG4" s="17" t="s">
        <v>88</v>
      </c>
      <c r="BH4" s="16" t="s">
        <v>91</v>
      </c>
      <c r="BI4" s="15" t="s">
        <v>86</v>
      </c>
      <c r="BJ4" s="16" t="s">
        <v>90</v>
      </c>
      <c r="BK4" s="17" t="s">
        <v>88</v>
      </c>
      <c r="BL4" s="15" t="s">
        <v>86</v>
      </c>
      <c r="BM4" s="16" t="s">
        <v>90</v>
      </c>
      <c r="BN4" s="17" t="s">
        <v>88</v>
      </c>
      <c r="BO4" s="15" t="s">
        <v>86</v>
      </c>
      <c r="BP4" s="16" t="s">
        <v>90</v>
      </c>
      <c r="BQ4" s="17" t="s">
        <v>88</v>
      </c>
      <c r="BR4" s="23" t="s">
        <v>92</v>
      </c>
      <c r="BS4" s="29">
        <v>-2.31</v>
      </c>
      <c r="BT4">
        <v>-1.7</v>
      </c>
      <c r="BU4" s="30">
        <v>-1.26</v>
      </c>
      <c r="BW4" s="29">
        <v>-2.31</v>
      </c>
      <c r="BX4">
        <v>-1.7</v>
      </c>
      <c r="BY4">
        <v>-1.26</v>
      </c>
      <c r="CB4" s="7" t="s">
        <v>93</v>
      </c>
      <c r="CD4" s="54"/>
    </row>
    <row r="5" spans="1:82" s="63" customFormat="1" thickBot="1" x14ac:dyDescent="0.4"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5"/>
      <c r="BE5" s="65"/>
      <c r="BF5" s="65"/>
      <c r="BG5" s="66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7"/>
      <c r="BS5" s="68"/>
      <c r="BU5" s="69"/>
      <c r="BW5" s="68"/>
      <c r="CB5" s="70"/>
      <c r="CD5" s="71"/>
    </row>
    <row r="6" spans="1:82" thickBot="1" x14ac:dyDescent="0.4">
      <c r="E6">
        <v>0.95</v>
      </c>
      <c r="T6" s="7">
        <f>(T69/T9)^(1/60)</f>
        <v>0.98780752184736198</v>
      </c>
      <c r="U6" s="7">
        <f>(U69/U20)^(1/49)</f>
        <v>0.9867714136907435</v>
      </c>
      <c r="V6" s="7">
        <f>(V69/V20)^(1/49)</f>
        <v>0.98779640970820337</v>
      </c>
      <c r="AC6" s="7">
        <f>(AC69/AC9)^(1/60)</f>
        <v>0.99709603280331627</v>
      </c>
      <c r="AD6" s="7">
        <f>(AD69/AD20)^(1/49)</f>
        <v>1.0020566286860739</v>
      </c>
      <c r="AE6" s="7">
        <f>(AE69/AE20)^(1/49)</f>
        <v>1.0008257041105628</v>
      </c>
      <c r="AI6" s="7">
        <v>0.1</v>
      </c>
      <c r="AJ6" s="7">
        <v>0.1</v>
      </c>
      <c r="AK6" s="7">
        <v>0.1</v>
      </c>
      <c r="AL6" s="21">
        <v>0.02</v>
      </c>
      <c r="AM6" s="21">
        <v>0.02</v>
      </c>
      <c r="AN6" s="21">
        <v>0.02</v>
      </c>
      <c r="AO6" s="7">
        <v>0.99</v>
      </c>
      <c r="AP6" s="7">
        <v>0.99</v>
      </c>
      <c r="AQ6" s="7">
        <v>0.99</v>
      </c>
      <c r="AR6" s="7">
        <v>0.2</v>
      </c>
      <c r="AS6" s="7">
        <v>0.2</v>
      </c>
      <c r="AT6" s="7">
        <v>0.2</v>
      </c>
      <c r="AU6" s="7">
        <v>0.2</v>
      </c>
      <c r="AV6" s="7">
        <v>0.2</v>
      </c>
      <c r="AW6" s="7">
        <v>0.2</v>
      </c>
      <c r="AX6" s="7"/>
      <c r="AY6" s="7"/>
      <c r="AZ6" s="7"/>
      <c r="BA6" s="7"/>
      <c r="BB6" s="7"/>
      <c r="BC6" s="7"/>
      <c r="BD6" s="60" t="s">
        <v>99</v>
      </c>
      <c r="BE6" s="27">
        <v>0.12087317980072615</v>
      </c>
      <c r="BF6" s="27">
        <v>9.6977503743728988E-2</v>
      </c>
      <c r="BG6" s="28">
        <v>1.0518977531620399E-2</v>
      </c>
      <c r="BI6" s="7">
        <v>0.1</v>
      </c>
      <c r="BJ6" s="7">
        <v>0.1</v>
      </c>
      <c r="BK6" s="7">
        <v>0.1</v>
      </c>
      <c r="BR6">
        <v>0.03</v>
      </c>
      <c r="BS6" s="31">
        <v>0</v>
      </c>
      <c r="BT6" s="32">
        <v>0</v>
      </c>
      <c r="BU6" s="33">
        <v>0</v>
      </c>
      <c r="BV6" s="32">
        <v>0.05</v>
      </c>
      <c r="BW6" s="31">
        <v>0</v>
      </c>
      <c r="BX6" s="32">
        <v>0</v>
      </c>
      <c r="BY6" s="32">
        <v>0</v>
      </c>
      <c r="BZ6" s="32"/>
      <c r="CA6" s="52">
        <f>SUM(CA9:CA349)*1000</f>
        <v>112.2221875145559</v>
      </c>
      <c r="CB6">
        <v>0</v>
      </c>
    </row>
    <row r="7" spans="1:82" ht="14.5" x14ac:dyDescent="0.35">
      <c r="T7" s="7"/>
      <c r="U7" s="7"/>
      <c r="V7" s="7"/>
      <c r="AC7" s="7"/>
      <c r="AD7" s="7"/>
      <c r="AE7" s="7"/>
      <c r="AI7" s="7"/>
      <c r="AJ7" s="7"/>
      <c r="AK7" s="7"/>
      <c r="AL7" s="21"/>
      <c r="AM7" s="21"/>
      <c r="AN7" s="21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61" t="s">
        <v>100</v>
      </c>
      <c r="BE7" s="58">
        <v>0.19600855705239692</v>
      </c>
      <c r="BF7" s="58">
        <v>7.6008409472825098E-2</v>
      </c>
      <c r="BG7" s="30">
        <v>1.3606513699170833E-2</v>
      </c>
      <c r="BI7" s="7"/>
      <c r="BJ7" s="7"/>
      <c r="BK7" s="7"/>
      <c r="BS7" s="29"/>
      <c r="BT7" s="58"/>
      <c r="BU7" s="58"/>
      <c r="BV7" s="58"/>
      <c r="BW7" s="58"/>
      <c r="BX7" s="58"/>
      <c r="BY7" s="58"/>
      <c r="BZ7" s="58"/>
      <c r="CA7" s="59"/>
    </row>
    <row r="8" spans="1:82" thickBot="1" x14ac:dyDescent="0.4">
      <c r="T8" s="7"/>
      <c r="U8" s="7"/>
      <c r="V8" s="7"/>
      <c r="AC8" s="7"/>
      <c r="AD8" s="7"/>
      <c r="AE8" s="7"/>
      <c r="AI8" s="7"/>
      <c r="AJ8" s="7"/>
      <c r="AK8" s="7"/>
      <c r="AL8" s="21"/>
      <c r="AM8" s="21"/>
      <c r="AN8" s="21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 t="s">
        <v>117</v>
      </c>
      <c r="BC8" s="7">
        <f>SUM(BD9:BD349)</f>
        <v>1636397.136056823</v>
      </c>
      <c r="BD8" s="62" t="s">
        <v>101</v>
      </c>
      <c r="BE8" s="32">
        <v>0.22892962336720582</v>
      </c>
      <c r="BF8" s="32">
        <v>9.4306365573996173E-2</v>
      </c>
      <c r="BG8" s="33">
        <v>1.9318389499603753E-2</v>
      </c>
      <c r="BI8" s="7"/>
      <c r="BJ8" s="7"/>
      <c r="BK8" s="7"/>
      <c r="BS8" s="29">
        <v>-0.25</v>
      </c>
    </row>
    <row r="9" spans="1:82" ht="14.5" x14ac:dyDescent="0.35">
      <c r="A9" s="12">
        <v>1960</v>
      </c>
      <c r="B9" s="18">
        <v>754.61947752184506</v>
      </c>
      <c r="C9" s="18">
        <v>1194.36006</v>
      </c>
      <c r="D9" s="18">
        <v>1066.787701</v>
      </c>
      <c r="H9" s="10">
        <v>7556.3586302086605</v>
      </c>
      <c r="I9" s="10">
        <v>832.77786250599956</v>
      </c>
      <c r="J9" s="10">
        <v>261.95185603680557</v>
      </c>
      <c r="K9">
        <f>H9/B9*1000</f>
        <v>10013.468847933251</v>
      </c>
      <c r="L9">
        <f>I9/C9*1000</f>
        <v>697.25863279955922</v>
      </c>
      <c r="M9">
        <f>J9/D9*1000</f>
        <v>245.55200232553634</v>
      </c>
      <c r="Q9" s="18">
        <v>1823.3279449999998</v>
      </c>
      <c r="R9" s="18">
        <f t="shared" ref="R9:R18" si="0">AA9/AD9</f>
        <v>947.36325514177167</v>
      </c>
      <c r="S9" s="18">
        <f t="shared" ref="S9:S18" si="1">AB9/AE9</f>
        <v>201.74583138689687</v>
      </c>
      <c r="T9">
        <f>Q9/H9*1000</f>
        <v>241.29716894467339</v>
      </c>
      <c r="U9">
        <f t="shared" ref="U9:U19" si="2">R9/I9*1000</f>
        <v>1137.5941866309477</v>
      </c>
      <c r="V9">
        <f t="shared" ref="V9:V19" si="3">S9/J9*1000</f>
        <v>770.16377909744813</v>
      </c>
      <c r="Z9" s="18">
        <v>5170.3508236960197</v>
      </c>
      <c r="AA9" s="18">
        <v>2632.5759699999994</v>
      </c>
      <c r="AB9" s="18">
        <v>320.93150699999978</v>
      </c>
      <c r="AC9">
        <f>Z9/Q9</f>
        <v>2.8356669670282599</v>
      </c>
      <c r="AD9">
        <f t="shared" ref="AD9:AD18" si="4">AD10/AD$6</f>
        <v>2.778845343337744</v>
      </c>
      <c r="AE9">
        <f t="shared" ref="AE9:AE18" si="5">AE10/AE$6</f>
        <v>1.5907714414407665</v>
      </c>
      <c r="AI9">
        <f>($AU6*AL9/$AI6)^(1/(1-$AR6))*B9</f>
        <v>15112.717258846616</v>
      </c>
      <c r="AJ9">
        <f>(AV$6*AM9/AJ$6)^(1/(1-AS$6))*C9</f>
        <v>1665.5557245192558</v>
      </c>
      <c r="AK9">
        <f>(AW$6*AN9/AK$6)^(1/(1-AT$6))*D9</f>
        <v>523.90371110869341</v>
      </c>
      <c r="AL9" s="20">
        <v>5.4987204573049704</v>
      </c>
      <c r="AM9" s="20">
        <v>0.65239274196947328</v>
      </c>
      <c r="AN9" s="20">
        <v>0.28307973745082027</v>
      </c>
      <c r="AR9">
        <f>AL9*AI9^AR$6*B9^(1-AR6)</f>
        <v>7556.3586294233091</v>
      </c>
      <c r="AS9">
        <f>AM9*AJ9^$AS$6*C9^(1-$AS$6)</f>
        <v>832.77786225962802</v>
      </c>
      <c r="AT9">
        <f>AN9*AK9^$AT$6*D9^(1-$AT$6)</f>
        <v>261.95185555434682</v>
      </c>
      <c r="AU9">
        <f>AU$6*AR9</f>
        <v>1511.2717258846619</v>
      </c>
      <c r="AV9">
        <f>AV$6*AS9</f>
        <v>166.55557245192563</v>
      </c>
      <c r="AW9">
        <f>AW$6*AT9</f>
        <v>52.390371110869367</v>
      </c>
      <c r="AX9">
        <f>((AR9-AU9)/B9)*1000</f>
        <v>8010.7750775140212</v>
      </c>
      <c r="AY9">
        <f>((AS9-AV9)/C9)*1000</f>
        <v>557.80690607462418</v>
      </c>
      <c r="AZ9">
        <f>((AT9-AW9)/D9)*1000</f>
        <v>196.44160149862608</v>
      </c>
      <c r="BA9">
        <f>LN(AX9)*B9</f>
        <v>6782.9294707514182</v>
      </c>
      <c r="BB9">
        <f>LN(AY9)*C9</f>
        <v>7553.1483741713555</v>
      </c>
      <c r="BC9">
        <f>LN(AZ9)*D9</f>
        <v>5633.0286454781999</v>
      </c>
      <c r="BD9">
        <f>(BA9+BB9+BC9)*BV9</f>
        <v>0</v>
      </c>
      <c r="BE9">
        <v>0</v>
      </c>
      <c r="BF9">
        <v>0</v>
      </c>
      <c r="BG9">
        <v>0</v>
      </c>
      <c r="BH9">
        <f t="shared" ref="BH9:BH72" si="6">(BE9*Z9+BF9*AA9+BG9*AB9)/(Z9+AA9+AB9)</f>
        <v>0</v>
      </c>
      <c r="BI9">
        <f t="shared" ref="BI9:BI72" si="7">BI$6*BE9^2</f>
        <v>0</v>
      </c>
      <c r="BJ9">
        <f t="shared" ref="BJ9:BJ72" si="8">BJ$6*BF9^2</f>
        <v>0</v>
      </c>
      <c r="BK9">
        <f t="shared" ref="BK9:BK72" si="9">BK$6*BG9^2</f>
        <v>0</v>
      </c>
      <c r="BL9">
        <f t="shared" ref="BL9:BL72" si="10">BI9*AR9</f>
        <v>0</v>
      </c>
      <c r="BM9">
        <f t="shared" ref="BM9:BM72" si="11">BJ9*AS9</f>
        <v>0</v>
      </c>
      <c r="BN9">
        <f t="shared" ref="BN9:BN40" si="12">AT9*BK9</f>
        <v>0</v>
      </c>
      <c r="BO9">
        <f t="shared" ref="BO9:BO72" si="13">2*BI$6*BE9*AR9/Z9*1000</f>
        <v>0</v>
      </c>
      <c r="BP9">
        <f t="shared" ref="BP9:BP72" si="14">2*BJ$6*BF9*AS9/AA9*1000</f>
        <v>0</v>
      </c>
      <c r="BQ9">
        <f t="shared" ref="BQ9:BQ72" si="15">2*BK$6*BG9*AT9/AB9*1000</f>
        <v>0</v>
      </c>
      <c r="BS9">
        <f>MAX(-99,(BS$3*'Climate Model'!E115+BS$4*'Climate Model'!E115^2+BS$6*'Climate Model'!E115^6)*(K9/K$69)^BS$8)</f>
        <v>1.6747020599598583</v>
      </c>
      <c r="BT9">
        <f>MAX(-99,(BT$3*'Climate Model'!E115+BT$4*'Climate Model'!E115^2+BT$6*'Climate Model'!E115^6)*(L9/L$69)^BS$8)</f>
        <v>1.183523659768742</v>
      </c>
      <c r="BU9">
        <f>MAX(-99,(BU$3*'Climate Model'!E115+BU$4*'Climate Model'!E115^2+BU$6*'Climate Model'!E115^6)*(M9/M$69)^BS$8)</f>
        <v>0.53901611730042309</v>
      </c>
      <c r="BV9">
        <v>0</v>
      </c>
      <c r="BW9">
        <f>MAX(-99,(BW$3*'Climate Model'!N115+BW$4*'Climate Model'!N115^2+BW$6*'Climate Model'!N115^6)*(K9/K$69)^BS$8)</f>
        <v>1.6747020599598583</v>
      </c>
      <c r="BX9">
        <f>MAX(-99,(BX$3*'Climate Model'!N115+BX$4*'Climate Model'!N115^2+BX$6*'Climate Model'!N115^6)*(L9/L$69)^BS$8)</f>
        <v>1.183523659768742</v>
      </c>
      <c r="BY9">
        <f>MAX(-99,(BY$3*'Climate Model'!N115+BY$4*'Climate Model'!N115^2+BY$6*'Climate Model'!N115^6)*(M9/M$69)^BS$8)</f>
        <v>0.53901611730042309</v>
      </c>
      <c r="BZ9">
        <f t="shared" ref="BZ9:BZ72" si="16">((BS9-BW9)*H9+(BT9-BX9)*I9+(BU9-BY9)*J9)/100</f>
        <v>0</v>
      </c>
      <c r="CA9">
        <f>BZ9*BV9</f>
        <v>0</v>
      </c>
    </row>
    <row r="10" spans="1:82" x14ac:dyDescent="0.35">
      <c r="A10" s="13">
        <v>1961</v>
      </c>
      <c r="B10" s="18">
        <v>765.20640414189029</v>
      </c>
      <c r="C10" s="18">
        <v>1199.703955575138</v>
      </c>
      <c r="D10" s="18">
        <v>1092.2120901999997</v>
      </c>
      <c r="E10" s="11">
        <f>(B10-B9)/B9</f>
        <v>1.4029490273445477E-2</v>
      </c>
      <c r="F10" s="11">
        <f>(C10-C9)/C9</f>
        <v>4.4742751822578943E-3</v>
      </c>
      <c r="G10" s="11">
        <f>(D10-D9)/D9</f>
        <v>2.383266059045025E-2</v>
      </c>
      <c r="H10" s="10">
        <v>7938.6671723835716</v>
      </c>
      <c r="I10" s="10">
        <v>859.14436793764219</v>
      </c>
      <c r="J10" s="10">
        <v>272.32060767723522</v>
      </c>
      <c r="K10">
        <f t="shared" ref="K10:K68" si="17">H10/B10*1000</f>
        <v>10374.543560290858</v>
      </c>
      <c r="L10">
        <f>I10/C10*1000</f>
        <v>716.13031193663812</v>
      </c>
      <c r="M10">
        <f t="shared" ref="M10:M68" si="18">J10/D10*1000</f>
        <v>249.32942065068096</v>
      </c>
      <c r="N10" s="11">
        <f>(K10-K9)/K9</f>
        <v>3.6058904046236906E-2</v>
      </c>
      <c r="O10" s="11">
        <f>(L10-L9)/L9</f>
        <v>2.706553673105104E-2</v>
      </c>
      <c r="P10" s="11">
        <f>(M10-M9)/M9</f>
        <v>1.5383374150363376E-2</v>
      </c>
      <c r="Q10" s="18">
        <v>1869.6711979999998</v>
      </c>
      <c r="R10" s="18">
        <f t="shared" si="0"/>
        <v>884.91370422381556</v>
      </c>
      <c r="S10" s="18">
        <f t="shared" si="1"/>
        <v>216.47665562182729</v>
      </c>
      <c r="T10">
        <f t="shared" ref="T10:T68" si="19">Q10/H10*1000</f>
        <v>235.51449599802709</v>
      </c>
      <c r="U10">
        <f t="shared" si="2"/>
        <v>1029.9941863647807</v>
      </c>
      <c r="V10">
        <f t="shared" si="3"/>
        <v>794.93306609540059</v>
      </c>
      <c r="W10" s="11">
        <f>(T10-T9)/T9</f>
        <v>-2.3964943194058775E-2</v>
      </c>
      <c r="Z10" s="18">
        <v>5280.5588133332403</v>
      </c>
      <c r="AA10" s="18">
        <v>2464.0956550000001</v>
      </c>
      <c r="AB10" s="18">
        <v>344.64922500000011</v>
      </c>
      <c r="AC10">
        <f t="shared" ref="AC10:AC14" si="20">Z10/Q10</f>
        <v>2.8243248433103587</v>
      </c>
      <c r="AD10">
        <f t="shared" si="4"/>
        <v>2.7845603963850154</v>
      </c>
      <c r="AE10">
        <f t="shared" si="5"/>
        <v>1.5920849479589301</v>
      </c>
      <c r="AF10" s="11">
        <f>(AC10-AC9)/AC9</f>
        <v>-3.9998081050355537E-3</v>
      </c>
      <c r="AI10">
        <f>(1-AI$6)*AI9+AU9</f>
        <v>15112.717258846618</v>
      </c>
      <c r="AJ10">
        <f>(1-AI$6)*AJ9+AV9</f>
        <v>1665.5557245192558</v>
      </c>
      <c r="AK10">
        <f>(1-AI$6)*AK9+AW9</f>
        <v>523.90371110869341</v>
      </c>
      <c r="AL10">
        <f>AL9*(1+AL$6)</f>
        <v>5.6086948664510698</v>
      </c>
      <c r="AM10">
        <f>AM9*(1+AM$6)</f>
        <v>0.66544059680886281</v>
      </c>
      <c r="AN10">
        <f>AN9*(1+AN$6)</f>
        <v>0.28874133219983666</v>
      </c>
      <c r="AO10" s="11">
        <f>(AL10-AL9)/AL9</f>
        <v>2.0000000000000011E-2</v>
      </c>
      <c r="AP10" s="11">
        <f>(AM10-AM9)/AM9</f>
        <v>2.0000000000000094E-2</v>
      </c>
      <c r="AQ10" s="11">
        <f>(AN10-AN9)/AN9</f>
        <v>1.9999999999999969E-2</v>
      </c>
      <c r="AR10">
        <f>AL10*AI10^AR$6*B10^(1-AR$6)</f>
        <v>7793.8707924852706</v>
      </c>
      <c r="AS10">
        <f>AM10*AJ10^AS$6*C10^(1-AS$6)</f>
        <v>852.47254063383889</v>
      </c>
      <c r="AT10">
        <f>AN10*AK10^AT$6*D10^(1-AT$6)</f>
        <v>272.27316173631135</v>
      </c>
      <c r="AU10">
        <f>AU$6*AR10</f>
        <v>1558.7741584970543</v>
      </c>
      <c r="AV10">
        <f t="shared" ref="AV10:AV73" si="21">AV$6*AS10</f>
        <v>170.49450812676778</v>
      </c>
      <c r="AW10">
        <f t="shared" ref="AW10:AW73" si="22">AW$6*AT10</f>
        <v>54.454632347262276</v>
      </c>
      <c r="AX10">
        <f t="shared" ref="AX10:AX73" si="23">((AR10-AU10)/B10)*1000</f>
        <v>8148.2546411517715</v>
      </c>
      <c r="AY10">
        <f t="shared" ref="AY10:AY73" si="24">((AS10-AV10)/C10)*1000</f>
        <v>568.45526709973285</v>
      </c>
      <c r="AZ10">
        <f t="shared" ref="AZ10:AZ73" si="25">((AT10-AW10)/D10)*1000</f>
        <v>199.42878433909607</v>
      </c>
      <c r="BA10">
        <f t="shared" ref="BA10:BA73" si="26">LN(AX10)*B10</f>
        <v>6891.1114417466979</v>
      </c>
      <c r="BB10">
        <f t="shared" ref="BB10:BB73" si="27">LN(AY10)*C10</f>
        <v>7609.6293622249159</v>
      </c>
      <c r="BC10">
        <f t="shared" ref="BC10:BC73" si="28">LN(AZ10)*D10</f>
        <v>5783.762379018367</v>
      </c>
      <c r="BD10">
        <f t="shared" ref="BD10:BD73" si="29">(BA10+BB10+BC10)*BV10</f>
        <v>0</v>
      </c>
      <c r="BE10">
        <v>0</v>
      </c>
      <c r="BF10">
        <v>0</v>
      </c>
      <c r="BG10">
        <v>0</v>
      </c>
      <c r="BH10">
        <f t="shared" si="6"/>
        <v>0</v>
      </c>
      <c r="BI10">
        <f t="shared" si="7"/>
        <v>0</v>
      </c>
      <c r="BJ10">
        <f t="shared" si="8"/>
        <v>0</v>
      </c>
      <c r="BK10">
        <f t="shared" si="9"/>
        <v>0</v>
      </c>
      <c r="BL10">
        <f t="shared" si="10"/>
        <v>0</v>
      </c>
      <c r="BM10">
        <f t="shared" si="11"/>
        <v>0</v>
      </c>
      <c r="BN10">
        <f t="shared" si="12"/>
        <v>0</v>
      </c>
      <c r="BO10">
        <f t="shared" si="13"/>
        <v>0</v>
      </c>
      <c r="BP10">
        <f t="shared" si="14"/>
        <v>0</v>
      </c>
      <c r="BQ10">
        <f t="shared" si="15"/>
        <v>0</v>
      </c>
      <c r="BR10" s="11">
        <f t="shared" ref="BR10:BR73" si="30">SUM(H10:J10)*SUM(B9:D9)/SUM(H9:J9)/SUM(B10:D10)-1+BR$6</f>
        <v>6.4255530852421944E-2</v>
      </c>
      <c r="BS10">
        <f>MAX(-99,(BS$3*'Climate Model'!E116+BS$4*'Climate Model'!E116^2+BS$6*'Climate Model'!E116^6)*(K10/K$69)^BS$8)</f>
        <v>1.7010139138679095</v>
      </c>
      <c r="BT10">
        <f>MAX(-99,(BT$3*'Climate Model'!E116+BT$4*'Climate Model'!E116^2+BT$6*'Climate Model'!E116^6)*(L10/L$69)^BS$8)</f>
        <v>1.2039712729151792</v>
      </c>
      <c r="BU10">
        <f>MAX(-99,(BU$3*'Climate Model'!E116+BU$4*'Climate Model'!E116^2+BU$6*'Climate Model'!E116^6)*(M10/M$69)^BS$8)</f>
        <v>0.54914901955326745</v>
      </c>
      <c r="BV10">
        <v>0</v>
      </c>
      <c r="BW10">
        <f>MAX(-99,(BW$3*'Climate Model'!N116+BW$4*'Climate Model'!N116^2+BW$6*'Climate Model'!N116^6)*(K10/K$69)^BS$8)</f>
        <v>1.7010139138679095</v>
      </c>
      <c r="BX10">
        <f>MAX(-99,(BX$3*'Climate Model'!N116+BX$4*'Climate Model'!N116^2+BX$6*'Climate Model'!N116^6)*(L10/L$69)^BS$8)</f>
        <v>1.2039712729151792</v>
      </c>
      <c r="BY10">
        <f>MAX(-99,(BY$3*'Climate Model'!N116+BY$4*'Climate Model'!N116^2+BY$6*'Climate Model'!N116^6)*(M10/M$69)^BS$8)</f>
        <v>0.54914901955326745</v>
      </c>
      <c r="BZ10">
        <f t="shared" si="16"/>
        <v>0</v>
      </c>
      <c r="CA10">
        <f t="shared" ref="CA10:CA73" si="31">BZ10*BV10</f>
        <v>0</v>
      </c>
    </row>
    <row r="11" spans="1:82" x14ac:dyDescent="0.35">
      <c r="A11" s="13">
        <v>1962</v>
      </c>
      <c r="B11" s="18">
        <v>774.39776372023073</v>
      </c>
      <c r="C11" s="18">
        <v>1217.6206076086175</v>
      </c>
      <c r="D11" s="18">
        <v>1118.5717372000001</v>
      </c>
      <c r="E11" s="11">
        <f>(B11-B10)/B10</f>
        <v>1.2011608277962228E-2</v>
      </c>
      <c r="F11" s="11">
        <f>(C11-C10)/C10</f>
        <v>1.4934227690272372E-2</v>
      </c>
      <c r="G11" s="11">
        <f t="shared" ref="G11:G69" si="32">(D11-D10)/D10</f>
        <v>2.4134183494685196E-2</v>
      </c>
      <c r="H11" s="10">
        <v>8404.7182349558934</v>
      </c>
      <c r="I11" s="10">
        <v>888.83152857875427</v>
      </c>
      <c r="J11" s="10">
        <v>282.68917580048731</v>
      </c>
      <c r="K11">
        <f t="shared" si="17"/>
        <v>10853.231541603849</v>
      </c>
      <c r="L11">
        <f t="shared" ref="L11:L74" si="33">I11/C11*1000</f>
        <v>729.97411757378313</v>
      </c>
      <c r="M11">
        <f t="shared" si="18"/>
        <v>252.72333136908375</v>
      </c>
      <c r="N11" s="11">
        <f>(K11-K10)/K10</f>
        <v>4.6140630528093363E-2</v>
      </c>
      <c r="O11" s="11">
        <f t="shared" ref="O11:O70" si="34">(L11-L10)/L10</f>
        <v>1.9331405760087256E-2</v>
      </c>
      <c r="P11" s="11">
        <f t="shared" ref="P11:P70" si="35">(M11-M10)/M10</f>
        <v>1.361215499376537E-2</v>
      </c>
      <c r="Q11" s="18">
        <v>1971.492958</v>
      </c>
      <c r="R11" s="18">
        <f t="shared" si="0"/>
        <v>882.64672941129197</v>
      </c>
      <c r="S11" s="18">
        <f t="shared" si="1"/>
        <v>228.75009190632585</v>
      </c>
      <c r="T11">
        <f t="shared" si="19"/>
        <v>234.56978602809116</v>
      </c>
      <c r="U11">
        <f t="shared" si="2"/>
        <v>993.04165191197501</v>
      </c>
      <c r="V11">
        <f t="shared" si="3"/>
        <v>809.19296346801093</v>
      </c>
      <c r="W11" s="11">
        <f t="shared" ref="W11:W69" si="36">(T11-T10)/T10</f>
        <v>-4.01126039368652E-3</v>
      </c>
      <c r="Z11" s="18">
        <v>5522.5510307048735</v>
      </c>
      <c r="AA11" s="18">
        <v>2462.8378739999998</v>
      </c>
      <c r="AB11" s="18">
        <v>364.49029100000098</v>
      </c>
      <c r="AC11">
        <f t="shared" si="20"/>
        <v>2.8012025142140393</v>
      </c>
      <c r="AD11">
        <f t="shared" si="4"/>
        <v>2.790287203174326</v>
      </c>
      <c r="AE11">
        <f t="shared" si="5"/>
        <v>1.593399539044825</v>
      </c>
      <c r="AF11" s="11">
        <f>(AC11-AC10)/AC10</f>
        <v>-8.1868518598653753E-3</v>
      </c>
      <c r="AI11">
        <f t="shared" ref="AI11:AI16" si="37">(1-AI$6)*AI10+AU10</f>
        <v>15160.219691459009</v>
      </c>
      <c r="AJ11">
        <f t="shared" ref="AJ11:AJ16" si="38">(1-AI$6)*AJ10+AV10</f>
        <v>1669.4946601940981</v>
      </c>
      <c r="AK11">
        <f t="shared" ref="AK11:AK16" si="39">(1-AI$6)*AK10+AW10</f>
        <v>525.96797234508631</v>
      </c>
      <c r="AL11">
        <f>AL10*(1+AL$6)</f>
        <v>5.720868763780091</v>
      </c>
      <c r="AM11">
        <f t="shared" ref="AM11:AM69" si="40">AM10*(1+AM$6)</f>
        <v>0.67874940874504008</v>
      </c>
      <c r="AN11">
        <f t="shared" ref="AN11:AN69" si="41">AN10*(1+AN$6)</f>
        <v>0.29451615884383342</v>
      </c>
      <c r="AO11" s="11">
        <f>(AL11-AL10)/AL10</f>
        <v>1.9999999999999959E-2</v>
      </c>
      <c r="AP11" s="11">
        <f>(AM11-AM10)/AM10</f>
        <v>2.0000000000000032E-2</v>
      </c>
      <c r="AQ11" s="11">
        <f t="shared" ref="AQ11:AQ69" si="42">(AN11-AN10)/AN10</f>
        <v>2.0000000000000077E-2</v>
      </c>
      <c r="AR11">
        <f t="shared" ref="AR11:AR15" si="43">AL11*AI11^AR$6*B11^(1-AR$6)</f>
        <v>8031.0874751947258</v>
      </c>
      <c r="AS11">
        <f t="shared" ref="AS11:AS15" si="44">AM11*AJ11^AS$6*C11^(1-AS$6)</f>
        <v>880.31086674066364</v>
      </c>
      <c r="AT11">
        <f t="shared" ref="AT11:AT15" si="45">AN11*AK11^AT$6*D11^(1-AT$6)</f>
        <v>283.29053270927176</v>
      </c>
      <c r="AU11">
        <f t="shared" ref="AU11:AU15" si="46">AU$6*AR11</f>
        <v>1606.2174950389453</v>
      </c>
      <c r="AV11">
        <f t="shared" si="21"/>
        <v>176.06217334813275</v>
      </c>
      <c r="AW11">
        <f t="shared" si="22"/>
        <v>56.658106541854352</v>
      </c>
      <c r="AX11">
        <f t="shared" si="23"/>
        <v>8296.6019288208008</v>
      </c>
      <c r="AY11">
        <f t="shared" si="24"/>
        <v>578.38105645703638</v>
      </c>
      <c r="AZ11">
        <f t="shared" si="25"/>
        <v>202.60875420893601</v>
      </c>
      <c r="BA11">
        <f t="shared" si="26"/>
        <v>6987.8566703571096</v>
      </c>
      <c r="BB11">
        <f t="shared" si="27"/>
        <v>7744.3506709729309</v>
      </c>
      <c r="BC11">
        <f t="shared" si="28"/>
        <v>5941.0441171548746</v>
      </c>
      <c r="BD11">
        <f t="shared" si="29"/>
        <v>0</v>
      </c>
      <c r="BE11">
        <v>0</v>
      </c>
      <c r="BF11">
        <v>0</v>
      </c>
      <c r="BG11">
        <v>0</v>
      </c>
      <c r="BH11">
        <f t="shared" si="6"/>
        <v>0</v>
      </c>
      <c r="BI11">
        <f t="shared" si="7"/>
        <v>0</v>
      </c>
      <c r="BJ11">
        <f t="shared" si="8"/>
        <v>0</v>
      </c>
      <c r="BK11">
        <f t="shared" si="9"/>
        <v>0</v>
      </c>
      <c r="BL11">
        <f t="shared" si="10"/>
        <v>0</v>
      </c>
      <c r="BM11">
        <f t="shared" si="11"/>
        <v>0</v>
      </c>
      <c r="BN11">
        <f t="shared" si="12"/>
        <v>0</v>
      </c>
      <c r="BO11">
        <f t="shared" si="13"/>
        <v>0</v>
      </c>
      <c r="BP11">
        <f t="shared" si="14"/>
        <v>0</v>
      </c>
      <c r="BQ11">
        <f t="shared" si="15"/>
        <v>0</v>
      </c>
      <c r="BR11" s="11">
        <f t="shared" si="30"/>
        <v>6.7651233799188554E-2</v>
      </c>
      <c r="BS11">
        <f>MAX(-99,(BS$3*'Climate Model'!E117+BS$4*'Climate Model'!E117^2+BS$6*'Climate Model'!E117^6)*(K11/K$69)^BS$8)</f>
        <v>1.7236730425534827</v>
      </c>
      <c r="BT11">
        <f>MAX(-99,(BT$3*'Climate Model'!E117+BT$4*'Climate Model'!E117^2+BT$6*'Climate Model'!E117^6)*(L11/L$69)^BS$8)</f>
        <v>1.2271367783493528</v>
      </c>
      <c r="BU11">
        <f>MAX(-99,(BU$3*'Climate Model'!E117+BU$4*'Climate Model'!E117^2+BU$6*'Climate Model'!E117^6)*(M11/M$69)^BS$8)</f>
        <v>0.5597062761370164</v>
      </c>
      <c r="BV11">
        <v>0</v>
      </c>
      <c r="BW11">
        <f>MAX(-99,(BW$3*'Climate Model'!N117+BW$4*'Climate Model'!N117^2+BW$6*'Climate Model'!N117^6)*(K11/K$69)^BS$8)</f>
        <v>1.7236730425534827</v>
      </c>
      <c r="BX11">
        <f>MAX(-99,(BX$3*'Climate Model'!N117+BX$4*'Climate Model'!N117^2+BX$6*'Climate Model'!N117^6)*(L11/L$69)^BS$8)</f>
        <v>1.2271367783493528</v>
      </c>
      <c r="BY11">
        <f>MAX(-99,(BY$3*'Climate Model'!N117+BY$4*'Climate Model'!N117^2+BY$6*'Climate Model'!N117^6)*(M11/M$69)^BS$8)</f>
        <v>0.5597062761370164</v>
      </c>
      <c r="BZ11">
        <f t="shared" si="16"/>
        <v>0</v>
      </c>
      <c r="CA11">
        <f t="shared" si="31"/>
        <v>0</v>
      </c>
    </row>
    <row r="12" spans="1:82" x14ac:dyDescent="0.35">
      <c r="A12" s="13">
        <v>1963</v>
      </c>
      <c r="B12" s="18">
        <v>783.2823189713107</v>
      </c>
      <c r="C12" s="18">
        <v>1246.8459439187275</v>
      </c>
      <c r="D12" s="18">
        <v>1145.8723861999999</v>
      </c>
      <c r="E12" s="11">
        <f t="shared" ref="E12:E69" si="47">(B12-B11)/B11</f>
        <v>1.1472857576961865E-2</v>
      </c>
      <c r="F12" s="11">
        <f>(C12-C11)/C11</f>
        <v>2.4002005327018815E-2</v>
      </c>
      <c r="G12" s="11">
        <f t="shared" si="32"/>
        <v>2.4406703738410699E-2</v>
      </c>
      <c r="H12" s="10">
        <v>8839.1053396553361</v>
      </c>
      <c r="I12" s="10">
        <v>905.66771909142631</v>
      </c>
      <c r="J12" s="10">
        <v>301.23830663487456</v>
      </c>
      <c r="K12">
        <f t="shared" si="17"/>
        <v>11284.699176235443</v>
      </c>
      <c r="L12">
        <f t="shared" si="33"/>
        <v>726.36697701802041</v>
      </c>
      <c r="M12">
        <f t="shared" si="18"/>
        <v>262.88992584406049</v>
      </c>
      <c r="N12" s="11">
        <f t="shared" ref="N12:N71" si="48">(K12-K11)/K11</f>
        <v>3.9754761794000483E-2</v>
      </c>
      <c r="O12" s="11">
        <f t="shared" si="34"/>
        <v>-4.941463634014571E-3</v>
      </c>
      <c r="P12" s="11">
        <f t="shared" si="35"/>
        <v>4.0228159465534957E-2</v>
      </c>
      <c r="Q12" s="18">
        <v>2097.4392969999994</v>
      </c>
      <c r="R12" s="18">
        <f t="shared" si="0"/>
        <v>926.54766284020229</v>
      </c>
      <c r="S12" s="18">
        <f t="shared" si="1"/>
        <v>244.58283973588442</v>
      </c>
      <c r="T12">
        <f t="shared" si="19"/>
        <v>237.29090404547492</v>
      </c>
      <c r="U12">
        <f t="shared" si="2"/>
        <v>1023.0547509960086</v>
      </c>
      <c r="V12">
        <f t="shared" si="3"/>
        <v>811.92475972964098</v>
      </c>
      <c r="W12" s="11">
        <f t="shared" si="36"/>
        <v>1.1600462546603886E-2</v>
      </c>
      <c r="Z12" s="18">
        <v>5836.4578380874573</v>
      </c>
      <c r="AA12" s="18">
        <v>2590.6511589999996</v>
      </c>
      <c r="AB12" s="18">
        <v>390.03997599999957</v>
      </c>
      <c r="AC12">
        <f t="shared" si="20"/>
        <v>2.7826587622513963</v>
      </c>
      <c r="AD12">
        <f t="shared" si="4"/>
        <v>2.7960257878787593</v>
      </c>
      <c r="AE12">
        <f t="shared" si="5"/>
        <v>1.5947152155939832</v>
      </c>
      <c r="AF12" s="11">
        <f t="shared" ref="AF12:AF68" si="49">(AC12-AC11)/AC11</f>
        <v>-6.6199255029035344E-3</v>
      </c>
      <c r="AI12">
        <f t="shared" si="37"/>
        <v>15250.415217352054</v>
      </c>
      <c r="AJ12">
        <f t="shared" si="38"/>
        <v>1678.6073675228211</v>
      </c>
      <c r="AK12">
        <f t="shared" si="39"/>
        <v>530.02928165243202</v>
      </c>
      <c r="AL12">
        <f>AL11*(1+AL$6)</f>
        <v>5.8352861390556932</v>
      </c>
      <c r="AM12">
        <f t="shared" si="40"/>
        <v>0.69232439691994085</v>
      </c>
      <c r="AN12">
        <f>AN11*(1+AN$6)</f>
        <v>0.30040648202071007</v>
      </c>
      <c r="AO12" s="11">
        <f t="shared" ref="AO12:AO69" si="50">(AL12-AL11)/AL11</f>
        <v>2.0000000000000056E-2</v>
      </c>
      <c r="AP12" s="11">
        <f t="shared" ref="AP12:AP69" si="51">(AM12-AM11)/AM11</f>
        <v>1.9999999999999955E-2</v>
      </c>
      <c r="AQ12" s="11">
        <f t="shared" si="42"/>
        <v>1.9999999999999955E-2</v>
      </c>
      <c r="AR12">
        <f t="shared" si="43"/>
        <v>8276.6225373575126</v>
      </c>
      <c r="AS12">
        <f t="shared" si="44"/>
        <v>916.11437641447014</v>
      </c>
      <c r="AT12">
        <f t="shared" si="45"/>
        <v>295.03821711945722</v>
      </c>
      <c r="AU12">
        <f t="shared" si="46"/>
        <v>1655.3245074715026</v>
      </c>
      <c r="AV12">
        <f t="shared" si="21"/>
        <v>183.22287528289405</v>
      </c>
      <c r="AW12">
        <f t="shared" si="22"/>
        <v>59.007643423891444</v>
      </c>
      <c r="AX12">
        <f t="shared" si="23"/>
        <v>8453.2714061282531</v>
      </c>
      <c r="AY12">
        <f t="shared" si="24"/>
        <v>587.79635503979137</v>
      </c>
      <c r="AZ12">
        <f t="shared" si="25"/>
        <v>205.98329843544124</v>
      </c>
      <c r="BA12">
        <f t="shared" si="26"/>
        <v>7082.68060108381</v>
      </c>
      <c r="BB12">
        <f t="shared" si="27"/>
        <v>7950.3642293210787</v>
      </c>
      <c r="BC12">
        <f t="shared" si="28"/>
        <v>6104.9732729018333</v>
      </c>
      <c r="BD12">
        <f t="shared" si="29"/>
        <v>0</v>
      </c>
      <c r="BE12">
        <v>0</v>
      </c>
      <c r="BF12">
        <v>0</v>
      </c>
      <c r="BG12">
        <v>0</v>
      </c>
      <c r="BH12">
        <f t="shared" si="6"/>
        <v>0</v>
      </c>
      <c r="BI12">
        <f t="shared" si="7"/>
        <v>0</v>
      </c>
      <c r="BJ12">
        <f t="shared" si="8"/>
        <v>0</v>
      </c>
      <c r="BK12">
        <f t="shared" si="9"/>
        <v>0</v>
      </c>
      <c r="BL12">
        <f t="shared" si="10"/>
        <v>0</v>
      </c>
      <c r="BM12">
        <f t="shared" si="11"/>
        <v>0</v>
      </c>
      <c r="BN12">
        <f t="shared" si="12"/>
        <v>0</v>
      </c>
      <c r="BO12">
        <f t="shared" si="13"/>
        <v>0</v>
      </c>
      <c r="BP12">
        <f t="shared" si="14"/>
        <v>0</v>
      </c>
      <c r="BQ12">
        <f t="shared" si="15"/>
        <v>0</v>
      </c>
      <c r="BR12" s="11">
        <f t="shared" si="30"/>
        <v>5.7450470942512738E-2</v>
      </c>
      <c r="BS12">
        <f>MAX(-99,(BS$3*'Climate Model'!E118+BS$4*'Climate Model'!E118^2+BS$6*'Climate Model'!E118^6)*(K12/K$69)^BS$8)</f>
        <v>1.7494341242742653</v>
      </c>
      <c r="BT12">
        <f>MAX(-99,(BT$3*'Climate Model'!E118+BT$4*'Climate Model'!E118^2+BT$6*'Climate Model'!E118^6)*(L12/L$69)^BS$8)</f>
        <v>1.258361965301124</v>
      </c>
      <c r="BU12">
        <f>MAX(-99,(BU$3*'Climate Model'!E118+BU$4*'Climate Model'!E118^2+BU$6*'Climate Model'!E118^6)*(M12/M$69)^BS$8)</f>
        <v>0.566771951199877</v>
      </c>
      <c r="BV12">
        <v>0</v>
      </c>
      <c r="BW12">
        <f>MAX(-99,(BW$3*'Climate Model'!N118+BW$4*'Climate Model'!N118^2+BW$6*'Climate Model'!N118^6)*(K12/K$69)^BS$8)</f>
        <v>1.7494341242742653</v>
      </c>
      <c r="BX12">
        <f>MAX(-99,(BX$3*'Climate Model'!N118+BX$4*'Climate Model'!N118^2+BX$6*'Climate Model'!N118^6)*(L12/L$69)^BS$8)</f>
        <v>1.258361965301124</v>
      </c>
      <c r="BY12">
        <f>MAX(-99,(BY$3*'Climate Model'!N118+BY$4*'Climate Model'!N118^2+BY$6*'Climate Model'!N118^6)*(M12/M$69)^BS$8)</f>
        <v>0.566771951199877</v>
      </c>
      <c r="BZ12">
        <f t="shared" si="16"/>
        <v>0</v>
      </c>
      <c r="CA12">
        <f t="shared" si="31"/>
        <v>0</v>
      </c>
    </row>
    <row r="13" spans="1:82" x14ac:dyDescent="0.35">
      <c r="A13" s="13">
        <v>1964</v>
      </c>
      <c r="B13" s="18">
        <v>792.07167807264977</v>
      </c>
      <c r="C13" s="18">
        <v>1275.6171731302509</v>
      </c>
      <c r="D13" s="18">
        <v>1174.1435411999998</v>
      </c>
      <c r="E13" s="11">
        <f t="shared" si="47"/>
        <v>1.1221189204018022E-2</v>
      </c>
      <c r="F13" s="11">
        <f>(C13-C12)/C12</f>
        <v>2.3075207768730396E-2</v>
      </c>
      <c r="G13" s="11">
        <f t="shared" si="32"/>
        <v>2.4672167110819508E-2</v>
      </c>
      <c r="H13" s="10">
        <v>9402.5054139943568</v>
      </c>
      <c r="I13" s="10">
        <v>994.08499373853465</v>
      </c>
      <c r="J13" s="10">
        <v>319.57074016746537</v>
      </c>
      <c r="K13">
        <f t="shared" si="17"/>
        <v>11870.775933907267</v>
      </c>
      <c r="L13">
        <f t="shared" si="33"/>
        <v>779.29728031109732</v>
      </c>
      <c r="M13">
        <f t="shared" si="18"/>
        <v>272.17348556962401</v>
      </c>
      <c r="N13" s="11">
        <f t="shared" si="48"/>
        <v>5.1935523359457308E-2</v>
      </c>
      <c r="O13" s="11">
        <f t="shared" si="34"/>
        <v>7.2869919706941427E-2</v>
      </c>
      <c r="P13" s="11">
        <f t="shared" si="35"/>
        <v>3.5313486037005043E-2</v>
      </c>
      <c r="Q13" s="18">
        <v>2194.1947959999998</v>
      </c>
      <c r="R13" s="18">
        <f t="shared" si="0"/>
        <v>980.78359998672181</v>
      </c>
      <c r="S13" s="18">
        <f t="shared" si="1"/>
        <v>260.57408097183804</v>
      </c>
      <c r="T13">
        <f t="shared" si="19"/>
        <v>233.36277932201324</v>
      </c>
      <c r="U13">
        <f t="shared" si="2"/>
        <v>986.61946027191368</v>
      </c>
      <c r="V13">
        <f t="shared" si="3"/>
        <v>815.38779437469407</v>
      </c>
      <c r="W13" s="11">
        <f t="shared" si="36"/>
        <v>-1.6554046769145795E-2</v>
      </c>
      <c r="Z13" s="18">
        <v>6132.3114399481883</v>
      </c>
      <c r="AA13" s="18">
        <v>2747.936123</v>
      </c>
      <c r="AB13" s="18">
        <v>415.88456599999927</v>
      </c>
      <c r="AC13">
        <f t="shared" si="20"/>
        <v>2.7947889818749663</v>
      </c>
      <c r="AD13">
        <f t="shared" si="4"/>
        <v>2.8017761747211134</v>
      </c>
      <c r="AE13">
        <f t="shared" si="5"/>
        <v>1.5960319785026762</v>
      </c>
      <c r="AF13" s="11">
        <f t="shared" si="49"/>
        <v>4.3592192431657125E-3</v>
      </c>
      <c r="AI13">
        <f t="shared" si="37"/>
        <v>15380.698203088352</v>
      </c>
      <c r="AJ13">
        <f t="shared" si="38"/>
        <v>1693.9695060534332</v>
      </c>
      <c r="AK13">
        <f t="shared" si="39"/>
        <v>536.03399691108029</v>
      </c>
      <c r="AL13">
        <f t="shared" ref="AL13:AL69" si="52">AL12*(1+AL$6)</f>
        <v>5.9519918618368068</v>
      </c>
      <c r="AM13">
        <f t="shared" si="40"/>
        <v>0.70617088485833968</v>
      </c>
      <c r="AN13">
        <f t="shared" si="41"/>
        <v>0.30641461166112427</v>
      </c>
      <c r="AO13" s="11">
        <f t="shared" si="50"/>
        <v>1.9999999999999969E-2</v>
      </c>
      <c r="AP13" s="11">
        <f t="shared" si="51"/>
        <v>2.0000000000000007E-2</v>
      </c>
      <c r="AQ13" s="11">
        <f t="shared" si="42"/>
        <v>1.9999999999999976E-2</v>
      </c>
      <c r="AR13">
        <f t="shared" si="43"/>
        <v>8532.3591252270799</v>
      </c>
      <c r="AS13">
        <f t="shared" si="44"/>
        <v>953.38257776464468</v>
      </c>
      <c r="AT13">
        <f t="shared" si="45"/>
        <v>307.55648791682307</v>
      </c>
      <c r="AU13">
        <f t="shared" si="46"/>
        <v>1706.4718250454162</v>
      </c>
      <c r="AV13">
        <f t="shared" si="21"/>
        <v>190.67651555292895</v>
      </c>
      <c r="AW13">
        <f t="shared" si="22"/>
        <v>61.511297583364616</v>
      </c>
      <c r="AX13">
        <f t="shared" si="23"/>
        <v>8617.7646406839267</v>
      </c>
      <c r="AY13">
        <f t="shared" si="24"/>
        <v>597.91140969049763</v>
      </c>
      <c r="AZ13">
        <f t="shared" si="25"/>
        <v>209.55290533046329</v>
      </c>
      <c r="BA13">
        <f t="shared" si="26"/>
        <v>7177.4216746820985</v>
      </c>
      <c r="BB13">
        <f t="shared" si="27"/>
        <v>8155.585174255214</v>
      </c>
      <c r="BC13">
        <f t="shared" si="28"/>
        <v>6275.7693287623088</v>
      </c>
      <c r="BD13">
        <f t="shared" si="29"/>
        <v>0</v>
      </c>
      <c r="BE13">
        <v>0</v>
      </c>
      <c r="BF13">
        <v>0</v>
      </c>
      <c r="BG13">
        <v>0</v>
      </c>
      <c r="BH13">
        <f t="shared" si="6"/>
        <v>0</v>
      </c>
      <c r="BI13">
        <f t="shared" si="7"/>
        <v>0</v>
      </c>
      <c r="BJ13">
        <f t="shared" si="8"/>
        <v>0</v>
      </c>
      <c r="BK13">
        <f t="shared" si="9"/>
        <v>0</v>
      </c>
      <c r="BL13">
        <f t="shared" si="10"/>
        <v>0</v>
      </c>
      <c r="BM13">
        <f t="shared" si="11"/>
        <v>0</v>
      </c>
      <c r="BN13">
        <f t="shared" si="12"/>
        <v>0</v>
      </c>
      <c r="BO13">
        <f t="shared" si="13"/>
        <v>0</v>
      </c>
      <c r="BP13">
        <f t="shared" si="14"/>
        <v>0</v>
      </c>
      <c r="BQ13">
        <f t="shared" si="15"/>
        <v>0</v>
      </c>
      <c r="BR13" s="11">
        <f t="shared" si="30"/>
        <v>7.5046453543986508E-2</v>
      </c>
      <c r="BS13">
        <f>MAX(-99,(BS$3*'Climate Model'!E119+BS$4*'Climate Model'!E119^2+BS$6*'Climate Model'!E119^6)*(K13/K$69)^BS$8)</f>
        <v>1.770605844521203</v>
      </c>
      <c r="BT13">
        <f>MAX(-99,(BT$3*'Climate Model'!E119+BT$4*'Climate Model'!E119^2+BT$6*'Climate Model'!E119^6)*(L13/L$69)^BS$8)</f>
        <v>1.2664171734036325</v>
      </c>
      <c r="BU13">
        <f>MAX(-99,(BU$3*'Climate Model'!E119+BU$4*'Climate Model'!E119^2+BU$6*'Climate Model'!E119^6)*(M13/M$69)^BS$8)</f>
        <v>0.5746119882858759</v>
      </c>
      <c r="BV13">
        <v>0</v>
      </c>
      <c r="BW13">
        <f>MAX(-99,(BW$3*'Climate Model'!N119+BW$4*'Climate Model'!N119^2+BW$6*'Climate Model'!N119^6)*(K13/K$69)^BS$8)</f>
        <v>1.770605844521203</v>
      </c>
      <c r="BX13">
        <f>MAX(-99,(BX$3*'Climate Model'!N119+BX$4*'Climate Model'!N119^2+BX$6*'Climate Model'!N119^6)*(L13/L$69)^BS$8)</f>
        <v>1.2664171734036325</v>
      </c>
      <c r="BY13">
        <f>MAX(-99,(BY$3*'Climate Model'!N119+BY$4*'Climate Model'!N119^2+BY$6*'Climate Model'!N119^6)*(M13/M$69)^BS$8)</f>
        <v>0.5746119882858759</v>
      </c>
      <c r="BZ13">
        <f t="shared" si="16"/>
        <v>0</v>
      </c>
      <c r="CA13">
        <f t="shared" si="31"/>
        <v>0</v>
      </c>
    </row>
    <row r="14" spans="1:82" x14ac:dyDescent="0.35">
      <c r="A14" s="13">
        <v>1965</v>
      </c>
      <c r="B14" s="18">
        <v>800.66078402081905</v>
      </c>
      <c r="C14" s="18">
        <v>1305.235463</v>
      </c>
      <c r="D14" s="18">
        <v>1203.382967</v>
      </c>
      <c r="E14" s="11">
        <f t="shared" si="47"/>
        <v>1.0843849345894012E-2</v>
      </c>
      <c r="F14" s="11">
        <f>(C14-C13)/C13</f>
        <v>2.321879204328087E-2</v>
      </c>
      <c r="G14" s="11">
        <f t="shared" si="32"/>
        <v>2.4902769358265041E-2</v>
      </c>
      <c r="H14" s="10">
        <v>9927.918917714087</v>
      </c>
      <c r="I14" s="10">
        <v>1083.6516565061327</v>
      </c>
      <c r="J14" s="10">
        <v>350.81110400362127</v>
      </c>
      <c r="K14">
        <f t="shared" si="17"/>
        <v>12399.656778314171</v>
      </c>
      <c r="L14">
        <f t="shared" si="33"/>
        <v>830.23461070803955</v>
      </c>
      <c r="M14">
        <f t="shared" si="18"/>
        <v>291.52074910797808</v>
      </c>
      <c r="N14" s="11">
        <f t="shared" si="48"/>
        <v>4.4553182315254306E-2</v>
      </c>
      <c r="O14" s="11">
        <f t="shared" si="34"/>
        <v>6.5363156890022672E-2</v>
      </c>
      <c r="P14" s="11">
        <f t="shared" si="35"/>
        <v>7.1084306753329565E-2</v>
      </c>
      <c r="Q14" s="18">
        <v>2371.6535028912936</v>
      </c>
      <c r="R14" s="18">
        <f t="shared" si="0"/>
        <v>1048.8403950640002</v>
      </c>
      <c r="S14" s="18">
        <f t="shared" si="1"/>
        <v>284.72264549542808</v>
      </c>
      <c r="T14">
        <f t="shared" si="19"/>
        <v>238.88727562627687</v>
      </c>
      <c r="U14">
        <f t="shared" si="2"/>
        <v>967.87596712178743</v>
      </c>
      <c r="V14">
        <f t="shared" si="3"/>
        <v>811.61240977277907</v>
      </c>
      <c r="W14" s="11">
        <f t="shared" si="36"/>
        <v>2.3673425215083161E-2</v>
      </c>
      <c r="Z14" s="18">
        <v>6397.5940110054044</v>
      </c>
      <c r="AA14" s="18">
        <v>2944.6596719999998</v>
      </c>
      <c r="AB14" s="18">
        <v>454.80166899999767</v>
      </c>
      <c r="AC14">
        <f t="shared" si="20"/>
        <v>2.697524745164531</v>
      </c>
      <c r="AD14">
        <f t="shared" si="4"/>
        <v>2.8075383879740032</v>
      </c>
      <c r="AE14">
        <f t="shared" si="5"/>
        <v>1.5973498286679155</v>
      </c>
      <c r="AF14" s="11">
        <f t="shared" si="49"/>
        <v>-3.4801996623438344E-2</v>
      </c>
      <c r="AI14">
        <f t="shared" si="37"/>
        <v>15549.100207824933</v>
      </c>
      <c r="AJ14">
        <f t="shared" si="38"/>
        <v>1715.2490710010188</v>
      </c>
      <c r="AK14">
        <f t="shared" si="39"/>
        <v>543.94189480333694</v>
      </c>
      <c r="AL14">
        <f t="shared" si="52"/>
        <v>6.0710316990735427</v>
      </c>
      <c r="AM14">
        <f t="shared" si="40"/>
        <v>0.72029430255550653</v>
      </c>
      <c r="AN14">
        <f t="shared" si="41"/>
        <v>0.31254290389434675</v>
      </c>
      <c r="AO14" s="11">
        <f t="shared" si="50"/>
        <v>1.9999999999999948E-2</v>
      </c>
      <c r="AP14" s="11">
        <f t="shared" si="51"/>
        <v>2.000000000000008E-2</v>
      </c>
      <c r="AQ14" s="11">
        <f t="shared" si="42"/>
        <v>1.9999999999999973E-2</v>
      </c>
      <c r="AR14">
        <f t="shared" si="43"/>
        <v>8797.5632721680431</v>
      </c>
      <c r="AS14">
        <f t="shared" si="44"/>
        <v>992.94801078645332</v>
      </c>
      <c r="AT14">
        <f t="shared" si="45"/>
        <v>320.88043148581397</v>
      </c>
      <c r="AU14">
        <f t="shared" si="46"/>
        <v>1759.5126544336088</v>
      </c>
      <c r="AV14">
        <f t="shared" si="21"/>
        <v>198.58960215729067</v>
      </c>
      <c r="AW14">
        <f t="shared" si="22"/>
        <v>64.176086297162797</v>
      </c>
      <c r="AX14">
        <f t="shared" si="23"/>
        <v>8790.3026577500368</v>
      </c>
      <c r="AY14">
        <f t="shared" si="24"/>
        <v>608.59395193215232</v>
      </c>
      <c r="AZ14">
        <f t="shared" si="25"/>
        <v>213.31891195751916</v>
      </c>
      <c r="BA14">
        <f t="shared" si="26"/>
        <v>7271.1243846406878</v>
      </c>
      <c r="BB14">
        <f t="shared" si="27"/>
        <v>8368.0620350797035</v>
      </c>
      <c r="BC14">
        <f t="shared" si="28"/>
        <v>6453.488078038602</v>
      </c>
      <c r="BD14">
        <f t="shared" si="29"/>
        <v>0</v>
      </c>
      <c r="BE14">
        <v>0</v>
      </c>
      <c r="BF14">
        <v>0</v>
      </c>
      <c r="BG14">
        <v>0</v>
      </c>
      <c r="BH14">
        <f t="shared" si="6"/>
        <v>0</v>
      </c>
      <c r="BI14">
        <f t="shared" si="7"/>
        <v>0</v>
      </c>
      <c r="BJ14">
        <f t="shared" si="8"/>
        <v>0</v>
      </c>
      <c r="BK14">
        <f t="shared" si="9"/>
        <v>0</v>
      </c>
      <c r="BL14">
        <f t="shared" si="10"/>
        <v>0</v>
      </c>
      <c r="BM14">
        <f t="shared" si="11"/>
        <v>0</v>
      </c>
      <c r="BN14">
        <f t="shared" si="12"/>
        <v>0</v>
      </c>
      <c r="BO14">
        <f t="shared" si="13"/>
        <v>0</v>
      </c>
      <c r="BP14">
        <f t="shared" si="14"/>
        <v>0</v>
      </c>
      <c r="BQ14">
        <f t="shared" si="15"/>
        <v>0</v>
      </c>
      <c r="BR14" s="11">
        <f t="shared" si="30"/>
        <v>6.8693189053533804E-2</v>
      </c>
      <c r="BS14">
        <f>MAX(-99,(BS$3*'Climate Model'!E120+BS$4*'Climate Model'!E120^2+BS$6*'Climate Model'!E120^6)*(K14/K$69)^BS$8)</f>
        <v>1.7954445346599592</v>
      </c>
      <c r="BT14">
        <f>MAX(-99,(BT$3*'Climate Model'!E120+BT$4*'Climate Model'!E120^2+BT$6*'Climate Model'!E120^6)*(L14/L$69)^BS$8)</f>
        <v>1.2769013244215568</v>
      </c>
      <c r="BU14">
        <f>MAX(-99,(BU$3*'Climate Model'!E120+BU$4*'Climate Model'!E120^2+BU$6*'Climate Model'!E120^6)*(M14/M$69)^BS$8)</f>
        <v>0.57765425912700552</v>
      </c>
      <c r="BV14">
        <v>0</v>
      </c>
      <c r="BW14">
        <f>MAX(-99,(BW$3*'Climate Model'!N120+BW$4*'Climate Model'!N120^2+BW$6*'Climate Model'!N120^6)*(K14/K$69)^BS$8)</f>
        <v>1.7954445346599592</v>
      </c>
      <c r="BX14">
        <f>MAX(-99,(BX$3*'Climate Model'!N120+BX$4*'Climate Model'!N120^2+BX$6*'Climate Model'!N120^6)*(L14/L$69)^BS$8)</f>
        <v>1.2769013244215568</v>
      </c>
      <c r="BY14">
        <f>MAX(-99,(BY$3*'Climate Model'!N120+BY$4*'Climate Model'!N120^2+BY$6*'Climate Model'!N120^6)*(M14/M$69)^BS$8)</f>
        <v>0.57765425912700552</v>
      </c>
      <c r="BZ14">
        <f t="shared" si="16"/>
        <v>0</v>
      </c>
      <c r="CA14">
        <f t="shared" si="31"/>
        <v>0</v>
      </c>
    </row>
    <row r="15" spans="1:82" x14ac:dyDescent="0.35">
      <c r="A15" s="13">
        <v>1966</v>
      </c>
      <c r="B15" s="18">
        <v>808.565449944119</v>
      </c>
      <c r="C15" s="18">
        <v>1337.5104560370733</v>
      </c>
      <c r="D15" s="18">
        <v>1233.6147822000003</v>
      </c>
      <c r="E15" s="11">
        <f t="shared" si="47"/>
        <v>9.8726777694839677E-3</v>
      </c>
      <c r="F15" s="11">
        <f>(C15-C14)/C14</f>
        <v>2.4727333842808157E-2</v>
      </c>
      <c r="G15" s="11">
        <f t="shared" si="32"/>
        <v>2.5122355915812338E-2</v>
      </c>
      <c r="H15" s="10">
        <v>10508.177890290679</v>
      </c>
      <c r="I15" s="10">
        <v>1143.3797594106147</v>
      </c>
      <c r="J15" s="10">
        <v>359.13498519764448</v>
      </c>
      <c r="K15">
        <f t="shared" si="17"/>
        <v>12996.075816765251</v>
      </c>
      <c r="L15">
        <f t="shared" si="33"/>
        <v>854.85668859617681</v>
      </c>
      <c r="M15">
        <f t="shared" si="18"/>
        <v>291.12409350119117</v>
      </c>
      <c r="N15" s="11">
        <f t="shared" si="48"/>
        <v>4.8099640910558177E-2</v>
      </c>
      <c r="O15" s="11">
        <f t="shared" si="34"/>
        <v>2.9656771195239726E-2</v>
      </c>
      <c r="P15" s="11">
        <f t="shared" si="35"/>
        <v>-1.3606427947260393E-3</v>
      </c>
      <c r="Q15" s="18">
        <v>2485.4318011903943</v>
      </c>
      <c r="R15" s="18">
        <f t="shared" si="0"/>
        <v>1118.534977089982</v>
      </c>
      <c r="S15" s="18">
        <f t="shared" si="1"/>
        <v>293.85996192649066</v>
      </c>
      <c r="T15">
        <f t="shared" si="19"/>
        <v>236.5235749850483</v>
      </c>
      <c r="U15">
        <f t="shared" si="2"/>
        <v>978.27075202604635</v>
      </c>
      <c r="V15">
        <f t="shared" si="3"/>
        <v>818.24376359426333</v>
      </c>
      <c r="W15" s="11">
        <f t="shared" si="36"/>
        <v>-9.8946276440710339E-3</v>
      </c>
      <c r="Z15" s="18">
        <v>6680.4349658986584</v>
      </c>
      <c r="AA15" s="18">
        <v>3146.7883789999996</v>
      </c>
      <c r="AB15" s="18">
        <v>469.78474300000289</v>
      </c>
      <c r="AC15">
        <f>Z15/Q15</f>
        <v>2.6878367624889457</v>
      </c>
      <c r="AD15">
        <f t="shared" si="4"/>
        <v>2.8133124519599644</v>
      </c>
      <c r="AE15">
        <f t="shared" si="5"/>
        <v>1.5986687669874535</v>
      </c>
      <c r="AF15" s="11">
        <f t="shared" si="49"/>
        <v>-3.5914342187042467E-3</v>
      </c>
      <c r="AI15">
        <f t="shared" si="37"/>
        <v>15753.70284147605</v>
      </c>
      <c r="AJ15">
        <f t="shared" si="38"/>
        <v>1742.3137660582076</v>
      </c>
      <c r="AK15">
        <f t="shared" si="39"/>
        <v>553.72379162016603</v>
      </c>
      <c r="AL15">
        <f t="shared" si="52"/>
        <v>6.1924523330550141</v>
      </c>
      <c r="AM15">
        <f t="shared" si="40"/>
        <v>0.73470018860661668</v>
      </c>
      <c r="AN15">
        <f t="shared" si="41"/>
        <v>0.31879376197223369</v>
      </c>
      <c r="AO15" s="11">
        <f t="shared" si="50"/>
        <v>2.0000000000000091E-2</v>
      </c>
      <c r="AP15" s="11">
        <f t="shared" si="51"/>
        <v>2.0000000000000028E-2</v>
      </c>
      <c r="AQ15" s="11">
        <f t="shared" si="42"/>
        <v>2.0000000000000032E-2</v>
      </c>
      <c r="AR15">
        <f t="shared" si="43"/>
        <v>9067.9965466477497</v>
      </c>
      <c r="AS15">
        <f t="shared" si="44"/>
        <v>1036.0320092718698</v>
      </c>
      <c r="AT15">
        <f t="shared" si="45"/>
        <v>335.05191412867913</v>
      </c>
      <c r="AU15">
        <f t="shared" si="46"/>
        <v>1813.5993093295501</v>
      </c>
      <c r="AV15">
        <f t="shared" si="21"/>
        <v>207.20640185437398</v>
      </c>
      <c r="AW15">
        <f t="shared" si="22"/>
        <v>67.010382825735832</v>
      </c>
      <c r="AX15">
        <f t="shared" si="23"/>
        <v>8971.9357138244795</v>
      </c>
      <c r="AY15">
        <f t="shared" si="24"/>
        <v>619.67785274235064</v>
      </c>
      <c r="AZ15">
        <f t="shared" si="25"/>
        <v>217.28138732653983</v>
      </c>
      <c r="BA15">
        <f t="shared" si="26"/>
        <v>7359.4468825543499</v>
      </c>
      <c r="BB15">
        <f t="shared" si="27"/>
        <v>8599.1218904496091</v>
      </c>
      <c r="BC15">
        <f t="shared" si="28"/>
        <v>6638.3195135651094</v>
      </c>
      <c r="BD15">
        <f t="shared" si="29"/>
        <v>0</v>
      </c>
      <c r="BE15">
        <v>0</v>
      </c>
      <c r="BF15">
        <v>0</v>
      </c>
      <c r="BG15">
        <v>0</v>
      </c>
      <c r="BH15">
        <f t="shared" si="6"/>
        <v>0</v>
      </c>
      <c r="BI15">
        <f t="shared" si="7"/>
        <v>0</v>
      </c>
      <c r="BJ15">
        <f t="shared" si="8"/>
        <v>0</v>
      </c>
      <c r="BK15">
        <f t="shared" si="9"/>
        <v>0</v>
      </c>
      <c r="BL15">
        <f t="shared" si="10"/>
        <v>0</v>
      </c>
      <c r="BM15">
        <f t="shared" si="11"/>
        <v>0</v>
      </c>
      <c r="BN15">
        <f t="shared" si="12"/>
        <v>0</v>
      </c>
      <c r="BO15">
        <f t="shared" si="13"/>
        <v>0</v>
      </c>
      <c r="BP15">
        <f t="shared" si="14"/>
        <v>0</v>
      </c>
      <c r="BQ15">
        <f t="shared" si="15"/>
        <v>0</v>
      </c>
      <c r="BR15" s="11">
        <f t="shared" si="30"/>
        <v>6.5035237962948605E-2</v>
      </c>
      <c r="BS15">
        <f>MAX(-99,(BS$3*'Climate Model'!E121+BS$4*'Climate Model'!E121^2+BS$6*'Climate Model'!E121^6)*(K15/K$69)^BS$8)</f>
        <v>1.8193448148436833</v>
      </c>
      <c r="BT15">
        <f>MAX(-99,(BT$3*'Climate Model'!E121+BT$4*'Climate Model'!E121^2+BT$6*'Climate Model'!E121^6)*(L15/L$69)^BS$8)</f>
        <v>1.2986289021945747</v>
      </c>
      <c r="BU15">
        <f>MAX(-99,(BU$3*'Climate Model'!E121+BU$4*'Climate Model'!E121^2+BU$6*'Climate Model'!E121^6)*(M15/M$69)^BS$8)</f>
        <v>0.5909853385076822</v>
      </c>
      <c r="BV15">
        <v>0</v>
      </c>
      <c r="BW15">
        <f>MAX(-99,(BW$3*'Climate Model'!N121+BW$4*'Climate Model'!N121^2+BW$6*'Climate Model'!N121^6)*(K15/K$69)^BS$8)</f>
        <v>1.8193448148436833</v>
      </c>
      <c r="BX15">
        <f>MAX(-99,(BX$3*'Climate Model'!N121+BX$4*'Climate Model'!N121^2+BX$6*'Climate Model'!N121^6)*(L15/L$69)^BS$8)</f>
        <v>1.2986289021945747</v>
      </c>
      <c r="BY15">
        <f>MAX(-99,(BY$3*'Climate Model'!N121+BY$4*'Climate Model'!N121^2+BY$6*'Climate Model'!N121^6)*(M15/M$69)^BS$8)</f>
        <v>0.5909853385076822</v>
      </c>
      <c r="BZ15">
        <f t="shared" si="16"/>
        <v>0</v>
      </c>
      <c r="CA15">
        <f t="shared" si="31"/>
        <v>0</v>
      </c>
    </row>
    <row r="16" spans="1:82" x14ac:dyDescent="0.35">
      <c r="A16" s="13">
        <v>1967</v>
      </c>
      <c r="B16" s="18">
        <v>815.87312639580489</v>
      </c>
      <c r="C16" s="18">
        <v>1368.8453209955549</v>
      </c>
      <c r="D16" s="18">
        <v>1264.7723281999999</v>
      </c>
      <c r="E16" s="11">
        <f t="shared" si="47"/>
        <v>9.0378292223479689E-3</v>
      </c>
      <c r="F16" s="11">
        <f t="shared" ref="F16:F69" si="53">(C16-C15)/C15</f>
        <v>2.3427753268803649E-2</v>
      </c>
      <c r="G16" s="11">
        <f t="shared" si="32"/>
        <v>2.5257111417256228E-2</v>
      </c>
      <c r="H16" s="10">
        <v>10973.658925626896</v>
      </c>
      <c r="I16" s="10">
        <v>1187.6846076215456</v>
      </c>
      <c r="J16" s="10">
        <v>376.56444599355245</v>
      </c>
      <c r="K16">
        <f t="shared" si="17"/>
        <v>13450.202697696455</v>
      </c>
      <c r="L16">
        <f t="shared" si="33"/>
        <v>867.65435758493743</v>
      </c>
      <c r="M16">
        <f t="shared" si="18"/>
        <v>297.73298924832733</v>
      </c>
      <c r="N16" s="11">
        <f t="shared" si="48"/>
        <v>3.494338501360307E-2</v>
      </c>
      <c r="O16" s="11">
        <f t="shared" si="34"/>
        <v>1.4970543202716955E-2</v>
      </c>
      <c r="P16" s="11">
        <f t="shared" si="35"/>
        <v>2.2701301248050493E-2</v>
      </c>
      <c r="Q16" s="18">
        <v>2609.7598050683955</v>
      </c>
      <c r="R16" s="18">
        <f t="shared" si="0"/>
        <v>1131.1838395290981</v>
      </c>
      <c r="S16" s="18">
        <f t="shared" si="1"/>
        <v>310.41644463437291</v>
      </c>
      <c r="T16">
        <f t="shared" si="19"/>
        <v>237.82038632290613</v>
      </c>
      <c r="U16">
        <f t="shared" si="2"/>
        <v>952.42780134568227</v>
      </c>
      <c r="V16">
        <f t="shared" si="3"/>
        <v>824.33816558371484</v>
      </c>
      <c r="W16" s="11">
        <f t="shared" si="36"/>
        <v>5.4827994965821461E-3</v>
      </c>
      <c r="Z16" s="18">
        <v>6971.1848429002885</v>
      </c>
      <c r="AA16" s="18">
        <v>3188.9185419999999</v>
      </c>
      <c r="AB16" s="18">
        <v>496.66283300000077</v>
      </c>
      <c r="AC16">
        <f>Z16/Q16</f>
        <v>2.6711978739811997</v>
      </c>
      <c r="AD16">
        <f t="shared" si="4"/>
        <v>2.8190983910515541</v>
      </c>
      <c r="AE16">
        <f t="shared" si="5"/>
        <v>1.5999887943597835</v>
      </c>
      <c r="AF16" s="11">
        <f t="shared" si="49"/>
        <v>-6.1904386233404699E-3</v>
      </c>
      <c r="AI16">
        <f t="shared" si="37"/>
        <v>15991.931866657997</v>
      </c>
      <c r="AJ16">
        <f t="shared" si="38"/>
        <v>1775.2887913067609</v>
      </c>
      <c r="AK16">
        <f t="shared" si="39"/>
        <v>565.36179528388527</v>
      </c>
      <c r="AL16">
        <f t="shared" si="52"/>
        <v>6.3163013797161147</v>
      </c>
      <c r="AM16">
        <f t="shared" si="40"/>
        <v>0.74939419237874905</v>
      </c>
      <c r="AN16">
        <f t="shared" si="41"/>
        <v>0.32516963721167835</v>
      </c>
      <c r="AO16" s="11">
        <f t="shared" si="50"/>
        <v>2.0000000000000056E-2</v>
      </c>
      <c r="AP16" s="11">
        <f t="shared" si="51"/>
        <v>2.0000000000000049E-2</v>
      </c>
      <c r="AQ16" s="11">
        <f t="shared" si="42"/>
        <v>1.9999999999999962E-2</v>
      </c>
      <c r="AR16">
        <f t="shared" ref="AR16:AR68" si="54">AL16*AI16^AR$6*B16^(1-AR$6)</f>
        <v>9344.1786459695359</v>
      </c>
      <c r="AS16">
        <f t="shared" ref="AS16:AS68" si="55">AM16*AJ16^AS$6*C16^(1-AS$6)</f>
        <v>1080.5568627507168</v>
      </c>
      <c r="AT16">
        <f t="shared" ref="AT16:AT68" si="56">AN16*AK16^AT$6*D16^(1-AT$6)</f>
        <v>350.09439845837335</v>
      </c>
      <c r="AU16">
        <f t="shared" ref="AU16:AU76" si="57">AU$6*AR16</f>
        <v>1868.8357291939074</v>
      </c>
      <c r="AV16">
        <f t="shared" si="21"/>
        <v>216.11137255014339</v>
      </c>
      <c r="AW16">
        <f t="shared" si="22"/>
        <v>70.01887969167467</v>
      </c>
      <c r="AX16">
        <f t="shared" si="23"/>
        <v>9162.384045909992</v>
      </c>
      <c r="AY16">
        <f t="shared" si="24"/>
        <v>631.51436976959985</v>
      </c>
      <c r="AZ16">
        <f t="shared" si="25"/>
        <v>221.44342702792753</v>
      </c>
      <c r="BA16">
        <f t="shared" si="26"/>
        <v>7443.0976893701818</v>
      </c>
      <c r="BB16">
        <f t="shared" si="27"/>
        <v>8826.4798446339919</v>
      </c>
      <c r="BC16">
        <f t="shared" si="28"/>
        <v>6829.9819769650649</v>
      </c>
      <c r="BD16">
        <f t="shared" si="29"/>
        <v>0</v>
      </c>
      <c r="BE16">
        <v>0</v>
      </c>
      <c r="BF16">
        <v>0</v>
      </c>
      <c r="BG16">
        <v>0</v>
      </c>
      <c r="BH16">
        <f t="shared" si="6"/>
        <v>0</v>
      </c>
      <c r="BI16">
        <f t="shared" si="7"/>
        <v>0</v>
      </c>
      <c r="BJ16">
        <f t="shared" si="8"/>
        <v>0</v>
      </c>
      <c r="BK16">
        <f t="shared" si="9"/>
        <v>0</v>
      </c>
      <c r="BL16">
        <f t="shared" si="10"/>
        <v>0</v>
      </c>
      <c r="BM16">
        <f t="shared" si="11"/>
        <v>0</v>
      </c>
      <c r="BN16">
        <f t="shared" si="12"/>
        <v>0</v>
      </c>
      <c r="BO16">
        <f t="shared" si="13"/>
        <v>0</v>
      </c>
      <c r="BP16">
        <f t="shared" si="14"/>
        <v>0</v>
      </c>
      <c r="BQ16">
        <f t="shared" si="15"/>
        <v>0</v>
      </c>
      <c r="BR16" s="11">
        <f t="shared" si="30"/>
        <v>5.2772381868527701E-2</v>
      </c>
      <c r="BS16">
        <f>MAX(-99,(BS$3*'Climate Model'!E122+BS$4*'Climate Model'!E122^2+BS$6*'Climate Model'!E122^6)*(K16/K$69)^BS$8)</f>
        <v>1.8496745908900278</v>
      </c>
      <c r="BT16">
        <f>MAX(-99,(BT$3*'Climate Model'!E122+BT$4*'Climate Model'!E122^2+BT$6*'Climate Model'!E122^6)*(L16/L$69)^BS$8)</f>
        <v>1.3256295554983202</v>
      </c>
      <c r="BU16">
        <f>MAX(-99,(BU$3*'Climate Model'!E122+BU$4*'Climate Model'!E122^2+BU$6*'Climate Model'!E122^6)*(M16/M$69)^BS$8)</f>
        <v>0.6010535264652922</v>
      </c>
      <c r="BV16">
        <v>0</v>
      </c>
      <c r="BW16">
        <f>MAX(-99,(BW$3*'Climate Model'!N122+BW$4*'Climate Model'!N122^2+BW$6*'Climate Model'!N122^6)*(K16/K$69)^BS$8)</f>
        <v>1.8496745908900278</v>
      </c>
      <c r="BX16">
        <f>MAX(-99,(BX$3*'Climate Model'!N122+BX$4*'Climate Model'!N122^2+BX$6*'Climate Model'!N122^6)*(L16/L$69)^BS$8)</f>
        <v>1.3256295554983202</v>
      </c>
      <c r="BY16">
        <f>MAX(-99,(BY$3*'Climate Model'!N122+BY$4*'Climate Model'!N122^2+BY$6*'Climate Model'!N122^6)*(M16/M$69)^BS$8)</f>
        <v>0.6010535264652922</v>
      </c>
      <c r="BZ16">
        <f t="shared" si="16"/>
        <v>0</v>
      </c>
      <c r="CA16">
        <f t="shared" si="31"/>
        <v>0</v>
      </c>
    </row>
    <row r="17" spans="1:79" x14ac:dyDescent="0.35">
      <c r="A17" s="13">
        <v>1968</v>
      </c>
      <c r="B17" s="18">
        <v>822.62322241253833</v>
      </c>
      <c r="C17" s="18">
        <v>1400.9943564285577</v>
      </c>
      <c r="D17" s="18">
        <v>1296.6763331999996</v>
      </c>
      <c r="E17" s="11">
        <f t="shared" si="47"/>
        <v>8.2734628686112165E-3</v>
      </c>
      <c r="F17" s="11">
        <f t="shared" si="53"/>
        <v>2.3486244164987898E-2</v>
      </c>
      <c r="G17" s="11">
        <f t="shared" si="32"/>
        <v>2.522509726743059E-2</v>
      </c>
      <c r="H17" s="10">
        <v>11637.813654287484</v>
      </c>
      <c r="I17" s="10">
        <v>1301.3743909010927</v>
      </c>
      <c r="J17" s="10">
        <v>397.23862348282364</v>
      </c>
      <c r="K17">
        <f t="shared" si="17"/>
        <v>14147.198057643967</v>
      </c>
      <c r="L17">
        <f t="shared" si="33"/>
        <v>928.89338556550786</v>
      </c>
      <c r="M17">
        <f t="shared" si="18"/>
        <v>306.35141038049125</v>
      </c>
      <c r="N17" s="11">
        <f t="shared" si="48"/>
        <v>5.1820435395139641E-2</v>
      </c>
      <c r="O17" s="11">
        <f t="shared" si="34"/>
        <v>7.0579980893573216E-2</v>
      </c>
      <c r="P17" s="11">
        <f t="shared" si="35"/>
        <v>2.8946812894071448E-2</v>
      </c>
      <c r="Q17" s="18">
        <v>2771.6413588603582</v>
      </c>
      <c r="R17" s="18">
        <f t="shared" si="0"/>
        <v>1182.2219198431978</v>
      </c>
      <c r="S17" s="18">
        <f t="shared" si="1"/>
        <v>342.84389985608681</v>
      </c>
      <c r="T17">
        <f t="shared" si="19"/>
        <v>238.15825215926691</v>
      </c>
      <c r="U17">
        <f t="shared" si="2"/>
        <v>908.44105132928598</v>
      </c>
      <c r="V17">
        <f t="shared" si="3"/>
        <v>863.06788813779883</v>
      </c>
      <c r="W17" s="11">
        <f t="shared" si="36"/>
        <v>1.4206765096329117E-3</v>
      </c>
      <c r="Z17" s="18">
        <v>7346.5497552800771</v>
      </c>
      <c r="AA17" s="18">
        <v>3339.6542439999994</v>
      </c>
      <c r="AB17" s="18">
        <v>548.99933499999679</v>
      </c>
      <c r="AC17">
        <f t="shared" ref="AC17:AC68" si="58">Z17/Q17</f>
        <v>2.6506134106401222</v>
      </c>
      <c r="AD17">
        <f t="shared" si="4"/>
        <v>2.8248962296714555</v>
      </c>
      <c r="AE17">
        <f t="shared" si="5"/>
        <v>1.6013099116841407</v>
      </c>
      <c r="AF17" s="11">
        <f t="shared" si="49"/>
        <v>-7.7060795613759607E-3</v>
      </c>
      <c r="AI17">
        <f t="shared" ref="AI17:AI80" si="59">(1-AI$6)*AI16+AU16</f>
        <v>16261.574409186105</v>
      </c>
      <c r="AJ17">
        <f t="shared" ref="AJ17:AJ76" si="60">(1-AI$6)*AJ16+AV16</f>
        <v>1813.8712847262282</v>
      </c>
      <c r="AK17">
        <f t="shared" ref="AK17:AK76" si="61">(1-AI$6)*AK16+AW16</f>
        <v>578.84449544717143</v>
      </c>
      <c r="AL17">
        <f t="shared" si="52"/>
        <v>6.4426274073104368</v>
      </c>
      <c r="AM17">
        <f t="shared" si="40"/>
        <v>0.76438207622632404</v>
      </c>
      <c r="AN17">
        <f t="shared" si="41"/>
        <v>0.33167302995591191</v>
      </c>
      <c r="AO17" s="11">
        <f t="shared" si="50"/>
        <v>1.9999999999999969E-2</v>
      </c>
      <c r="AP17" s="11">
        <f t="shared" si="51"/>
        <v>2.0000000000000011E-2</v>
      </c>
      <c r="AQ17" s="11">
        <f t="shared" si="42"/>
        <v>1.999999999999998E-2</v>
      </c>
      <c r="AR17">
        <f t="shared" si="54"/>
        <v>9626.2315984120196</v>
      </c>
      <c r="AS17">
        <f t="shared" si="55"/>
        <v>1127.6670654261404</v>
      </c>
      <c r="AT17">
        <f t="shared" si="56"/>
        <v>366.00566477575006</v>
      </c>
      <c r="AU17">
        <f t="shared" si="57"/>
        <v>1925.246319682404</v>
      </c>
      <c r="AV17">
        <f t="shared" si="21"/>
        <v>225.53341308522809</v>
      </c>
      <c r="AW17">
        <f t="shared" si="22"/>
        <v>73.201132955150015</v>
      </c>
      <c r="AX17">
        <f t="shared" si="23"/>
        <v>9361.4975470114296</v>
      </c>
      <c r="AY17">
        <f t="shared" si="24"/>
        <v>643.92383038619028</v>
      </c>
      <c r="AZ17">
        <f t="shared" si="25"/>
        <v>225.81158020984552</v>
      </c>
      <c r="BA17">
        <f t="shared" si="26"/>
        <v>7522.3633433761916</v>
      </c>
      <c r="BB17">
        <f t="shared" si="27"/>
        <v>9061.043700826951</v>
      </c>
      <c r="BC17">
        <f t="shared" si="28"/>
        <v>7027.5979362821927</v>
      </c>
      <c r="BD17">
        <f t="shared" si="29"/>
        <v>0</v>
      </c>
      <c r="BE17">
        <v>0</v>
      </c>
      <c r="BF17">
        <v>0</v>
      </c>
      <c r="BG17">
        <v>0</v>
      </c>
      <c r="BH17">
        <f t="shared" si="6"/>
        <v>0</v>
      </c>
      <c r="BI17">
        <f t="shared" si="7"/>
        <v>0</v>
      </c>
      <c r="BJ17">
        <f t="shared" si="8"/>
        <v>0</v>
      </c>
      <c r="BK17">
        <f t="shared" si="9"/>
        <v>0</v>
      </c>
      <c r="BL17">
        <f t="shared" si="10"/>
        <v>0</v>
      </c>
      <c r="BM17">
        <f t="shared" si="11"/>
        <v>0</v>
      </c>
      <c r="BN17">
        <f t="shared" si="12"/>
        <v>0</v>
      </c>
      <c r="BO17">
        <f t="shared" si="13"/>
        <v>0</v>
      </c>
      <c r="BP17">
        <f t="shared" si="14"/>
        <v>0</v>
      </c>
      <c r="BQ17">
        <f t="shared" si="15"/>
        <v>0</v>
      </c>
      <c r="BR17" s="11">
        <f t="shared" si="30"/>
        <v>7.2294549261994828E-2</v>
      </c>
      <c r="BS17">
        <f>MAX(-99,(BS$3*'Climate Model'!E123+BS$4*'Climate Model'!E123^2+BS$6*'Climate Model'!E123^6)*(K17/K$69)^BS$8)</f>
        <v>1.8731339284050488</v>
      </c>
      <c r="BT17">
        <f>MAX(-99,(BT$3*'Climate Model'!E123+BT$4*'Climate Model'!E123^2+BT$6*'Climate Model'!E123^6)*(L17/L$69)^BS$8)</f>
        <v>1.3353670410617895</v>
      </c>
      <c r="BU17">
        <f>MAX(-99,(BU$3*'Climate Model'!E123+BU$4*'Climate Model'!E123^2+BU$6*'Climate Model'!E123^6)*(M17/M$69)^BS$8)</f>
        <v>0.61035585497445477</v>
      </c>
      <c r="BV17">
        <v>0</v>
      </c>
      <c r="BW17">
        <f>MAX(-99,(BW$3*'Climate Model'!N123+BW$4*'Climate Model'!N123^2+BW$6*'Climate Model'!N123^6)*(K17/K$69)^BS$8)</f>
        <v>1.8731339284050488</v>
      </c>
      <c r="BX17">
        <f>MAX(-99,(BX$3*'Climate Model'!N123+BX$4*'Climate Model'!N123^2+BX$6*'Climate Model'!N123^6)*(L17/L$69)^BS$8)</f>
        <v>1.3353670410617895</v>
      </c>
      <c r="BY17">
        <f>MAX(-99,(BY$3*'Climate Model'!N123+BY$4*'Climate Model'!N123^2+BY$6*'Climate Model'!N123^6)*(M17/M$69)^BS$8)</f>
        <v>0.61035585497445477</v>
      </c>
      <c r="BZ17">
        <f t="shared" si="16"/>
        <v>0</v>
      </c>
      <c r="CA17">
        <f t="shared" si="31"/>
        <v>0</v>
      </c>
    </row>
    <row r="18" spans="1:79" x14ac:dyDescent="0.35">
      <c r="A18" s="13">
        <v>1969</v>
      </c>
      <c r="B18" s="18">
        <v>831.14216744508656</v>
      </c>
      <c r="C18" s="18">
        <v>1434.8684787736713</v>
      </c>
      <c r="D18" s="18">
        <v>1329.1099802000001</v>
      </c>
      <c r="E18" s="11">
        <f t="shared" si="47"/>
        <v>1.0355828525682023E-2</v>
      </c>
      <c r="F18" s="11">
        <f t="shared" si="53"/>
        <v>2.4178628693027854E-2</v>
      </c>
      <c r="G18" s="11">
        <f t="shared" si="32"/>
        <v>2.5012908903765691E-2</v>
      </c>
      <c r="H18" s="10">
        <v>12351.153001493121</v>
      </c>
      <c r="I18" s="10">
        <v>1378.7974025472629</v>
      </c>
      <c r="J18" s="10">
        <v>423.26113603013277</v>
      </c>
      <c r="K18">
        <f t="shared" si="17"/>
        <v>14860.457675322026</v>
      </c>
      <c r="L18">
        <f t="shared" si="33"/>
        <v>960.92249773698404</v>
      </c>
      <c r="M18">
        <f t="shared" si="18"/>
        <v>318.45456157543998</v>
      </c>
      <c r="N18" s="11">
        <f t="shared" si="48"/>
        <v>5.0417023552778557E-2</v>
      </c>
      <c r="O18" s="11">
        <f t="shared" si="34"/>
        <v>3.4480934700570558E-2</v>
      </c>
      <c r="P18" s="11">
        <f t="shared" si="35"/>
        <v>3.9507411374135708E-2</v>
      </c>
      <c r="Q18" s="18">
        <v>2952.370692419564</v>
      </c>
      <c r="R18" s="18">
        <f t="shared" si="0"/>
        <v>1277.9390868743039</v>
      </c>
      <c r="S18" s="18">
        <f t="shared" si="1"/>
        <v>362.12248575831319</v>
      </c>
      <c r="T18">
        <f t="shared" si="19"/>
        <v>239.03603915056789</v>
      </c>
      <c r="U18">
        <f t="shared" si="2"/>
        <v>926.85051807710988</v>
      </c>
      <c r="V18">
        <f t="shared" si="3"/>
        <v>855.55335685847842</v>
      </c>
      <c r="W18" s="11">
        <f t="shared" si="36"/>
        <v>3.6857299016200568E-3</v>
      </c>
      <c r="Z18" s="18">
        <v>7797.5573611812506</v>
      </c>
      <c r="AA18" s="18">
        <v>3617.4698309999994</v>
      </c>
      <c r="AB18" s="18">
        <v>580.34912700000041</v>
      </c>
      <c r="AC18">
        <f t="shared" si="58"/>
        <v>2.6411173167387387</v>
      </c>
      <c r="AD18">
        <f t="shared" si="4"/>
        <v>2.8307059922925797</v>
      </c>
      <c r="AE18">
        <f t="shared" si="5"/>
        <v>1.6026321198605034</v>
      </c>
      <c r="AF18" s="11">
        <f t="shared" si="49"/>
        <v>-3.5826023754592729E-3</v>
      </c>
      <c r="AI18">
        <f t="shared" si="59"/>
        <v>16560.663287949897</v>
      </c>
      <c r="AJ18">
        <f t="shared" si="60"/>
        <v>1858.0175693388335</v>
      </c>
      <c r="AK18">
        <f t="shared" si="61"/>
        <v>594.16117885760434</v>
      </c>
      <c r="AL18">
        <f t="shared" si="52"/>
        <v>6.5714799554566454</v>
      </c>
      <c r="AM18">
        <f t="shared" si="40"/>
        <v>0.77966971775085048</v>
      </c>
      <c r="AN18">
        <f t="shared" si="41"/>
        <v>0.33830649055503015</v>
      </c>
      <c r="AO18" s="11">
        <f t="shared" si="50"/>
        <v>1.999999999999998E-2</v>
      </c>
      <c r="AP18" s="11">
        <f t="shared" si="51"/>
        <v>1.9999999999999948E-2</v>
      </c>
      <c r="AQ18" s="11">
        <f t="shared" si="42"/>
        <v>1.999999999999999E-2</v>
      </c>
      <c r="AR18">
        <f t="shared" si="54"/>
        <v>9936.1693787939748</v>
      </c>
      <c r="AS18">
        <f t="shared" si="55"/>
        <v>1178.0678551850956</v>
      </c>
      <c r="AT18">
        <f t="shared" si="56"/>
        <v>382.77178708619567</v>
      </c>
      <c r="AU18">
        <f t="shared" si="57"/>
        <v>1987.233875758795</v>
      </c>
      <c r="AV18">
        <f t="shared" si="21"/>
        <v>235.61357103701914</v>
      </c>
      <c r="AW18">
        <f t="shared" si="22"/>
        <v>76.554357417239132</v>
      </c>
      <c r="AX18">
        <f t="shared" si="23"/>
        <v>9563.8698340502197</v>
      </c>
      <c r="AY18">
        <f t="shared" si="24"/>
        <v>656.82276674832042</v>
      </c>
      <c r="AZ18">
        <f t="shared" si="25"/>
        <v>230.39284500961909</v>
      </c>
      <c r="BA18">
        <f t="shared" si="26"/>
        <v>7618.0394250048175</v>
      </c>
      <c r="BB18">
        <f t="shared" si="27"/>
        <v>9308.5861739937191</v>
      </c>
      <c r="BC18">
        <f t="shared" si="28"/>
        <v>7230.0736948773801</v>
      </c>
      <c r="BD18">
        <f t="shared" si="29"/>
        <v>0</v>
      </c>
      <c r="BE18">
        <v>0</v>
      </c>
      <c r="BF18">
        <v>0</v>
      </c>
      <c r="BG18">
        <v>0</v>
      </c>
      <c r="BH18">
        <f t="shared" si="6"/>
        <v>0</v>
      </c>
      <c r="BI18">
        <f t="shared" si="7"/>
        <v>0</v>
      </c>
      <c r="BJ18">
        <f t="shared" si="8"/>
        <v>0</v>
      </c>
      <c r="BK18">
        <f t="shared" si="9"/>
        <v>0</v>
      </c>
      <c r="BL18">
        <f t="shared" si="10"/>
        <v>0</v>
      </c>
      <c r="BM18">
        <f t="shared" si="11"/>
        <v>0</v>
      </c>
      <c r="BN18">
        <f t="shared" si="12"/>
        <v>0</v>
      </c>
      <c r="BO18">
        <f t="shared" si="13"/>
        <v>0</v>
      </c>
      <c r="BP18">
        <f t="shared" si="14"/>
        <v>0</v>
      </c>
      <c r="BQ18">
        <f t="shared" si="15"/>
        <v>0</v>
      </c>
      <c r="BR18" s="11">
        <f t="shared" si="30"/>
        <v>6.9156537978306759E-2</v>
      </c>
      <c r="BS18">
        <f>MAX(-99,(BS$3*'Climate Model'!E124+BS$4*'Climate Model'!E124^2+BS$6*'Climate Model'!E124^6)*(K18/K$69)^BS$8)</f>
        <v>1.8977644155778162</v>
      </c>
      <c r="BT18">
        <f>MAX(-99,(BT$3*'Climate Model'!E124+BT$4*'Climate Model'!E124^2+BT$6*'Climate Model'!E124^6)*(L18/L$69)^BS$8)</f>
        <v>1.3568765668283187</v>
      </c>
      <c r="BU18">
        <f>MAX(-99,(BU$3*'Climate Model'!E124+BU$4*'Climate Model'!E124^2+BU$6*'Climate Model'!E124^6)*(M18/M$69)^BS$8)</f>
        <v>0.61821583815131276</v>
      </c>
      <c r="BV18">
        <v>0</v>
      </c>
      <c r="BW18">
        <f>MAX(-99,(BW$3*'Climate Model'!N124+BW$4*'Climate Model'!N124^2+BW$6*'Climate Model'!N124^6)*(K18/K$69)^BS$8)</f>
        <v>1.8977644155778162</v>
      </c>
      <c r="BX18">
        <f>MAX(-99,(BX$3*'Climate Model'!N124+BX$4*'Climate Model'!N124^2+BX$6*'Climate Model'!N124^6)*(L18/L$69)^BS$8)</f>
        <v>1.3568765668283187</v>
      </c>
      <c r="BY18">
        <f>MAX(-99,(BY$3*'Climate Model'!N124+BY$4*'Climate Model'!N124^2+BY$6*'Climate Model'!N124^6)*(M18/M$69)^BS$8)</f>
        <v>0.61821583815131276</v>
      </c>
      <c r="BZ18">
        <f t="shared" si="16"/>
        <v>0</v>
      </c>
      <c r="CA18">
        <f t="shared" si="31"/>
        <v>0</v>
      </c>
    </row>
    <row r="19" spans="1:79" x14ac:dyDescent="0.35">
      <c r="A19" s="13">
        <v>1970</v>
      </c>
      <c r="B19" s="18">
        <v>838.68260221630339</v>
      </c>
      <c r="C19" s="18">
        <v>1469.36546</v>
      </c>
      <c r="D19" s="18">
        <v>1361.9334650000001</v>
      </c>
      <c r="E19" s="11">
        <f t="shared" si="47"/>
        <v>9.0723766240810213E-3</v>
      </c>
      <c r="F19" s="11">
        <f t="shared" si="53"/>
        <v>2.4041911671104487E-2</v>
      </c>
      <c r="G19" s="11">
        <f t="shared" si="32"/>
        <v>2.4695838033704922E-2</v>
      </c>
      <c r="H19" s="10">
        <v>12805.771962887051</v>
      </c>
      <c r="I19" s="10">
        <v>1499.1850790730621</v>
      </c>
      <c r="J19" s="10">
        <v>452.74355760717867</v>
      </c>
      <c r="K19">
        <f t="shared" si="17"/>
        <v>15268.913327934199</v>
      </c>
      <c r="L19">
        <f t="shared" si="33"/>
        <v>1020.2942153499797</v>
      </c>
      <c r="M19">
        <f t="shared" si="18"/>
        <v>332.42707462745153</v>
      </c>
      <c r="N19" s="11">
        <f t="shared" si="48"/>
        <v>2.7486074893270145E-2</v>
      </c>
      <c r="O19" s="11">
        <f t="shared" si="34"/>
        <v>6.1786166681307542E-2</v>
      </c>
      <c r="P19" s="11">
        <f t="shared" si="35"/>
        <v>4.3876002224265659E-2</v>
      </c>
      <c r="Q19" s="18">
        <v>3224.0732506673107</v>
      </c>
      <c r="R19" s="18">
        <f>AA19/AD19</f>
        <v>1412.1399572952598</v>
      </c>
      <c r="S19" s="18">
        <f>AB19/AE19</f>
        <v>423.84649823320899</v>
      </c>
      <c r="T19">
        <f t="shared" si="19"/>
        <v>251.76719217015059</v>
      </c>
      <c r="U19">
        <f t="shared" si="2"/>
        <v>941.93837505932106</v>
      </c>
      <c r="V19">
        <f t="shared" si="3"/>
        <v>936.1734498737095</v>
      </c>
      <c r="W19" s="11">
        <f t="shared" si="36"/>
        <v>5.3260391465754675E-2</v>
      </c>
      <c r="Z19" s="18">
        <v>8459.1172432894891</v>
      </c>
      <c r="AA19" s="18">
        <v>4005.5741099999991</v>
      </c>
      <c r="AB19" s="18">
        <v>679.83088799999541</v>
      </c>
      <c r="AC19">
        <f t="shared" si="58"/>
        <v>2.6237360585832352</v>
      </c>
      <c r="AD19">
        <f>AD20/AD$6</f>
        <v>2.8365277034381702</v>
      </c>
      <c r="AE19">
        <f>AE20/AE$6</f>
        <v>1.6039554197895922</v>
      </c>
      <c r="AF19" s="11">
        <f t="shared" si="49"/>
        <v>-6.581024646404557E-3</v>
      </c>
      <c r="AI19">
        <f t="shared" si="59"/>
        <v>16891.830834913701</v>
      </c>
      <c r="AJ19">
        <f t="shared" si="60"/>
        <v>1907.8293834419692</v>
      </c>
      <c r="AK19">
        <f t="shared" si="61"/>
        <v>611.29941838908303</v>
      </c>
      <c r="AL19">
        <f t="shared" si="52"/>
        <v>6.7029095545657782</v>
      </c>
      <c r="AM19">
        <f t="shared" si="40"/>
        <v>0.79526311210586753</v>
      </c>
      <c r="AN19">
        <f t="shared" si="41"/>
        <v>0.34507262036613073</v>
      </c>
      <c r="AO19" s="11">
        <f t="shared" si="50"/>
        <v>1.999999999999998E-2</v>
      </c>
      <c r="AP19" s="11">
        <f t="shared" si="51"/>
        <v>2.0000000000000056E-2</v>
      </c>
      <c r="AQ19" s="11">
        <f t="shared" si="42"/>
        <v>1.9999999999999948E-2</v>
      </c>
      <c r="AR19">
        <f t="shared" si="54"/>
        <v>10248.889511199883</v>
      </c>
      <c r="AS19">
        <f t="shared" si="55"/>
        <v>1231.1829894357702</v>
      </c>
      <c r="AT19">
        <f t="shared" si="56"/>
        <v>400.39257146451581</v>
      </c>
      <c r="AU19">
        <f t="shared" si="57"/>
        <v>2049.7779022399768</v>
      </c>
      <c r="AV19">
        <f t="shared" si="21"/>
        <v>246.23659788715406</v>
      </c>
      <c r="AW19">
        <f t="shared" si="22"/>
        <v>80.078514292903165</v>
      </c>
      <c r="AX19">
        <f t="shared" si="23"/>
        <v>9776.1794358115058</v>
      </c>
      <c r="AY19">
        <f t="shared" si="24"/>
        <v>670.32090950920815</v>
      </c>
      <c r="AZ19">
        <f t="shared" si="25"/>
        <v>235.19067957670944</v>
      </c>
      <c r="BA19">
        <f t="shared" si="26"/>
        <v>7705.5675292805245</v>
      </c>
      <c r="BB19">
        <f t="shared" si="27"/>
        <v>9562.2727218326709</v>
      </c>
      <c r="BC19">
        <f t="shared" si="28"/>
        <v>7436.6968448095777</v>
      </c>
      <c r="BD19">
        <f t="shared" si="29"/>
        <v>0</v>
      </c>
      <c r="BE19">
        <v>0</v>
      </c>
      <c r="BF19">
        <v>0</v>
      </c>
      <c r="BG19">
        <v>0</v>
      </c>
      <c r="BH19">
        <f t="shared" si="6"/>
        <v>0</v>
      </c>
      <c r="BI19">
        <f t="shared" si="7"/>
        <v>0</v>
      </c>
      <c r="BJ19">
        <f t="shared" si="8"/>
        <v>0</v>
      </c>
      <c r="BK19">
        <f t="shared" si="9"/>
        <v>0</v>
      </c>
      <c r="BL19">
        <f t="shared" si="10"/>
        <v>0</v>
      </c>
      <c r="BM19">
        <f t="shared" si="11"/>
        <v>0</v>
      </c>
      <c r="BN19">
        <f t="shared" si="12"/>
        <v>0</v>
      </c>
      <c r="BO19">
        <f t="shared" si="13"/>
        <v>0</v>
      </c>
      <c r="BP19">
        <f t="shared" si="14"/>
        <v>0</v>
      </c>
      <c r="BQ19">
        <f t="shared" si="15"/>
        <v>0</v>
      </c>
      <c r="BR19" s="11">
        <f t="shared" si="30"/>
        <v>5.1440999330630149E-2</v>
      </c>
      <c r="BS19">
        <f>MAX(-99,(BS$3*'Climate Model'!E125+BS$4*'Climate Model'!E125^2+BS$6*'Climate Model'!E125^6)*(K19/K$69)^BS$8)</f>
        <v>1.933662434003425</v>
      </c>
      <c r="BT19">
        <f>MAX(-99,(BT$3*'Climate Model'!E125+BT$4*'Climate Model'!E125^2+BT$6*'Climate Model'!E125^6)*(L19/L$69)^BS$8)</f>
        <v>1.3699356205747302</v>
      </c>
      <c r="BU19">
        <f>MAX(-99,(BU$3*'Climate Model'!E125+BU$4*'Climate Model'!E125^2+BU$6*'Climate Model'!E125^6)*(M19/M$69)^BS$8)</f>
        <v>0.62552564133655841</v>
      </c>
      <c r="BV19">
        <v>0</v>
      </c>
      <c r="BW19">
        <f>MAX(-99,(BW$3*'Climate Model'!N125+BW$4*'Climate Model'!N125^2+BW$6*'Climate Model'!N125^6)*(K19/K$69)^BS$8)</f>
        <v>1.933662434003425</v>
      </c>
      <c r="BX19">
        <f>MAX(-99,(BX$3*'Climate Model'!N125+BX$4*'Climate Model'!N125^2+BX$6*'Climate Model'!N125^6)*(L19/L$69)^BS$8)</f>
        <v>1.3699356205747302</v>
      </c>
      <c r="BY19">
        <f>MAX(-99,(BY$3*'Climate Model'!N125+BY$4*'Climate Model'!N125^2+BY$6*'Climate Model'!N125^6)*(M19/M$69)^BS$8)</f>
        <v>0.62552564133655841</v>
      </c>
      <c r="BZ19">
        <f t="shared" si="16"/>
        <v>0</v>
      </c>
      <c r="CA19">
        <f t="shared" si="31"/>
        <v>0</v>
      </c>
    </row>
    <row r="20" spans="1:79" x14ac:dyDescent="0.35">
      <c r="A20" s="13">
        <v>1971</v>
      </c>
      <c r="B20" s="18">
        <v>847.096018199024</v>
      </c>
      <c r="C20" s="18">
        <v>1505.0043741073023</v>
      </c>
      <c r="D20" s="18">
        <v>1395.0753168699603</v>
      </c>
      <c r="E20" s="11">
        <f t="shared" si="47"/>
        <v>1.0031704437992761E-2</v>
      </c>
      <c r="F20" s="11">
        <f t="shared" si="53"/>
        <v>2.4254629006525238E-2</v>
      </c>
      <c r="G20" s="11">
        <f t="shared" si="32"/>
        <v>2.4334413333444441E-2</v>
      </c>
      <c r="H20" s="10">
        <v>13285.70120064175</v>
      </c>
      <c r="I20" s="10">
        <v>1589.7596273430233</v>
      </c>
      <c r="J20" s="10">
        <v>468.45795490662499</v>
      </c>
      <c r="K20">
        <f t="shared" si="17"/>
        <v>15683.819679483244</v>
      </c>
      <c r="L20">
        <f t="shared" si="33"/>
        <v>1056.3156192060862</v>
      </c>
      <c r="M20">
        <f t="shared" si="18"/>
        <v>335.79402433817955</v>
      </c>
      <c r="N20" s="11">
        <f t="shared" si="48"/>
        <v>2.717327308355216E-2</v>
      </c>
      <c r="O20" s="11">
        <f t="shared" si="34"/>
        <v>3.5304918242382202E-2</v>
      </c>
      <c r="P20" s="11">
        <f t="shared" si="35"/>
        <v>1.0128385946004358E-2</v>
      </c>
      <c r="Q20" s="18">
        <v>3380.1717508506599</v>
      </c>
      <c r="R20" s="18">
        <v>1536.6104996106806</v>
      </c>
      <c r="S20" s="18">
        <v>451.00087500000063</v>
      </c>
      <c r="T20">
        <f t="shared" si="19"/>
        <v>254.42178021340607</v>
      </c>
      <c r="U20">
        <f>R20/I20*1000</f>
        <v>966.56782143777843</v>
      </c>
      <c r="V20">
        <f>S20/J20*1000</f>
        <v>962.73501234469597</v>
      </c>
      <c r="W20" s="11">
        <f t="shared" si="36"/>
        <v>1.0543820345986284E-2</v>
      </c>
      <c r="Z20" s="18">
        <v>8611.4029254657999</v>
      </c>
      <c r="AA20" s="18">
        <v>4367.602351999999</v>
      </c>
      <c r="AB20" s="18">
        <v>723.98260000000209</v>
      </c>
      <c r="AC20">
        <f t="shared" si="58"/>
        <v>2.5476228902565792</v>
      </c>
      <c r="AD20">
        <f>AA20/R20</f>
        <v>2.8423613876819047</v>
      </c>
      <c r="AE20">
        <f>AB20/S20</f>
        <v>1.605279812372872</v>
      </c>
      <c r="AF20" s="11">
        <f t="shared" si="49"/>
        <v>-2.9009460794526574E-2</v>
      </c>
      <c r="AI20">
        <f t="shared" si="59"/>
        <v>17252.425653662307</v>
      </c>
      <c r="AJ20">
        <f t="shared" si="60"/>
        <v>1963.2830429849264</v>
      </c>
      <c r="AK20">
        <f t="shared" si="61"/>
        <v>630.2479908430779</v>
      </c>
      <c r="AL20">
        <f t="shared" si="52"/>
        <v>6.8369677456570939</v>
      </c>
      <c r="AM20">
        <f t="shared" si="40"/>
        <v>0.81116837434798494</v>
      </c>
      <c r="AN20">
        <f t="shared" si="41"/>
        <v>0.35197407277345333</v>
      </c>
      <c r="AO20" s="11">
        <f t="shared" si="50"/>
        <v>2.0000000000000014E-2</v>
      </c>
      <c r="AP20" s="11">
        <f t="shared" si="51"/>
        <v>2.0000000000000077E-2</v>
      </c>
      <c r="AQ20" s="11">
        <f t="shared" si="42"/>
        <v>1.9999999999999941E-2</v>
      </c>
      <c r="AR20">
        <f t="shared" si="54"/>
        <v>10582.29042284557</v>
      </c>
      <c r="AS20">
        <f t="shared" si="55"/>
        <v>1287.4720302978985</v>
      </c>
      <c r="AT20">
        <f t="shared" si="56"/>
        <v>418.88141440712059</v>
      </c>
      <c r="AU20">
        <f t="shared" si="57"/>
        <v>2116.4580845691139</v>
      </c>
      <c r="AV20">
        <f t="shared" si="21"/>
        <v>257.49440605957972</v>
      </c>
      <c r="AW20">
        <f t="shared" si="22"/>
        <v>83.776282881424123</v>
      </c>
      <c r="AX20">
        <f t="shared" si="23"/>
        <v>9993.9465614244218</v>
      </c>
      <c r="AY20">
        <f t="shared" si="24"/>
        <v>684.36852540661414</v>
      </c>
      <c r="AZ20">
        <f t="shared" si="25"/>
        <v>240.20576342612819</v>
      </c>
      <c r="BA20">
        <f t="shared" si="26"/>
        <v>7801.5297157192645</v>
      </c>
      <c r="BB20">
        <f t="shared" si="27"/>
        <v>9825.4158676568368</v>
      </c>
      <c r="BC20">
        <f t="shared" si="28"/>
        <v>7647.0996346896263</v>
      </c>
      <c r="BD20">
        <f t="shared" si="29"/>
        <v>0</v>
      </c>
      <c r="BE20">
        <v>0</v>
      </c>
      <c r="BF20">
        <v>0</v>
      </c>
      <c r="BG20">
        <v>0</v>
      </c>
      <c r="BH20">
        <f t="shared" si="6"/>
        <v>0</v>
      </c>
      <c r="BI20">
        <f t="shared" si="7"/>
        <v>0</v>
      </c>
      <c r="BJ20">
        <f t="shared" si="8"/>
        <v>0</v>
      </c>
      <c r="BK20">
        <f t="shared" si="9"/>
        <v>0</v>
      </c>
      <c r="BL20">
        <f t="shared" si="10"/>
        <v>0</v>
      </c>
      <c r="BM20">
        <f t="shared" si="11"/>
        <v>0</v>
      </c>
      <c r="BN20">
        <f t="shared" si="12"/>
        <v>0</v>
      </c>
      <c r="BO20">
        <f t="shared" si="13"/>
        <v>0</v>
      </c>
      <c r="BP20">
        <f t="shared" si="14"/>
        <v>0</v>
      </c>
      <c r="BQ20">
        <f t="shared" si="15"/>
        <v>0</v>
      </c>
      <c r="BR20" s="11">
        <f t="shared" si="30"/>
        <v>4.8303920805933015E-2</v>
      </c>
      <c r="BS20">
        <f>MAX(-99,(BS$3*'Climate Model'!E126+BS$4*'Climate Model'!E126^2+BS$6*'Climate Model'!E126^6)*(K20/K$69)^BS$8)</f>
        <v>1.9708087101044647</v>
      </c>
      <c r="BT20">
        <f>MAX(-99,(BT$3*'Climate Model'!E126+BT$4*'Climate Model'!E126^2+BT$6*'Climate Model'!E126^6)*(L20/L$69)^BS$8)</f>
        <v>1.3921067650712515</v>
      </c>
      <c r="BU20">
        <f>MAX(-99,(BU$3*'Climate Model'!E126+BU$4*'Climate Model'!E126^2+BU$6*'Climate Model'!E126^6)*(M20/M$69)^BS$8)</f>
        <v>0.6381717127485742</v>
      </c>
      <c r="BV20">
        <v>0</v>
      </c>
      <c r="BW20">
        <f>MAX(-99,(BW$3*'Climate Model'!N126+BW$4*'Climate Model'!N126^2+BW$6*'Climate Model'!N126^6)*(K20/K$69)^BS$8)</f>
        <v>1.9708087101044647</v>
      </c>
      <c r="BX20">
        <f>MAX(-99,(BX$3*'Climate Model'!N126+BX$4*'Climate Model'!N126^2+BX$6*'Climate Model'!N126^6)*(L20/L$69)^BS$8)</f>
        <v>1.3921067650712515</v>
      </c>
      <c r="BY20">
        <f>MAX(-99,(BY$3*'Climate Model'!N126+BY$4*'Climate Model'!N126^2+BY$6*'Climate Model'!N126^6)*(M20/M$69)^BS$8)</f>
        <v>0.6381717127485742</v>
      </c>
      <c r="BZ20">
        <f t="shared" si="16"/>
        <v>0</v>
      </c>
      <c r="CA20">
        <f t="shared" si="31"/>
        <v>0</v>
      </c>
    </row>
    <row r="21" spans="1:79" x14ac:dyDescent="0.35">
      <c r="A21" s="13">
        <v>1972</v>
      </c>
      <c r="B21" s="18">
        <v>854.9765232280613</v>
      </c>
      <c r="C21" s="18">
        <v>1539.1415411257376</v>
      </c>
      <c r="D21" s="18">
        <v>1428.5731519977162</v>
      </c>
      <c r="E21" s="11">
        <f t="shared" si="47"/>
        <v>9.3029654959206533E-3</v>
      </c>
      <c r="F21" s="11">
        <f t="shared" si="53"/>
        <v>2.2682437078419708E-2</v>
      </c>
      <c r="G21" s="11">
        <f t="shared" si="32"/>
        <v>2.4011488643432419E-2</v>
      </c>
      <c r="H21" s="10">
        <v>14008.102924065448</v>
      </c>
      <c r="I21" s="10">
        <v>1685.5209709800661</v>
      </c>
      <c r="J21" s="10">
        <v>483.44072354310583</v>
      </c>
      <c r="K21">
        <f t="shared" si="17"/>
        <v>16384.195990758039</v>
      </c>
      <c r="L21">
        <f t="shared" si="33"/>
        <v>1095.1045930105074</v>
      </c>
      <c r="M21">
        <f t="shared" si="18"/>
        <v>338.40809822518537</v>
      </c>
      <c r="N21" s="11">
        <f t="shared" si="48"/>
        <v>4.4655978300425787E-2</v>
      </c>
      <c r="O21" s="11">
        <f t="shared" si="34"/>
        <v>3.6721007527631265E-2</v>
      </c>
      <c r="P21" s="11">
        <f t="shared" si="35"/>
        <v>7.7847540383064445E-3</v>
      </c>
      <c r="Q21" s="18">
        <v>3548.3558494229128</v>
      </c>
      <c r="R21" s="18">
        <v>1618.8778226047439</v>
      </c>
      <c r="S21" s="18">
        <v>465.1365839999994</v>
      </c>
      <c r="T21">
        <f t="shared" si="19"/>
        <v>253.30737992558272</v>
      </c>
      <c r="U21">
        <f t="shared" ref="U21:U26" si="62">R21/I21*1000</f>
        <v>960.46139471253696</v>
      </c>
      <c r="V21">
        <f t="shared" ref="V21:V69" si="63">S21/J21*1000</f>
        <v>962.13777894225257</v>
      </c>
      <c r="W21" s="11">
        <f t="shared" si="36"/>
        <v>-4.3801292754440972E-3</v>
      </c>
      <c r="X21" s="11">
        <f>(U21-U20)/U20</f>
        <v>-6.3176391659284818E-3</v>
      </c>
      <c r="Y21" s="11">
        <f>(V21-V20)/V20</f>
        <v>-6.2035076608346639E-4</v>
      </c>
      <c r="Z21" s="18">
        <v>9018.6751882392582</v>
      </c>
      <c r="AA21" s="18">
        <v>4588.8911339999995</v>
      </c>
      <c r="AB21" s="18">
        <v>768.42718400000194</v>
      </c>
      <c r="AC21">
        <f t="shared" si="58"/>
        <v>2.5416490259019571</v>
      </c>
      <c r="AD21">
        <f t="shared" ref="AD21:AD69" si="64">AA21/R21</f>
        <v>2.83461239009165</v>
      </c>
      <c r="AE21">
        <f>AB21/S21</f>
        <v>1.6520463245264814</v>
      </c>
      <c r="AF21" s="11">
        <f t="shared" si="49"/>
        <v>-2.3448777986213093E-3</v>
      </c>
      <c r="AG21" s="11">
        <f>(AD21-AD20)/AD20</f>
        <v>-2.7262534679217652E-3</v>
      </c>
      <c r="AH21" s="11">
        <f>(AE21-AE20)/AE20</f>
        <v>2.9132934827405983E-2</v>
      </c>
      <c r="AI21">
        <f t="shared" si="59"/>
        <v>17643.641172865191</v>
      </c>
      <c r="AJ21">
        <f t="shared" si="60"/>
        <v>2024.4491447460134</v>
      </c>
      <c r="AK21">
        <f t="shared" si="61"/>
        <v>650.99947464019419</v>
      </c>
      <c r="AL21">
        <f t="shared" si="52"/>
        <v>6.9737071005702358</v>
      </c>
      <c r="AM21">
        <f t="shared" si="40"/>
        <v>0.82739174183494468</v>
      </c>
      <c r="AN21">
        <f t="shared" si="41"/>
        <v>0.35901355422892239</v>
      </c>
      <c r="AO21" s="11">
        <f t="shared" si="50"/>
        <v>2.0000000000000007E-2</v>
      </c>
      <c r="AP21" s="11">
        <f t="shared" si="51"/>
        <v>2.0000000000000049E-2</v>
      </c>
      <c r="AQ21" s="11">
        <f t="shared" si="42"/>
        <v>1.9999999999999997E-2</v>
      </c>
      <c r="AR21">
        <f t="shared" si="54"/>
        <v>10923.069523209902</v>
      </c>
      <c r="AS21">
        <f t="shared" si="55"/>
        <v>1345.2264692752346</v>
      </c>
      <c r="AT21">
        <f t="shared" si="56"/>
        <v>438.27728234992537</v>
      </c>
      <c r="AU21">
        <f t="shared" si="57"/>
        <v>2184.6139046419808</v>
      </c>
      <c r="AV21">
        <f t="shared" si="21"/>
        <v>269.04529385504696</v>
      </c>
      <c r="AW21">
        <f t="shared" si="22"/>
        <v>87.655456469985083</v>
      </c>
      <c r="AX21">
        <f t="shared" si="23"/>
        <v>10220.696570210941</v>
      </c>
      <c r="AY21">
        <f t="shared" si="24"/>
        <v>699.20871256132955</v>
      </c>
      <c r="AZ21">
        <f t="shared" si="25"/>
        <v>245.43498202358825</v>
      </c>
      <c r="BA21">
        <f t="shared" si="26"/>
        <v>7893.2886246863818</v>
      </c>
      <c r="BB21">
        <f t="shared" si="27"/>
        <v>10081.299036842247</v>
      </c>
      <c r="BC21">
        <f t="shared" si="28"/>
        <v>7861.4838742854863</v>
      </c>
      <c r="BD21">
        <f t="shared" si="29"/>
        <v>0</v>
      </c>
      <c r="BE21">
        <v>0</v>
      </c>
      <c r="BF21">
        <v>0</v>
      </c>
      <c r="BG21">
        <v>0</v>
      </c>
      <c r="BH21">
        <f t="shared" si="6"/>
        <v>0</v>
      </c>
      <c r="BI21">
        <f t="shared" si="7"/>
        <v>0</v>
      </c>
      <c r="BJ21">
        <f t="shared" si="8"/>
        <v>0</v>
      </c>
      <c r="BK21">
        <f t="shared" si="9"/>
        <v>0</v>
      </c>
      <c r="BL21">
        <f t="shared" si="10"/>
        <v>0</v>
      </c>
      <c r="BM21">
        <f t="shared" si="11"/>
        <v>0</v>
      </c>
      <c r="BN21">
        <f t="shared" si="12"/>
        <v>0</v>
      </c>
      <c r="BO21">
        <f t="shared" si="13"/>
        <v>0</v>
      </c>
      <c r="BP21">
        <f t="shared" si="14"/>
        <v>0</v>
      </c>
      <c r="BQ21">
        <f t="shared" si="15"/>
        <v>0</v>
      </c>
      <c r="BR21" s="11">
        <f t="shared" si="30"/>
        <v>6.347093856464367E-2</v>
      </c>
      <c r="BS21">
        <f>MAX(-99,(BS$3*'Climate Model'!E127+BS$4*'Climate Model'!E127^2+BS$6*'Climate Model'!E127^6)*(K21/K$69)^BS$8)</f>
        <v>2.0005523649408303</v>
      </c>
      <c r="BT21">
        <f>MAX(-99,(BT$3*'Climate Model'!E127+BT$4*'Climate Model'!E127^2+BT$6*'Climate Model'!E127^6)*(L21/L$69)^BS$8)</f>
        <v>1.4143198516931981</v>
      </c>
      <c r="BU21">
        <f>MAX(-99,(BU$3*'Climate Model'!E127+BU$4*'Climate Model'!E127^2+BU$6*'Climate Model'!E127^6)*(M21/M$69)^BS$8)</f>
        <v>0.65144809580986973</v>
      </c>
      <c r="BV21">
        <v>0</v>
      </c>
      <c r="BW21">
        <f>MAX(-99,(BW$3*'Climate Model'!N127+BW$4*'Climate Model'!N127^2+BW$6*'Climate Model'!N127^6)*(K21/K$69)^BS$8)</f>
        <v>2.0005523649408303</v>
      </c>
      <c r="BX21">
        <f>MAX(-99,(BX$3*'Climate Model'!N127+BX$4*'Climate Model'!N127^2+BX$6*'Climate Model'!N127^6)*(L21/L$69)^BS$8)</f>
        <v>1.4143198516931981</v>
      </c>
      <c r="BY21">
        <f>MAX(-99,(BY$3*'Climate Model'!N127+BY$4*'Climate Model'!N127^2+BY$6*'Climate Model'!N127^6)*(M21/M$69)^BS$8)</f>
        <v>0.65144809580986973</v>
      </c>
      <c r="BZ21">
        <f t="shared" si="16"/>
        <v>0</v>
      </c>
      <c r="CA21">
        <f t="shared" si="31"/>
        <v>0</v>
      </c>
    </row>
    <row r="22" spans="1:79" x14ac:dyDescent="0.35">
      <c r="A22" s="13">
        <v>1973</v>
      </c>
      <c r="B22" s="18">
        <v>862.01640312724589</v>
      </c>
      <c r="C22" s="18">
        <v>1572.4156197948987</v>
      </c>
      <c r="D22" s="18">
        <v>1462.6966421977168</v>
      </c>
      <c r="E22" s="11">
        <f t="shared" si="47"/>
        <v>8.2340037508921646E-3</v>
      </c>
      <c r="F22" s="11">
        <f t="shared" si="53"/>
        <v>2.1618595678227378E-2</v>
      </c>
      <c r="G22" s="11">
        <f t="shared" si="32"/>
        <v>2.3886414323468337E-2</v>
      </c>
      <c r="H22" s="10">
        <v>14900.444309713625</v>
      </c>
      <c r="I22" s="10">
        <v>1823.6601117587654</v>
      </c>
      <c r="J22" s="10">
        <v>508.33013935213035</v>
      </c>
      <c r="K22">
        <f t="shared" si="17"/>
        <v>17285.569341438746</v>
      </c>
      <c r="L22">
        <f t="shared" si="33"/>
        <v>1159.7824956716206</v>
      </c>
      <c r="M22">
        <f t="shared" si="18"/>
        <v>347.52943617096099</v>
      </c>
      <c r="N22" s="11">
        <f t="shared" si="48"/>
        <v>5.5014805193318743E-2</v>
      </c>
      <c r="O22" s="11">
        <f t="shared" si="34"/>
        <v>5.9060936347011206E-2</v>
      </c>
      <c r="P22" s="11">
        <f t="shared" si="35"/>
        <v>2.6953663324292113E-2</v>
      </c>
      <c r="Q22" s="18">
        <v>3741.9706541378255</v>
      </c>
      <c r="R22" s="18">
        <v>1704.6565220827915</v>
      </c>
      <c r="S22" s="18">
        <v>484.62086999999974</v>
      </c>
      <c r="T22">
        <f t="shared" si="19"/>
        <v>251.13148147524893</v>
      </c>
      <c r="U22">
        <f t="shared" si="62"/>
        <v>934.74464407668324</v>
      </c>
      <c r="V22">
        <f t="shared" si="63"/>
        <v>953.358521329567</v>
      </c>
      <c r="W22" s="11">
        <f t="shared" si="36"/>
        <v>-8.5899528508527109E-3</v>
      </c>
      <c r="X22" s="11">
        <f t="shared" ref="X22:X69" si="65">(U22-U21)/U21</f>
        <v>-2.6775413126886433E-2</v>
      </c>
      <c r="Y22" s="11">
        <f t="shared" ref="Y22:Y69" si="66">(V22-V21)/V21</f>
        <v>-9.1247405567394316E-3</v>
      </c>
      <c r="Z22" s="18">
        <v>9555.4431678121327</v>
      </c>
      <c r="AA22" s="18">
        <v>4864.2901679999995</v>
      </c>
      <c r="AB22" s="18">
        <v>817.67499400000088</v>
      </c>
      <c r="AC22">
        <f t="shared" si="58"/>
        <v>2.5535858110607683</v>
      </c>
      <c r="AD22">
        <f t="shared" si="64"/>
        <v>2.8535309635613215</v>
      </c>
      <c r="AE22">
        <f>AB22/S22</f>
        <v>1.6872467626084724</v>
      </c>
      <c r="AF22" s="11">
        <f t="shared" si="49"/>
        <v>4.6964726589562187E-3</v>
      </c>
      <c r="AG22" s="11">
        <f>(AD22-AD21)/AD21</f>
        <v>6.6741306627322809E-3</v>
      </c>
      <c r="AH22" s="11">
        <f t="shared" ref="AH22:AH69" si="67">(AE22-AE21)/AE21</f>
        <v>2.1307173751365822E-2</v>
      </c>
      <c r="AI22">
        <f t="shared" si="59"/>
        <v>18063.890960220651</v>
      </c>
      <c r="AJ22">
        <f t="shared" si="60"/>
        <v>2091.0495241264589</v>
      </c>
      <c r="AK22">
        <f t="shared" si="61"/>
        <v>673.55498364615994</v>
      </c>
      <c r="AL22">
        <f t="shared" si="52"/>
        <v>7.113181242581641</v>
      </c>
      <c r="AM22">
        <f t="shared" si="40"/>
        <v>0.84393957667164354</v>
      </c>
      <c r="AN22">
        <f t="shared" si="41"/>
        <v>0.36619382531350086</v>
      </c>
      <c r="AO22" s="11">
        <f t="shared" si="50"/>
        <v>2.0000000000000066E-2</v>
      </c>
      <c r="AP22" s="11">
        <f t="shared" si="51"/>
        <v>1.9999999999999959E-2</v>
      </c>
      <c r="AQ22" s="11">
        <f t="shared" si="42"/>
        <v>2.0000000000000066E-2</v>
      </c>
      <c r="AR22">
        <f t="shared" si="54"/>
        <v>11267.785195881317</v>
      </c>
      <c r="AS22">
        <f t="shared" si="55"/>
        <v>1404.8763347540332</v>
      </c>
      <c r="AT22">
        <f t="shared" si="56"/>
        <v>458.67919258031611</v>
      </c>
      <c r="AU22">
        <f t="shared" si="57"/>
        <v>2253.5570391762635</v>
      </c>
      <c r="AV22">
        <f t="shared" si="21"/>
        <v>280.97526695080666</v>
      </c>
      <c r="AW22">
        <f t="shared" si="22"/>
        <v>91.735838516063225</v>
      </c>
      <c r="AX22">
        <f t="shared" si="23"/>
        <v>10457.142258549837</v>
      </c>
      <c r="AY22">
        <f t="shared" si="24"/>
        <v>714.76081365168898</v>
      </c>
      <c r="AZ22">
        <f t="shared" si="25"/>
        <v>250.8677079568028</v>
      </c>
      <c r="BA22">
        <f t="shared" si="26"/>
        <v>7977.9967171345506</v>
      </c>
      <c r="BB22">
        <f t="shared" si="27"/>
        <v>10333.833625359208</v>
      </c>
      <c r="BC22">
        <f t="shared" si="28"/>
        <v>8081.2903286609926</v>
      </c>
      <c r="BD22">
        <f t="shared" si="29"/>
        <v>0</v>
      </c>
      <c r="BE22">
        <v>0</v>
      </c>
      <c r="BF22">
        <v>0</v>
      </c>
      <c r="BG22">
        <v>0</v>
      </c>
      <c r="BH22">
        <f t="shared" si="6"/>
        <v>0</v>
      </c>
      <c r="BI22">
        <f t="shared" si="7"/>
        <v>0</v>
      </c>
      <c r="BJ22">
        <f t="shared" si="8"/>
        <v>0</v>
      </c>
      <c r="BK22">
        <f t="shared" si="9"/>
        <v>0</v>
      </c>
      <c r="BL22">
        <f t="shared" si="10"/>
        <v>0</v>
      </c>
      <c r="BM22">
        <f t="shared" si="11"/>
        <v>0</v>
      </c>
      <c r="BN22">
        <f t="shared" si="12"/>
        <v>0</v>
      </c>
      <c r="BO22">
        <f t="shared" si="13"/>
        <v>0</v>
      </c>
      <c r="BP22">
        <f t="shared" si="14"/>
        <v>0</v>
      </c>
      <c r="BQ22">
        <f t="shared" si="15"/>
        <v>0</v>
      </c>
      <c r="BR22" s="11">
        <f t="shared" si="30"/>
        <v>7.4891970679945102E-2</v>
      </c>
      <c r="BS22">
        <f>MAX(-99,(BS$3*'Climate Model'!E128+BS$4*'Climate Model'!E128^2+BS$6*'Climate Model'!E128^6)*(K22/K$69)^BS$8)</f>
        <v>2.0260182492515439</v>
      </c>
      <c r="BT22">
        <f>MAX(-99,(BT$3*'Climate Model'!E128+BT$4*'Climate Model'!E128^2+BT$6*'Climate Model'!E128^6)*(L22/L$69)^BS$8)</f>
        <v>1.4293653540251323</v>
      </c>
      <c r="BU22">
        <f>MAX(-99,(BU$3*'Climate Model'!E128+BU$4*'Climate Model'!E128^2+BU$6*'Climate Model'!E128^6)*(M22/M$69)^BS$8)</f>
        <v>0.66184332781912125</v>
      </c>
      <c r="BV22">
        <v>0</v>
      </c>
      <c r="BW22">
        <f>MAX(-99,(BW$3*'Climate Model'!N128+BW$4*'Climate Model'!N128^2+BW$6*'Climate Model'!N128^6)*(K22/K$69)^BS$8)</f>
        <v>2.0260182492515439</v>
      </c>
      <c r="BX22">
        <f>MAX(-99,(BX$3*'Climate Model'!N128+BX$4*'Climate Model'!N128^2+BX$6*'Climate Model'!N128^6)*(L22/L$69)^BS$8)</f>
        <v>1.4293653540251323</v>
      </c>
      <c r="BY22">
        <f>MAX(-99,(BY$3*'Climate Model'!N128+BY$4*'Climate Model'!N128^2+BY$6*'Climate Model'!N128^6)*(M22/M$69)^BS$8)</f>
        <v>0.66184332781912125</v>
      </c>
      <c r="BZ22">
        <f t="shared" si="16"/>
        <v>0</v>
      </c>
      <c r="CA22">
        <f t="shared" si="31"/>
        <v>0</v>
      </c>
    </row>
    <row r="23" spans="1:79" x14ac:dyDescent="0.35">
      <c r="A23" s="13">
        <v>1974</v>
      </c>
      <c r="B23" s="18">
        <v>870.12616462236304</v>
      </c>
      <c r="C23" s="18">
        <v>1604.3170882150407</v>
      </c>
      <c r="D23" s="18">
        <v>1497.8354094699612</v>
      </c>
      <c r="E23" s="11">
        <f t="shared" si="47"/>
        <v>9.4078969561325436E-3</v>
      </c>
      <c r="F23" s="11">
        <f t="shared" si="53"/>
        <v>2.0288190996412988E-2</v>
      </c>
      <c r="G23" s="11">
        <f t="shared" si="32"/>
        <v>2.4023277457893157E-2</v>
      </c>
      <c r="H23" s="10">
        <v>15096.31488537199</v>
      </c>
      <c r="I23" s="10">
        <v>1934.7650625583994</v>
      </c>
      <c r="J23" s="10">
        <v>538.00451469367886</v>
      </c>
      <c r="K23">
        <f t="shared" si="17"/>
        <v>17349.570095876647</v>
      </c>
      <c r="L23">
        <f t="shared" si="33"/>
        <v>1205.9742283933499</v>
      </c>
      <c r="M23">
        <f t="shared" si="18"/>
        <v>359.18800643393951</v>
      </c>
      <c r="N23" s="11">
        <f t="shared" si="48"/>
        <v>3.7025540306891295E-3</v>
      </c>
      <c r="O23" s="11">
        <f t="shared" si="34"/>
        <v>3.9827927127818942E-2</v>
      </c>
      <c r="P23" s="11">
        <f t="shared" si="35"/>
        <v>3.3547000770442037E-2</v>
      </c>
      <c r="Q23" s="18">
        <v>3697.144414367448</v>
      </c>
      <c r="R23" s="18">
        <v>1784.2556804128346</v>
      </c>
      <c r="S23" s="18">
        <v>502.25251600000024</v>
      </c>
      <c r="T23">
        <f t="shared" si="19"/>
        <v>244.90376906154114</v>
      </c>
      <c r="U23">
        <f t="shared" si="62"/>
        <v>922.20792846727261</v>
      </c>
      <c r="V23">
        <f t="shared" si="63"/>
        <v>933.54702847794022</v>
      </c>
      <c r="W23" s="11">
        <f t="shared" si="36"/>
        <v>-2.479861297008111E-2</v>
      </c>
      <c r="X23" s="11">
        <f t="shared" si="65"/>
        <v>-1.3411914889112931E-2</v>
      </c>
      <c r="Y23" s="11">
        <f t="shared" si="66"/>
        <v>-2.0780737160661655E-2</v>
      </c>
      <c r="Z23" s="18">
        <v>9320.3956839186467</v>
      </c>
      <c r="AA23" s="18">
        <v>5046.2063709999984</v>
      </c>
      <c r="AB23" s="18">
        <v>832.66935700000249</v>
      </c>
      <c r="AC23">
        <f t="shared" si="58"/>
        <v>2.5209714956491069</v>
      </c>
      <c r="AD23">
        <f>AA23/R23</f>
        <v>2.8281856834735843</v>
      </c>
      <c r="AE23">
        <f t="shared" ref="AE23:AE69" si="68">AB23/S23</f>
        <v>1.6578699567928139</v>
      </c>
      <c r="AF23" s="11">
        <f t="shared" si="49"/>
        <v>-1.2771967666171077E-2</v>
      </c>
      <c r="AG23" s="11">
        <f t="shared" ref="AG23:AG68" si="69">(AD23-AD22)/AD22</f>
        <v>-8.8820764208933783E-3</v>
      </c>
      <c r="AH23" s="11">
        <f t="shared" si="67"/>
        <v>-1.7411090343561923E-2</v>
      </c>
      <c r="AI23">
        <f t="shared" si="59"/>
        <v>18511.058903374851</v>
      </c>
      <c r="AJ23">
        <f t="shared" si="60"/>
        <v>2162.9198386646199</v>
      </c>
      <c r="AK23">
        <f t="shared" si="61"/>
        <v>697.93532379760723</v>
      </c>
      <c r="AL23">
        <f t="shared" si="52"/>
        <v>7.2554448674332743</v>
      </c>
      <c r="AM23">
        <f t="shared" si="40"/>
        <v>0.8608183682050764</v>
      </c>
      <c r="AN23">
        <f t="shared" si="41"/>
        <v>0.3735177018197709</v>
      </c>
      <c r="AO23" s="11">
        <f t="shared" si="50"/>
        <v>2.0000000000000073E-2</v>
      </c>
      <c r="AP23" s="11">
        <f t="shared" si="51"/>
        <v>1.9999999999999983E-2</v>
      </c>
      <c r="AQ23" s="11">
        <f t="shared" si="42"/>
        <v>2.0000000000000042E-2</v>
      </c>
      <c r="AR23">
        <f t="shared" si="54"/>
        <v>11636.33139959342</v>
      </c>
      <c r="AS23">
        <f t="shared" si="55"/>
        <v>1466.0601118183993</v>
      </c>
      <c r="AT23">
        <f t="shared" si="56"/>
        <v>480.22581171246139</v>
      </c>
      <c r="AU23">
        <f t="shared" si="57"/>
        <v>2327.2662799186842</v>
      </c>
      <c r="AV23">
        <f t="shared" si="21"/>
        <v>293.21202236367986</v>
      </c>
      <c r="AW23">
        <f t="shared" si="22"/>
        <v>96.04516234249229</v>
      </c>
      <c r="AX23">
        <f t="shared" si="23"/>
        <v>10698.523384496655</v>
      </c>
      <c r="AY23">
        <f t="shared" si="24"/>
        <v>731.05753100194636</v>
      </c>
      <c r="AZ23">
        <f t="shared" si="25"/>
        <v>256.49056427763253</v>
      </c>
      <c r="BA23">
        <f t="shared" si="26"/>
        <v>8072.9096160764675</v>
      </c>
      <c r="BB23">
        <f t="shared" si="27"/>
        <v>10579.656457875761</v>
      </c>
      <c r="BC23">
        <f t="shared" si="28"/>
        <v>8308.6306336910366</v>
      </c>
      <c r="BD23">
        <f t="shared" si="29"/>
        <v>0</v>
      </c>
      <c r="BE23">
        <v>0</v>
      </c>
      <c r="BF23">
        <v>0</v>
      </c>
      <c r="BG23">
        <v>0</v>
      </c>
      <c r="BH23">
        <f t="shared" si="6"/>
        <v>0</v>
      </c>
      <c r="BI23">
        <f t="shared" si="7"/>
        <v>0</v>
      </c>
      <c r="BJ23">
        <f t="shared" si="8"/>
        <v>0</v>
      </c>
      <c r="BK23">
        <f t="shared" si="9"/>
        <v>0</v>
      </c>
      <c r="BL23">
        <f t="shared" si="10"/>
        <v>0</v>
      </c>
      <c r="BM23">
        <f t="shared" si="11"/>
        <v>0</v>
      </c>
      <c r="BN23">
        <f t="shared" si="12"/>
        <v>0</v>
      </c>
      <c r="BO23">
        <f t="shared" si="13"/>
        <v>0</v>
      </c>
      <c r="BP23">
        <f t="shared" si="14"/>
        <v>0</v>
      </c>
      <c r="BQ23">
        <f t="shared" si="15"/>
        <v>0</v>
      </c>
      <c r="BR23" s="11">
        <f t="shared" si="30"/>
        <v>3.0247627033290508E-2</v>
      </c>
      <c r="BS23">
        <f>MAX(-99,(BS$3*'Climate Model'!E129+BS$4*'Climate Model'!E129^2+BS$6*'Climate Model'!E129^6)*(K23/K$69)^BS$8)</f>
        <v>2.0778398130150197</v>
      </c>
      <c r="BT23">
        <f>MAX(-99,(BT$3*'Climate Model'!E129+BT$4*'Climate Model'!E129^2+BT$6*'Climate Model'!E129^6)*(L23/L$69)^BS$8)</f>
        <v>1.4513250089346996</v>
      </c>
      <c r="BU23">
        <f>MAX(-99,(BU$3*'Climate Model'!E129+BU$4*'Climate Model'!E129^2+BU$6*'Climate Model'!E129^6)*(M23/M$69)^BS$8)</f>
        <v>0.67129029229407577</v>
      </c>
      <c r="BV23">
        <v>0</v>
      </c>
      <c r="BW23">
        <f>MAX(-99,(BW$3*'Climate Model'!N129+BW$4*'Climate Model'!N129^2+BW$6*'Climate Model'!N129^6)*(K23/K$69)^BS$8)</f>
        <v>2.0778398130150197</v>
      </c>
      <c r="BX23">
        <f>MAX(-99,(BX$3*'Climate Model'!N129+BX$4*'Climate Model'!N129^2+BX$6*'Climate Model'!N129^6)*(L23/L$69)^BS$8)</f>
        <v>1.4513250089346996</v>
      </c>
      <c r="BY23">
        <f>MAX(-99,(BY$3*'Climate Model'!N129+BY$4*'Climate Model'!N129^2+BY$6*'Climate Model'!N129^6)*(M23/M$69)^BS$8)</f>
        <v>0.67129029229407577</v>
      </c>
      <c r="BZ23">
        <f t="shared" si="16"/>
        <v>0</v>
      </c>
      <c r="CA23">
        <f t="shared" si="31"/>
        <v>0</v>
      </c>
    </row>
    <row r="24" spans="1:79" x14ac:dyDescent="0.35">
      <c r="A24" s="13">
        <v>1975</v>
      </c>
      <c r="B24" s="18">
        <v>877.79244192356566</v>
      </c>
      <c r="C24" s="18">
        <v>1634.0269719999999</v>
      </c>
      <c r="D24" s="18">
        <v>1534.260575</v>
      </c>
      <c r="E24" s="11">
        <f t="shared" si="47"/>
        <v>8.8105353141860864E-3</v>
      </c>
      <c r="F24" s="11">
        <f t="shared" si="53"/>
        <v>1.8518710548682319E-2</v>
      </c>
      <c r="G24" s="11">
        <f t="shared" si="32"/>
        <v>2.4318536803004682E-2</v>
      </c>
      <c r="H24" s="10">
        <v>15122.816533616895</v>
      </c>
      <c r="I24" s="10">
        <v>2034.0754966409875</v>
      </c>
      <c r="J24" s="10">
        <v>562.76663725624007</v>
      </c>
      <c r="K24">
        <f t="shared" si="17"/>
        <v>17228.237350138545</v>
      </c>
      <c r="L24">
        <f t="shared" si="33"/>
        <v>1244.8236972192326</v>
      </c>
      <c r="M24">
        <f t="shared" si="18"/>
        <v>366.79990767294532</v>
      </c>
      <c r="N24" s="11">
        <f t="shared" si="48"/>
        <v>-6.993415114472391E-3</v>
      </c>
      <c r="O24" s="11">
        <f t="shared" si="34"/>
        <v>3.2214178305982215E-2</v>
      </c>
      <c r="P24" s="11">
        <f t="shared" si="35"/>
        <v>2.1191969393905052E-2</v>
      </c>
      <c r="Q24" s="18">
        <v>3620.6317502616739</v>
      </c>
      <c r="R24" s="18">
        <v>1894.4515869412896</v>
      </c>
      <c r="S24" s="18">
        <v>522.25850199999991</v>
      </c>
      <c r="T24">
        <f t="shared" si="19"/>
        <v>239.41517390052832</v>
      </c>
      <c r="U24">
        <f t="shared" si="62"/>
        <v>931.35755780438399</v>
      </c>
      <c r="V24">
        <f t="shared" si="63"/>
        <v>928.01965757292055</v>
      </c>
      <c r="W24" s="11">
        <f t="shared" si="36"/>
        <v>-2.2411231897511597E-2</v>
      </c>
      <c r="X24" s="11">
        <f t="shared" si="65"/>
        <v>9.9214385982543431E-3</v>
      </c>
      <c r="Y24" s="11">
        <f t="shared" si="66"/>
        <v>-5.9208274852864343E-3</v>
      </c>
      <c r="Z24" s="18">
        <v>9047.5681985100637</v>
      </c>
      <c r="AA24" s="18">
        <v>5359.3938399999988</v>
      </c>
      <c r="AB24" s="18">
        <v>862.99544700000115</v>
      </c>
      <c r="AC24">
        <f t="shared" si="58"/>
        <v>2.4988921333566081</v>
      </c>
      <c r="AD24">
        <f t="shared" si="64"/>
        <v>2.8289948800713747</v>
      </c>
      <c r="AE24">
        <f t="shared" si="68"/>
        <v>1.6524296755249401</v>
      </c>
      <c r="AF24" s="11">
        <f t="shared" si="49"/>
        <v>-8.7582752643594625E-3</v>
      </c>
      <c r="AG24" s="11">
        <f t="shared" si="69"/>
        <v>2.8611862457222827E-4</v>
      </c>
      <c r="AH24" s="11">
        <f t="shared" si="67"/>
        <v>-3.2814885423209637E-3</v>
      </c>
      <c r="AI24">
        <f t="shared" si="59"/>
        <v>18987.219292956052</v>
      </c>
      <c r="AJ24">
        <f t="shared" si="60"/>
        <v>2239.8398771618376</v>
      </c>
      <c r="AK24">
        <f t="shared" si="61"/>
        <v>724.18695376033884</v>
      </c>
      <c r="AL24">
        <f t="shared" si="52"/>
        <v>7.4005537647819404</v>
      </c>
      <c r="AM24">
        <f t="shared" si="40"/>
        <v>0.87803473556917799</v>
      </c>
      <c r="AN24">
        <f t="shared" si="41"/>
        <v>0.3809880558561663</v>
      </c>
      <c r="AO24" s="11">
        <f t="shared" si="50"/>
        <v>2.0000000000000077E-2</v>
      </c>
      <c r="AP24" s="11">
        <f t="shared" si="51"/>
        <v>2.0000000000000073E-2</v>
      </c>
      <c r="AQ24" s="11">
        <f t="shared" si="42"/>
        <v>1.9999999999999948E-2</v>
      </c>
      <c r="AR24">
        <f t="shared" si="54"/>
        <v>12013.511295510882</v>
      </c>
      <c r="AS24">
        <f t="shared" si="55"/>
        <v>1528.1376235080129</v>
      </c>
      <c r="AT24">
        <f t="shared" si="56"/>
        <v>503.03800795559522</v>
      </c>
      <c r="AU24">
        <f t="shared" si="57"/>
        <v>2402.7022591021764</v>
      </c>
      <c r="AV24">
        <f t="shared" si="21"/>
        <v>305.62752470160257</v>
      </c>
      <c r="AW24">
        <f t="shared" si="22"/>
        <v>100.60760159111905</v>
      </c>
      <c r="AX24">
        <f t="shared" si="23"/>
        <v>10948.840041670777</v>
      </c>
      <c r="AY24">
        <f t="shared" si="24"/>
        <v>748.15784546695375</v>
      </c>
      <c r="AZ24">
        <f t="shared" si="25"/>
        <v>262.29599647014078</v>
      </c>
      <c r="BA24">
        <f t="shared" si="26"/>
        <v>8164.3376687435584</v>
      </c>
      <c r="BB24">
        <f t="shared" si="27"/>
        <v>10813.359732074367</v>
      </c>
      <c r="BC24">
        <f t="shared" si="28"/>
        <v>8545.0238041687644</v>
      </c>
      <c r="BD24">
        <f t="shared" si="29"/>
        <v>0</v>
      </c>
      <c r="BE24">
        <v>0</v>
      </c>
      <c r="BF24">
        <v>0</v>
      </c>
      <c r="BG24">
        <v>0</v>
      </c>
      <c r="BH24">
        <f t="shared" si="6"/>
        <v>0</v>
      </c>
      <c r="BI24">
        <f t="shared" si="7"/>
        <v>0</v>
      </c>
      <c r="BJ24">
        <f t="shared" si="8"/>
        <v>0</v>
      </c>
      <c r="BK24">
        <f t="shared" si="9"/>
        <v>0</v>
      </c>
      <c r="BL24">
        <f t="shared" si="10"/>
        <v>0</v>
      </c>
      <c r="BM24">
        <f t="shared" si="11"/>
        <v>0</v>
      </c>
      <c r="BN24">
        <f t="shared" si="12"/>
        <v>0</v>
      </c>
      <c r="BO24">
        <f t="shared" si="13"/>
        <v>0</v>
      </c>
      <c r="BP24">
        <f t="shared" si="14"/>
        <v>0</v>
      </c>
      <c r="BQ24">
        <f t="shared" si="15"/>
        <v>0</v>
      </c>
      <c r="BR24" s="11">
        <f t="shared" si="30"/>
        <v>2.0173876499010562E-2</v>
      </c>
      <c r="BS24">
        <f>MAX(-99,(BS$3*'Climate Model'!E130+BS$4*'Climate Model'!E130^2+BS$6*'Climate Model'!E130^6)*(K24/K$69)^BS$8)</f>
        <v>2.1367150541994757</v>
      </c>
      <c r="BT24">
        <f>MAX(-99,(BT$3*'Climate Model'!E130+BT$4*'Climate Model'!E130^2+BT$6*'Climate Model'!E130^6)*(L24/L$69)^BS$8)</f>
        <v>1.4762553606665445</v>
      </c>
      <c r="BU24">
        <f>MAX(-99,(BU$3*'Climate Model'!E130+BU$4*'Climate Model'!E130^2+BU$6*'Climate Model'!E130^6)*(M24/M$69)^BS$8)</f>
        <v>0.68279217953102878</v>
      </c>
      <c r="BV24">
        <v>0</v>
      </c>
      <c r="BW24">
        <f>MAX(-99,(BW$3*'Climate Model'!N130+BW$4*'Climate Model'!N130^2+BW$6*'Climate Model'!N130^6)*(K24/K$69)^BS$8)</f>
        <v>2.1367150541994757</v>
      </c>
      <c r="BX24">
        <f>MAX(-99,(BX$3*'Climate Model'!N130+BX$4*'Climate Model'!N130^2+BX$6*'Climate Model'!N130^6)*(L24/L$69)^BS$8)</f>
        <v>1.4762553606665445</v>
      </c>
      <c r="BY24">
        <f>MAX(-99,(BY$3*'Climate Model'!N130+BY$4*'Climate Model'!N130^2+BY$6*'Climate Model'!N130^6)*(M24/M$69)^BS$8)</f>
        <v>0.68279217953102878</v>
      </c>
      <c r="BZ24">
        <f t="shared" si="16"/>
        <v>0</v>
      </c>
      <c r="CA24">
        <f t="shared" si="31"/>
        <v>0</v>
      </c>
    </row>
    <row r="25" spans="1:79" x14ac:dyDescent="0.35">
      <c r="A25" s="13">
        <v>1976</v>
      </c>
      <c r="B25" s="18">
        <v>883.92349629919272</v>
      </c>
      <c r="C25" s="18">
        <v>1662.2165939494678</v>
      </c>
      <c r="D25" s="18">
        <v>1572.0799859437618</v>
      </c>
      <c r="E25" s="11">
        <f t="shared" si="47"/>
        <v>6.9846288060895888E-3</v>
      </c>
      <c r="F25" s="11">
        <f t="shared" si="53"/>
        <v>1.7251625849825869E-2</v>
      </c>
      <c r="G25" s="11">
        <f t="shared" si="32"/>
        <v>2.4649926850764444E-2</v>
      </c>
      <c r="H25" s="10">
        <v>15851.186165263352</v>
      </c>
      <c r="I25" s="10">
        <v>2157.8683090753957</v>
      </c>
      <c r="J25" s="10">
        <v>594.8160114712764</v>
      </c>
      <c r="K25">
        <f t="shared" si="17"/>
        <v>17932.758017666725</v>
      </c>
      <c r="L25">
        <f t="shared" si="33"/>
        <v>1298.187201914672</v>
      </c>
      <c r="M25">
        <f t="shared" si="18"/>
        <v>378.36243498398869</v>
      </c>
      <c r="N25" s="11">
        <f t="shared" si="48"/>
        <v>4.0893369020279666E-2</v>
      </c>
      <c r="O25" s="11">
        <f t="shared" si="34"/>
        <v>4.2868323293207056E-2</v>
      </c>
      <c r="P25" s="11">
        <f t="shared" si="35"/>
        <v>3.1522710527378373E-2</v>
      </c>
      <c r="Q25" s="18">
        <v>3852.6922939339001</v>
      </c>
      <c r="R25" s="18">
        <v>1982.9241251712331</v>
      </c>
      <c r="S25" s="18">
        <v>542.76049299999954</v>
      </c>
      <c r="T25">
        <f t="shared" si="19"/>
        <v>243.05387961291987</v>
      </c>
      <c r="U25">
        <f t="shared" si="62"/>
        <v>918.92731212169167</v>
      </c>
      <c r="V25">
        <f t="shared" si="63"/>
        <v>912.48467178528426</v>
      </c>
      <c r="W25" s="11">
        <f t="shared" si="36"/>
        <v>1.5198308666531541E-2</v>
      </c>
      <c r="X25" s="11">
        <f t="shared" si="65"/>
        <v>-1.3346373343440545E-2</v>
      </c>
      <c r="Y25" s="11">
        <f t="shared" si="66"/>
        <v>-1.6739931811644414E-2</v>
      </c>
      <c r="Z25" s="18">
        <v>9491.5447144670579</v>
      </c>
      <c r="AA25" s="18">
        <v>5634.0484729999989</v>
      </c>
      <c r="AB25" s="18">
        <v>923.65862800000104</v>
      </c>
      <c r="AC25">
        <f t="shared" si="58"/>
        <v>2.4636134916384531</v>
      </c>
      <c r="AD25">
        <f t="shared" si="64"/>
        <v>2.8412829323529851</v>
      </c>
      <c r="AE25">
        <f t="shared" si="68"/>
        <v>1.7017794034614855</v>
      </c>
      <c r="AF25" s="11">
        <f t="shared" si="49"/>
        <v>-1.4117712904545164E-2</v>
      </c>
      <c r="AG25" s="11">
        <f t="shared" si="69"/>
        <v>4.3436106470791588E-3</v>
      </c>
      <c r="AH25" s="11">
        <f t="shared" si="67"/>
        <v>2.986494897029009E-2</v>
      </c>
      <c r="AI25">
        <f t="shared" si="59"/>
        <v>19491.199622762626</v>
      </c>
      <c r="AJ25">
        <f t="shared" si="60"/>
        <v>2321.4834141472566</v>
      </c>
      <c r="AK25">
        <f t="shared" si="61"/>
        <v>752.37585997542408</v>
      </c>
      <c r="AL25">
        <f t="shared" si="52"/>
        <v>7.5485648400775789</v>
      </c>
      <c r="AM25">
        <f t="shared" si="40"/>
        <v>0.89559543028056154</v>
      </c>
      <c r="AN25">
        <f t="shared" si="41"/>
        <v>0.38860781697328961</v>
      </c>
      <c r="AO25" s="11">
        <f t="shared" si="50"/>
        <v>1.9999999999999959E-2</v>
      </c>
      <c r="AP25" s="11">
        <f t="shared" si="51"/>
        <v>1.999999999999999E-2</v>
      </c>
      <c r="AQ25" s="11">
        <f t="shared" si="42"/>
        <v>1.9999999999999969E-2</v>
      </c>
      <c r="AR25">
        <f t="shared" si="54"/>
        <v>12386.934652357984</v>
      </c>
      <c r="AS25">
        <f t="shared" si="55"/>
        <v>1591.5309068271717</v>
      </c>
      <c r="AT25">
        <f t="shared" si="56"/>
        <v>527.20341392057026</v>
      </c>
      <c r="AU25">
        <f t="shared" si="57"/>
        <v>2477.3869304715972</v>
      </c>
      <c r="AV25">
        <f t="shared" si="21"/>
        <v>318.30618136543438</v>
      </c>
      <c r="AW25">
        <f t="shared" si="22"/>
        <v>105.44068278411406</v>
      </c>
      <c r="AX25">
        <f t="shared" si="23"/>
        <v>11210.865831008725</v>
      </c>
      <c r="AY25">
        <f t="shared" si="24"/>
        <v>765.98003539149113</v>
      </c>
      <c r="AZ25">
        <f t="shared" si="25"/>
        <v>268.28325206574061</v>
      </c>
      <c r="BA25">
        <f t="shared" si="26"/>
        <v>8242.2672860350176</v>
      </c>
      <c r="BB25">
        <f t="shared" si="27"/>
        <v>11039.039882307865</v>
      </c>
      <c r="BC25">
        <f t="shared" si="28"/>
        <v>8791.1394044449462</v>
      </c>
      <c r="BD25">
        <f t="shared" si="29"/>
        <v>0</v>
      </c>
      <c r="BE25">
        <v>0</v>
      </c>
      <c r="BF25">
        <v>0</v>
      </c>
      <c r="BG25">
        <v>0</v>
      </c>
      <c r="BH25">
        <f t="shared" si="6"/>
        <v>0</v>
      </c>
      <c r="BI25">
        <f t="shared" si="7"/>
        <v>0</v>
      </c>
      <c r="BJ25">
        <f t="shared" si="8"/>
        <v>0</v>
      </c>
      <c r="BK25">
        <f t="shared" si="9"/>
        <v>0</v>
      </c>
      <c r="BL25">
        <f t="shared" si="10"/>
        <v>0</v>
      </c>
      <c r="BM25">
        <f t="shared" si="11"/>
        <v>0</v>
      </c>
      <c r="BN25">
        <f t="shared" si="12"/>
        <v>0</v>
      </c>
      <c r="BO25">
        <f t="shared" si="13"/>
        <v>0</v>
      </c>
      <c r="BP25">
        <f t="shared" si="14"/>
        <v>0</v>
      </c>
      <c r="BQ25">
        <f t="shared" si="15"/>
        <v>0</v>
      </c>
      <c r="BR25" s="11">
        <f t="shared" si="30"/>
        <v>6.1508636266423861E-2</v>
      </c>
      <c r="BS25">
        <f>MAX(-99,(BS$3*'Climate Model'!E131+BS$4*'Climate Model'!E131^2+BS$6*'Climate Model'!E131^6)*(K25/K$69)^BS$8)</f>
        <v>2.1712648128187655</v>
      </c>
      <c r="BT25">
        <f>MAX(-99,(BT$3*'Climate Model'!E131+BT$4*'Climate Model'!E131^2+BT$6*'Climate Model'!E131^6)*(L25/L$69)^BS$8)</f>
        <v>1.497491873363356</v>
      </c>
      <c r="BU25">
        <f>MAX(-99,(BU$3*'Climate Model'!E131+BU$4*'Climate Model'!E131^2+BU$6*'Climate Model'!E131^6)*(M25/M$69)^BS$8)</f>
        <v>0.69252661652369163</v>
      </c>
      <c r="BV25">
        <v>0</v>
      </c>
      <c r="BW25">
        <f>MAX(-99,(BW$3*'Climate Model'!N131+BW$4*'Climate Model'!N131^2+BW$6*'Climate Model'!N131^6)*(K25/K$69)^BS$8)</f>
        <v>2.1712648128187655</v>
      </c>
      <c r="BX25">
        <f>MAX(-99,(BX$3*'Climate Model'!N131+BX$4*'Climate Model'!N131^2+BX$6*'Climate Model'!N131^6)*(L25/L$69)^BS$8)</f>
        <v>1.497491873363356</v>
      </c>
      <c r="BY25">
        <f>MAX(-99,(BY$3*'Climate Model'!N131+BY$4*'Climate Model'!N131^2+BY$6*'Climate Model'!N131^6)*(M25/M$69)^BS$8)</f>
        <v>0.69252661652369163</v>
      </c>
      <c r="BZ25">
        <f t="shared" si="16"/>
        <v>0</v>
      </c>
      <c r="CA25">
        <f t="shared" si="31"/>
        <v>0</v>
      </c>
    </row>
    <row r="26" spans="1:79" x14ac:dyDescent="0.35">
      <c r="A26" s="13">
        <v>1977</v>
      </c>
      <c r="B26" s="18">
        <v>890.4188228507594</v>
      </c>
      <c r="C26" s="18">
        <v>1689.0923013485108</v>
      </c>
      <c r="D26" s="18">
        <v>1611.1564088423465</v>
      </c>
      <c r="E26" s="11">
        <f t="shared" si="47"/>
        <v>7.3482904106082526E-3</v>
      </c>
      <c r="F26" s="11">
        <f t="shared" si="53"/>
        <v>1.6168595294302559E-2</v>
      </c>
      <c r="G26" s="11">
        <f t="shared" si="32"/>
        <v>2.485651064066317E-2</v>
      </c>
      <c r="H26" s="10">
        <v>16473.803658719989</v>
      </c>
      <c r="I26" s="10">
        <v>2258.2228872336773</v>
      </c>
      <c r="J26" s="10">
        <v>627.8830385820047</v>
      </c>
      <c r="K26">
        <f t="shared" si="17"/>
        <v>18501.185325325401</v>
      </c>
      <c r="L26">
        <f t="shared" si="33"/>
        <v>1336.9446331800771</v>
      </c>
      <c r="M26">
        <f t="shared" si="18"/>
        <v>389.70954969738369</v>
      </c>
      <c r="N26" s="11">
        <f t="shared" si="48"/>
        <v>3.1697706905913822E-2</v>
      </c>
      <c r="O26" s="11">
        <f t="shared" si="34"/>
        <v>2.9855040327190482E-2</v>
      </c>
      <c r="P26" s="11">
        <f t="shared" si="35"/>
        <v>2.9990066835982758E-2</v>
      </c>
      <c r="Q26" s="18">
        <v>3945.5544001953444</v>
      </c>
      <c r="R26" s="18">
        <v>2100.5983651915672</v>
      </c>
      <c r="S26" s="18">
        <v>565.41801399999986</v>
      </c>
      <c r="T26">
        <f t="shared" si="19"/>
        <v>239.50476052364905</v>
      </c>
      <c r="U26">
        <f t="shared" si="62"/>
        <v>930.19975001883006</v>
      </c>
      <c r="V26">
        <f t="shared" si="63"/>
        <v>900.51487180944673</v>
      </c>
      <c r="W26" s="11">
        <f t="shared" si="36"/>
        <v>-1.4602190653870802E-2</v>
      </c>
      <c r="X26" s="11">
        <f t="shared" si="65"/>
        <v>1.2266952726774109E-2</v>
      </c>
      <c r="Y26" s="11">
        <f t="shared" si="66"/>
        <v>-1.3117809368149181E-2</v>
      </c>
      <c r="Z26" s="18">
        <v>9684.3957788795997</v>
      </c>
      <c r="AA26" s="18">
        <v>5917.9549470000002</v>
      </c>
      <c r="AB26" s="18">
        <v>1015.6123199999984</v>
      </c>
      <c r="AC26">
        <f t="shared" si="58"/>
        <v>2.4545082380311687</v>
      </c>
      <c r="AD26">
        <f t="shared" si="64"/>
        <v>2.8172710428917731</v>
      </c>
      <c r="AE26">
        <f t="shared" si="68"/>
        <v>1.7962150035071196</v>
      </c>
      <c r="AF26" s="11">
        <f t="shared" si="49"/>
        <v>-3.6958937098647226E-3</v>
      </c>
      <c r="AG26" s="11">
        <f t="shared" si="69"/>
        <v>-8.4510729951581317E-3</v>
      </c>
      <c r="AH26" s="11">
        <f t="shared" si="67"/>
        <v>5.5492268770880898E-2</v>
      </c>
      <c r="AI26">
        <f t="shared" si="59"/>
        <v>20019.466590957963</v>
      </c>
      <c r="AJ26">
        <f t="shared" si="60"/>
        <v>2407.6412540979654</v>
      </c>
      <c r="AK26">
        <f t="shared" si="61"/>
        <v>782.57895676199576</v>
      </c>
      <c r="AL26">
        <f t="shared" si="52"/>
        <v>7.6995361368791304</v>
      </c>
      <c r="AM26">
        <f t="shared" si="40"/>
        <v>0.91350733888617275</v>
      </c>
      <c r="AN26">
        <f t="shared" si="41"/>
        <v>0.39637997331275543</v>
      </c>
      <c r="AO26" s="11">
        <f t="shared" si="50"/>
        <v>1.9999999999999993E-2</v>
      </c>
      <c r="AP26" s="11">
        <f t="shared" si="51"/>
        <v>1.9999999999999969E-2</v>
      </c>
      <c r="AQ26" s="11">
        <f t="shared" si="42"/>
        <v>2.000000000000007E-2</v>
      </c>
      <c r="AR26">
        <f t="shared" si="54"/>
        <v>12777.048039528303</v>
      </c>
      <c r="AS26">
        <f t="shared" si="55"/>
        <v>1656.3537753322441</v>
      </c>
      <c r="AT26">
        <f t="shared" si="56"/>
        <v>552.74840717811651</v>
      </c>
      <c r="AU26">
        <f t="shared" si="57"/>
        <v>2555.4096079056608</v>
      </c>
      <c r="AV26">
        <f t="shared" si="21"/>
        <v>331.27075506644883</v>
      </c>
      <c r="AW26">
        <f t="shared" si="22"/>
        <v>110.54968143562331</v>
      </c>
      <c r="AX26">
        <f t="shared" si="23"/>
        <v>11479.584852998849</v>
      </c>
      <c r="AY26">
        <f t="shared" si="24"/>
        <v>784.49414470002409</v>
      </c>
      <c r="AZ26">
        <f t="shared" si="25"/>
        <v>274.46045791433949</v>
      </c>
      <c r="BA26">
        <f t="shared" si="26"/>
        <v>8323.9249932026287</v>
      </c>
      <c r="BB26">
        <f t="shared" si="27"/>
        <v>11257.86624620275</v>
      </c>
      <c r="BC26">
        <f t="shared" si="28"/>
        <v>9046.332603500794</v>
      </c>
      <c r="BD26">
        <f t="shared" si="29"/>
        <v>0</v>
      </c>
      <c r="BE26">
        <v>0</v>
      </c>
      <c r="BF26">
        <v>0</v>
      </c>
      <c r="BG26">
        <v>0</v>
      </c>
      <c r="BH26">
        <f t="shared" si="6"/>
        <v>0</v>
      </c>
      <c r="BI26">
        <f t="shared" si="7"/>
        <v>0</v>
      </c>
      <c r="BJ26">
        <f t="shared" si="8"/>
        <v>0</v>
      </c>
      <c r="BK26">
        <f t="shared" si="9"/>
        <v>0</v>
      </c>
      <c r="BL26">
        <f t="shared" si="10"/>
        <v>0</v>
      </c>
      <c r="BM26">
        <f t="shared" si="11"/>
        <v>0</v>
      </c>
      <c r="BN26">
        <f t="shared" si="12"/>
        <v>0</v>
      </c>
      <c r="BO26">
        <f t="shared" si="13"/>
        <v>0</v>
      </c>
      <c r="BP26">
        <f t="shared" si="14"/>
        <v>0</v>
      </c>
      <c r="BQ26">
        <f t="shared" si="15"/>
        <v>0</v>
      </c>
      <c r="BR26" s="11">
        <f t="shared" si="30"/>
        <v>5.2648442643014909E-2</v>
      </c>
      <c r="BS26">
        <f>MAX(-99,(BS$3*'Climate Model'!E132+BS$4*'Climate Model'!E132^2+BS$6*'Climate Model'!E132^6)*(K26/K$69)^BS$8)</f>
        <v>2.2110922984326473</v>
      </c>
      <c r="BT26">
        <f>MAX(-99,(BT$3*'Climate Model'!E132+BT$4*'Climate Model'!E132^2+BT$6*'Climate Model'!E132^6)*(L26/L$69)^BS$8)</f>
        <v>1.5235916441295387</v>
      </c>
      <c r="BU26">
        <f>MAX(-99,(BU$3*'Climate Model'!E132+BU$4*'Climate Model'!E132^2+BU$6*'Climate Model'!E132^6)*(M26/M$69)^BS$8)</f>
        <v>0.70245515651067425</v>
      </c>
      <c r="BV26">
        <v>0</v>
      </c>
      <c r="BW26">
        <f>MAX(-99,(BW$3*'Climate Model'!N132+BW$4*'Climate Model'!N132^2+BW$6*'Climate Model'!N132^6)*(K26/K$69)^BS$8)</f>
        <v>2.2110922984326473</v>
      </c>
      <c r="BX26">
        <f>MAX(-99,(BX$3*'Climate Model'!N132+BX$4*'Climate Model'!N132^2+BX$6*'Climate Model'!N132^6)*(L26/L$69)^BS$8)</f>
        <v>1.5235916441295387</v>
      </c>
      <c r="BY26">
        <f>MAX(-99,(BY$3*'Climate Model'!N132+BY$4*'Climate Model'!N132^2+BY$6*'Climate Model'!N132^6)*(M26/M$69)^BS$8)</f>
        <v>0.70245515651067425</v>
      </c>
      <c r="BZ26">
        <f t="shared" si="16"/>
        <v>0</v>
      </c>
      <c r="CA26">
        <f t="shared" si="31"/>
        <v>0</v>
      </c>
    </row>
    <row r="27" spans="1:79" x14ac:dyDescent="0.35">
      <c r="A27" s="13">
        <v>1978</v>
      </c>
      <c r="B27" s="18">
        <v>896.88262225133417</v>
      </c>
      <c r="C27" s="18">
        <v>1716.1724351060971</v>
      </c>
      <c r="D27" s="18">
        <v>1651.4398251985463</v>
      </c>
      <c r="E27" s="11">
        <f t="shared" si="47"/>
        <v>7.259279829552919E-3</v>
      </c>
      <c r="F27" s="11">
        <f t="shared" si="53"/>
        <v>1.6032358762138973E-2</v>
      </c>
      <c r="G27" s="11">
        <f t="shared" si="32"/>
        <v>2.5002796832831579E-2</v>
      </c>
      <c r="H27" s="10">
        <v>17162.141937520821</v>
      </c>
      <c r="I27" s="10">
        <v>2331.2152526726527</v>
      </c>
      <c r="J27" s="10">
        <v>660.38016692725114</v>
      </c>
      <c r="K27">
        <f t="shared" si="17"/>
        <v>19135.326643346936</v>
      </c>
      <c r="L27">
        <f t="shared" si="33"/>
        <v>1358.3805478897186</v>
      </c>
      <c r="M27">
        <f t="shared" si="18"/>
        <v>399.88145910666537</v>
      </c>
      <c r="N27" s="11">
        <f t="shared" si="48"/>
        <v>3.427571298112931E-2</v>
      </c>
      <c r="O27" s="11">
        <f t="shared" si="34"/>
        <v>1.6033509673959924E-2</v>
      </c>
      <c r="P27" s="11">
        <f t="shared" si="35"/>
        <v>2.6101257762814249E-2</v>
      </c>
      <c r="Q27" s="18">
        <v>4066.8441085143877</v>
      </c>
      <c r="R27" s="18">
        <v>2221.7615886869644</v>
      </c>
      <c r="S27" s="18">
        <v>586.23505200000182</v>
      </c>
      <c r="T27">
        <f t="shared" si="19"/>
        <v>236.96599895979352</v>
      </c>
      <c r="U27">
        <f>R27/I27*1000</f>
        <v>953.04866684438355</v>
      </c>
      <c r="V27">
        <f t="shared" si="63"/>
        <v>887.72358916796884</v>
      </c>
      <c r="W27" s="11">
        <f t="shared" si="36"/>
        <v>-1.0600046355257516E-2</v>
      </c>
      <c r="X27" s="11">
        <f t="shared" si="65"/>
        <v>2.4563451909217302E-2</v>
      </c>
      <c r="Y27" s="11">
        <f t="shared" si="66"/>
        <v>-1.4204410212321945E-2</v>
      </c>
      <c r="Z27" s="18">
        <v>9963.0713628096637</v>
      </c>
      <c r="AA27" s="18">
        <v>6244.5929719999986</v>
      </c>
      <c r="AB27" s="18">
        <v>1073.8149440000016</v>
      </c>
      <c r="AC27">
        <f t="shared" si="58"/>
        <v>2.4498286870526638</v>
      </c>
      <c r="AD27">
        <f t="shared" si="64"/>
        <v>2.81064944312521</v>
      </c>
      <c r="AE27">
        <f t="shared" si="68"/>
        <v>1.831713986286849</v>
      </c>
      <c r="AF27" s="11">
        <f t="shared" si="49"/>
        <v>-1.9065126390688028E-3</v>
      </c>
      <c r="AG27" s="11">
        <f t="shared" si="69"/>
        <v>-2.3503595024234381E-3</v>
      </c>
      <c r="AH27" s="11">
        <f t="shared" si="67"/>
        <v>1.9763214710052775E-2</v>
      </c>
      <c r="AI27">
        <f t="shared" si="59"/>
        <v>20572.929539767829</v>
      </c>
      <c r="AJ27">
        <f t="shared" si="60"/>
        <v>2498.1478837546174</v>
      </c>
      <c r="AK27">
        <f t="shared" si="61"/>
        <v>814.87074252141952</v>
      </c>
      <c r="AL27">
        <f t="shared" si="52"/>
        <v>7.8535268596167134</v>
      </c>
      <c r="AM27">
        <f t="shared" si="40"/>
        <v>0.93177748566389618</v>
      </c>
      <c r="AN27">
        <f t="shared" si="41"/>
        <v>0.40430757277901053</v>
      </c>
      <c r="AO27" s="11">
        <f t="shared" si="50"/>
        <v>2.0000000000000046E-2</v>
      </c>
      <c r="AP27" s="11">
        <f t="shared" si="51"/>
        <v>1.9999999999999969E-2</v>
      </c>
      <c r="AQ27" s="11">
        <f t="shared" si="42"/>
        <v>1.9999999999999973E-2</v>
      </c>
      <c r="AR27">
        <f t="shared" si="54"/>
        <v>13179.910119406763</v>
      </c>
      <c r="AS27">
        <f t="shared" si="55"/>
        <v>1723.7908810926683</v>
      </c>
      <c r="AT27">
        <f t="shared" si="56"/>
        <v>579.72205592611465</v>
      </c>
      <c r="AU27">
        <f t="shared" si="57"/>
        <v>2635.9820238813527</v>
      </c>
      <c r="AV27">
        <f t="shared" si="21"/>
        <v>344.75817621853366</v>
      </c>
      <c r="AW27">
        <f t="shared" si="22"/>
        <v>115.94441118522293</v>
      </c>
      <c r="AX27">
        <f t="shared" si="23"/>
        <v>11756.196222264052</v>
      </c>
      <c r="AY27">
        <f t="shared" si="24"/>
        <v>803.55136620573921</v>
      </c>
      <c r="AZ27">
        <f t="shared" si="25"/>
        <v>280.83230019303522</v>
      </c>
      <c r="BA27">
        <f t="shared" si="26"/>
        <v>8405.7056594323531</v>
      </c>
      <c r="BB27">
        <f t="shared" si="27"/>
        <v>11479.547972343391</v>
      </c>
      <c r="BC27">
        <f t="shared" si="28"/>
        <v>9310.4175818698895</v>
      </c>
      <c r="BD27">
        <f t="shared" si="29"/>
        <v>0</v>
      </c>
      <c r="BE27">
        <v>0</v>
      </c>
      <c r="BF27">
        <v>0</v>
      </c>
      <c r="BG27">
        <v>0</v>
      </c>
      <c r="BH27">
        <f t="shared" si="6"/>
        <v>0</v>
      </c>
      <c r="BI27">
        <f t="shared" si="7"/>
        <v>0</v>
      </c>
      <c r="BJ27">
        <f t="shared" si="8"/>
        <v>0</v>
      </c>
      <c r="BK27">
        <f t="shared" si="9"/>
        <v>0</v>
      </c>
      <c r="BL27">
        <f t="shared" si="10"/>
        <v>0</v>
      </c>
      <c r="BM27">
        <f t="shared" si="11"/>
        <v>0</v>
      </c>
      <c r="BN27">
        <f t="shared" si="12"/>
        <v>0</v>
      </c>
      <c r="BO27">
        <f t="shared" si="13"/>
        <v>0</v>
      </c>
      <c r="BP27">
        <f t="shared" si="14"/>
        <v>0</v>
      </c>
      <c r="BQ27">
        <f t="shared" si="15"/>
        <v>0</v>
      </c>
      <c r="BR27" s="11">
        <f t="shared" si="30"/>
        <v>5.298173514030588E-2</v>
      </c>
      <c r="BS27">
        <f>MAX(-99,(BS$3*'Climate Model'!E133+BS$4*'Climate Model'!E133^2+BS$6*'Climate Model'!E133^6)*(K27/K$69)^BS$8)</f>
        <v>2.2499998651118873</v>
      </c>
      <c r="BT27">
        <f>MAX(-99,(BT$3*'Climate Model'!E133+BT$4*'Climate Model'!E133^2+BT$6*'Climate Model'!E133^6)*(L27/L$69)^BS$8)</f>
        <v>1.5551214813225007</v>
      </c>
      <c r="BU27">
        <f>MAX(-99,(BU$3*'Climate Model'!E133+BU$4*'Climate Model'!E133^2+BU$6*'Climate Model'!E133^6)*(M27/M$69)^BS$8)</f>
        <v>0.7129637780037924</v>
      </c>
      <c r="BV27">
        <v>0</v>
      </c>
      <c r="BW27">
        <f>MAX(-99,(BW$3*'Climate Model'!N133+BW$4*'Climate Model'!N133^2+BW$6*'Climate Model'!N133^6)*(K27/K$69)^BS$8)</f>
        <v>2.2499998651118873</v>
      </c>
      <c r="BX27">
        <f>MAX(-99,(BX$3*'Climate Model'!N133+BX$4*'Climate Model'!N133^2+BX$6*'Climate Model'!N133^6)*(L27/L$69)^BS$8)</f>
        <v>1.5551214813225007</v>
      </c>
      <c r="BY27">
        <f>MAX(-99,(BY$3*'Climate Model'!N133+BY$4*'Climate Model'!N133^2+BY$6*'Climate Model'!N133^6)*(M27/M$69)^BS$8)</f>
        <v>0.7129637780037924</v>
      </c>
      <c r="BZ27">
        <f t="shared" si="16"/>
        <v>0</v>
      </c>
      <c r="CA27">
        <f t="shared" si="31"/>
        <v>0</v>
      </c>
    </row>
    <row r="28" spans="1:79" x14ac:dyDescent="0.35">
      <c r="A28" s="13">
        <v>1979</v>
      </c>
      <c r="B28" s="18">
        <v>903.31417676503577</v>
      </c>
      <c r="C28" s="18">
        <v>1743.8147918631214</v>
      </c>
      <c r="D28" s="18">
        <v>1692.845732815879</v>
      </c>
      <c r="E28" s="11">
        <f t="shared" si="47"/>
        <v>7.1710102906858185E-3</v>
      </c>
      <c r="F28" s="11">
        <f t="shared" si="53"/>
        <v>1.6106980972057997E-2</v>
      </c>
      <c r="G28" s="11">
        <f t="shared" si="32"/>
        <v>2.5072610570206343E-2</v>
      </c>
      <c r="H28" s="10">
        <v>17824.495256144404</v>
      </c>
      <c r="I28" s="10">
        <v>2451.1983105057357</v>
      </c>
      <c r="J28" s="10">
        <v>680.46841539270599</v>
      </c>
      <c r="K28">
        <f t="shared" si="17"/>
        <v>19732.332022041093</v>
      </c>
      <c r="L28">
        <f t="shared" si="33"/>
        <v>1405.6528949882536</v>
      </c>
      <c r="M28">
        <f t="shared" si="18"/>
        <v>401.96717409141297</v>
      </c>
      <c r="N28" s="11">
        <f t="shared" si="48"/>
        <v>3.1199121385352826E-2</v>
      </c>
      <c r="O28" s="11">
        <f t="shared" si="34"/>
        <v>3.4800518287731556E-2</v>
      </c>
      <c r="P28" s="11">
        <f t="shared" si="35"/>
        <v>5.2158331856822799E-3</v>
      </c>
      <c r="Q28" s="18">
        <v>4162.5937119474347</v>
      </c>
      <c r="R28" s="18">
        <v>2298.1921282603412</v>
      </c>
      <c r="S28" s="18">
        <v>614.24516500000072</v>
      </c>
      <c r="T28">
        <f t="shared" si="19"/>
        <v>233.53220678226603</v>
      </c>
      <c r="U28">
        <f>R28/I28*1000</f>
        <v>937.57902753538292</v>
      </c>
      <c r="V28">
        <f t="shared" si="63"/>
        <v>902.67990564339846</v>
      </c>
      <c r="W28" s="11">
        <f t="shared" si="36"/>
        <v>-1.4490653480249339E-2</v>
      </c>
      <c r="X28" s="11">
        <f t="shared" si="65"/>
        <v>-1.6231741197668084E-2</v>
      </c>
      <c r="Y28" s="11">
        <f t="shared" si="66"/>
        <v>1.6847943051110797E-2</v>
      </c>
      <c r="Z28" s="18">
        <v>10196.85018926018</v>
      </c>
      <c r="AA28" s="18">
        <v>6396.5277829999986</v>
      </c>
      <c r="AB28" s="18">
        <v>1136.6636570000019</v>
      </c>
      <c r="AC28">
        <f t="shared" si="58"/>
        <v>2.4496385895153021</v>
      </c>
      <c r="AD28">
        <f t="shared" si="64"/>
        <v>2.7832867863149318</v>
      </c>
      <c r="AE28">
        <f t="shared" si="68"/>
        <v>1.8505048501277181</v>
      </c>
      <c r="AF28" s="11">
        <f t="shared" si="49"/>
        <v>-7.7596257389882066E-5</v>
      </c>
      <c r="AG28" s="11">
        <f t="shared" si="69"/>
        <v>-9.7353502683185066E-3</v>
      </c>
      <c r="AH28" s="11">
        <f t="shared" si="67"/>
        <v>1.0258623333963268E-2</v>
      </c>
      <c r="AI28">
        <f t="shared" si="59"/>
        <v>21151.618609672398</v>
      </c>
      <c r="AJ28">
        <f t="shared" si="60"/>
        <v>2593.0912715976892</v>
      </c>
      <c r="AK28">
        <f t="shared" si="61"/>
        <v>849.32807945450054</v>
      </c>
      <c r="AL28">
        <f t="shared" si="52"/>
        <v>8.0105973968090485</v>
      </c>
      <c r="AM28">
        <f t="shared" si="40"/>
        <v>0.95041303537717414</v>
      </c>
      <c r="AN28">
        <f t="shared" si="41"/>
        <v>0.41239372423459075</v>
      </c>
      <c r="AO28" s="11">
        <f t="shared" si="50"/>
        <v>2.0000000000000108E-2</v>
      </c>
      <c r="AP28" s="11">
        <f t="shared" si="51"/>
        <v>2.0000000000000046E-2</v>
      </c>
      <c r="AQ28" s="11">
        <f t="shared" si="42"/>
        <v>2.0000000000000039E-2</v>
      </c>
      <c r="AR28">
        <f t="shared" si="54"/>
        <v>13595.797501685616</v>
      </c>
      <c r="AS28">
        <f t="shared" si="55"/>
        <v>1794.2222197144811</v>
      </c>
      <c r="AT28">
        <f t="shared" si="56"/>
        <v>608.16447878836539</v>
      </c>
      <c r="AU28">
        <f t="shared" si="57"/>
        <v>2719.1595003371235</v>
      </c>
      <c r="AV28">
        <f t="shared" si="21"/>
        <v>358.84444394289625</v>
      </c>
      <c r="AW28">
        <f t="shared" si="22"/>
        <v>121.63289575767308</v>
      </c>
      <c r="AX28">
        <f t="shared" si="23"/>
        <v>12040.814017001367</v>
      </c>
      <c r="AY28">
        <f t="shared" si="24"/>
        <v>823.12512915319564</v>
      </c>
      <c r="AZ28">
        <f t="shared" si="25"/>
        <v>287.4045600253225</v>
      </c>
      <c r="BA28">
        <f t="shared" si="26"/>
        <v>8487.5917882392569</v>
      </c>
      <c r="BB28">
        <f t="shared" si="27"/>
        <v>11706.417429811811</v>
      </c>
      <c r="BC28">
        <f t="shared" si="28"/>
        <v>9583.0149024228303</v>
      </c>
      <c r="BD28">
        <f t="shared" si="29"/>
        <v>0</v>
      </c>
      <c r="BE28">
        <v>0</v>
      </c>
      <c r="BF28">
        <v>0</v>
      </c>
      <c r="BG28">
        <v>0</v>
      </c>
      <c r="BH28">
        <f t="shared" si="6"/>
        <v>0</v>
      </c>
      <c r="BI28">
        <f t="shared" si="7"/>
        <v>0</v>
      </c>
      <c r="BJ28">
        <f t="shared" si="8"/>
        <v>0</v>
      </c>
      <c r="BK28">
        <f t="shared" si="9"/>
        <v>0</v>
      </c>
      <c r="BL28">
        <f t="shared" si="10"/>
        <v>0</v>
      </c>
      <c r="BM28">
        <f t="shared" si="11"/>
        <v>0</v>
      </c>
      <c r="BN28">
        <f t="shared" si="12"/>
        <v>0</v>
      </c>
      <c r="BO28">
        <f t="shared" si="13"/>
        <v>0</v>
      </c>
      <c r="BP28">
        <f t="shared" si="14"/>
        <v>0</v>
      </c>
      <c r="BQ28">
        <f t="shared" si="15"/>
        <v>0</v>
      </c>
      <c r="BR28" s="11">
        <f t="shared" si="30"/>
        <v>5.1730956327600025E-2</v>
      </c>
      <c r="BS28">
        <f>MAX(-99,(BS$3*'Climate Model'!E134+BS$4*'Climate Model'!E134^2+BS$6*'Climate Model'!E134^6)*(K28/K$69)^BS$8)</f>
        <v>2.290871531450017</v>
      </c>
      <c r="BT28">
        <f>MAX(-99,(BT$3*'Climate Model'!E134+BT$4*'Climate Model'!E134^2+BT$6*'Climate Model'!E134^6)*(L28/L$69)^BS$8)</f>
        <v>1.5796619909978549</v>
      </c>
      <c r="BU28">
        <f>MAX(-99,(BU$3*'Climate Model'!E134+BU$4*'Climate Model'!E134^2+BU$6*'Climate Model'!E134^6)*(M28/M$69)^BS$8)</f>
        <v>0.72706086382712809</v>
      </c>
      <c r="BV28">
        <v>0</v>
      </c>
      <c r="BW28">
        <f>MAX(-99,(BW$3*'Climate Model'!N134+BW$4*'Climate Model'!N134^2+BW$6*'Climate Model'!N134^6)*(K28/K$69)^BS$8)</f>
        <v>2.290871531450017</v>
      </c>
      <c r="BX28">
        <f>MAX(-99,(BX$3*'Climate Model'!N134+BX$4*'Climate Model'!N134^2+BX$6*'Climate Model'!N134^6)*(L28/L$69)^BS$8)</f>
        <v>1.5796619909978549</v>
      </c>
      <c r="BY28">
        <f>MAX(-99,(BY$3*'Climate Model'!N134+BY$4*'Climate Model'!N134^2+BY$6*'Climate Model'!N134^6)*(M28/M$69)^BS$8)</f>
        <v>0.72706086382712809</v>
      </c>
      <c r="BZ28">
        <f t="shared" si="16"/>
        <v>0</v>
      </c>
      <c r="CA28">
        <f t="shared" si="31"/>
        <v>0</v>
      </c>
    </row>
    <row r="29" spans="1:79" x14ac:dyDescent="0.35">
      <c r="A29" s="13">
        <v>1980</v>
      </c>
      <c r="B29" s="18">
        <v>909.58314605023929</v>
      </c>
      <c r="C29" s="18">
        <v>1771.1376542472055</v>
      </c>
      <c r="D29" s="18">
        <v>1735.2726914999992</v>
      </c>
      <c r="E29" s="11">
        <f t="shared" si="47"/>
        <v>6.9399655695143248E-3</v>
      </c>
      <c r="F29" s="11">
        <f t="shared" si="53"/>
        <v>1.5668442836691353E-2</v>
      </c>
      <c r="G29" s="11">
        <f t="shared" si="32"/>
        <v>2.5062507387218987E-2</v>
      </c>
      <c r="H29" s="10">
        <v>18304.771367773254</v>
      </c>
      <c r="I29" s="10">
        <v>2567.816844563456</v>
      </c>
      <c r="J29" s="10">
        <v>723.71836737436615</v>
      </c>
      <c r="K29">
        <f t="shared" si="17"/>
        <v>20124.351959751704</v>
      </c>
      <c r="L29">
        <f t="shared" si="33"/>
        <v>1449.8121240919959</v>
      </c>
      <c r="M29">
        <f t="shared" si="18"/>
        <v>417.06319180806776</v>
      </c>
      <c r="N29" s="11">
        <f t="shared" si="48"/>
        <v>1.9866883309723513E-2</v>
      </c>
      <c r="O29" s="11">
        <f t="shared" si="34"/>
        <v>3.1415457728709982E-2</v>
      </c>
      <c r="P29" s="11">
        <f t="shared" si="35"/>
        <v>3.7555349515236133E-2</v>
      </c>
      <c r="Q29" s="18">
        <v>4055.536150077508</v>
      </c>
      <c r="R29" s="18">
        <v>2318.4122303689601</v>
      </c>
      <c r="S29" s="18">
        <v>637.55582599999889</v>
      </c>
      <c r="T29">
        <f t="shared" si="19"/>
        <v>221.55623080971907</v>
      </c>
      <c r="U29">
        <f t="shared" ref="U29:U69" si="70">R29/I29*1000</f>
        <v>902.87289581321522</v>
      </c>
      <c r="V29">
        <f t="shared" si="63"/>
        <v>880.94465297742408</v>
      </c>
      <c r="W29" s="11">
        <f t="shared" si="36"/>
        <v>-5.128190298699474E-2</v>
      </c>
      <c r="X29" s="11">
        <f t="shared" si="65"/>
        <v>-3.7016753471331182E-2</v>
      </c>
      <c r="Y29" s="11">
        <f t="shared" si="66"/>
        <v>-2.4078582596210835E-2</v>
      </c>
      <c r="Z29" s="18">
        <v>9918.9793807804017</v>
      </c>
      <c r="AA29" s="18">
        <v>6533.856933</v>
      </c>
      <c r="AB29" s="18">
        <v>1193.3664780000026</v>
      </c>
      <c r="AC29">
        <f t="shared" si="58"/>
        <v>2.4457874406053151</v>
      </c>
      <c r="AD29">
        <f t="shared" si="64"/>
        <v>2.8182464047647726</v>
      </c>
      <c r="AE29">
        <f t="shared" si="68"/>
        <v>1.871783504022132</v>
      </c>
      <c r="AF29" s="11">
        <f t="shared" si="49"/>
        <v>-1.5721294261408024E-3</v>
      </c>
      <c r="AG29" s="11">
        <f t="shared" si="69"/>
        <v>1.2560552014162849E-2</v>
      </c>
      <c r="AH29" s="11">
        <f t="shared" si="67"/>
        <v>1.1498837137846597E-2</v>
      </c>
      <c r="AI29">
        <f t="shared" si="59"/>
        <v>21755.616249042279</v>
      </c>
      <c r="AJ29">
        <f t="shared" si="60"/>
        <v>2692.6265883808169</v>
      </c>
      <c r="AK29">
        <f t="shared" si="61"/>
        <v>886.02816726672359</v>
      </c>
      <c r="AL29">
        <f t="shared" si="52"/>
        <v>8.1708093447452299</v>
      </c>
      <c r="AM29">
        <f t="shared" si="40"/>
        <v>0.96942129608471761</v>
      </c>
      <c r="AN29">
        <f t="shared" si="41"/>
        <v>0.42064159871928258</v>
      </c>
      <c r="AO29" s="11">
        <f t="shared" si="50"/>
        <v>2.0000000000000056E-2</v>
      </c>
      <c r="AP29" s="11">
        <f t="shared" si="51"/>
        <v>1.9999999999999983E-2</v>
      </c>
      <c r="AQ29" s="11">
        <f t="shared" si="42"/>
        <v>2.0000000000000039E-2</v>
      </c>
      <c r="AR29">
        <f t="shared" si="54"/>
        <v>14023.398598028998</v>
      </c>
      <c r="AS29">
        <f t="shared" si="55"/>
        <v>1867.0228575799463</v>
      </c>
      <c r="AT29">
        <f t="shared" si="56"/>
        <v>638.11052928546758</v>
      </c>
      <c r="AU29">
        <f t="shared" si="57"/>
        <v>2804.6797196057996</v>
      </c>
      <c r="AV29">
        <f t="shared" si="21"/>
        <v>373.40457151598929</v>
      </c>
      <c r="AW29">
        <f t="shared" si="22"/>
        <v>127.62210585709352</v>
      </c>
      <c r="AX29">
        <f t="shared" si="23"/>
        <v>12333.912437954905</v>
      </c>
      <c r="AY29">
        <f t="shared" si="24"/>
        <v>843.31010776166693</v>
      </c>
      <c r="AZ29">
        <f t="shared" si="25"/>
        <v>294.18340179554099</v>
      </c>
      <c r="BA29">
        <f t="shared" si="26"/>
        <v>8568.3713400520155</v>
      </c>
      <c r="BB29">
        <f t="shared" si="27"/>
        <v>11932.747269369063</v>
      </c>
      <c r="BC29">
        <f t="shared" si="28"/>
        <v>9863.6429129570843</v>
      </c>
      <c r="BD29">
        <f t="shared" si="29"/>
        <v>0</v>
      </c>
      <c r="BE29">
        <v>0</v>
      </c>
      <c r="BF29">
        <v>0</v>
      </c>
      <c r="BG29">
        <v>0</v>
      </c>
      <c r="BH29">
        <f t="shared" si="6"/>
        <v>0</v>
      </c>
      <c r="BI29">
        <f t="shared" si="7"/>
        <v>0</v>
      </c>
      <c r="BJ29">
        <f t="shared" si="8"/>
        <v>0</v>
      </c>
      <c r="BK29">
        <f t="shared" si="9"/>
        <v>0</v>
      </c>
      <c r="BL29">
        <f t="shared" si="10"/>
        <v>0</v>
      </c>
      <c r="BM29">
        <f t="shared" si="11"/>
        <v>0</v>
      </c>
      <c r="BN29">
        <f t="shared" si="12"/>
        <v>0</v>
      </c>
      <c r="BO29">
        <f t="shared" si="13"/>
        <v>0</v>
      </c>
      <c r="BP29">
        <f t="shared" si="14"/>
        <v>0</v>
      </c>
      <c r="BQ29">
        <f t="shared" si="15"/>
        <v>0</v>
      </c>
      <c r="BR29" s="11">
        <f t="shared" si="30"/>
        <v>4.2806571653571907E-2</v>
      </c>
      <c r="BS29">
        <f>MAX(-99,(BS$3*'Climate Model'!E135+BS$4*'Climate Model'!E135^2+BS$6*'Climate Model'!E135^6)*(K29/K$69)^BS$8)</f>
        <v>2.3385853934394847</v>
      </c>
      <c r="BT29">
        <f>MAX(-99,(BT$3*'Climate Model'!E135+BT$4*'Climate Model'!E135^2+BT$6*'Climate Model'!E135^6)*(L29/L$69)^BS$8)</f>
        <v>1.6055488491897918</v>
      </c>
      <c r="BU29">
        <f>MAX(-99,(BU$3*'Climate Model'!E135+BU$4*'Climate Model'!E135^2+BU$6*'Climate Model'!E135^6)*(M29/M$69)^BS$8)</f>
        <v>0.73529718121857113</v>
      </c>
      <c r="BV29">
        <v>0</v>
      </c>
      <c r="BW29">
        <f>MAX(-99,(BW$3*'Climate Model'!N135+BW$4*'Climate Model'!N135^2+BW$6*'Climate Model'!N135^6)*(K29/K$69)^BS$8)</f>
        <v>2.3385853934394847</v>
      </c>
      <c r="BX29">
        <f>MAX(-99,(BX$3*'Climate Model'!N135+BX$4*'Climate Model'!N135^2+BX$6*'Climate Model'!N135^6)*(L29/L$69)^BS$8)</f>
        <v>1.6055488491897918</v>
      </c>
      <c r="BY29">
        <f>MAX(-99,(BY$3*'Climate Model'!N135+BY$4*'Climate Model'!N135^2+BY$6*'Climate Model'!N135^6)*(M29/M$69)^BS$8)</f>
        <v>0.73529718121857113</v>
      </c>
      <c r="BZ29">
        <f t="shared" si="16"/>
        <v>0</v>
      </c>
      <c r="CA29">
        <f t="shared" si="31"/>
        <v>0</v>
      </c>
    </row>
    <row r="30" spans="1:79" x14ac:dyDescent="0.35">
      <c r="A30" s="13">
        <v>1981</v>
      </c>
      <c r="B30" s="18">
        <v>915.87460548077411</v>
      </c>
      <c r="C30" s="18">
        <v>1799.1535041360673</v>
      </c>
      <c r="D30" s="18">
        <v>1778.6064313142044</v>
      </c>
      <c r="E30" s="11">
        <f t="shared" si="47"/>
        <v>6.9168601659504768E-3</v>
      </c>
      <c r="F30" s="11">
        <f t="shared" si="53"/>
        <v>1.5817996879959901E-2</v>
      </c>
      <c r="G30" s="11">
        <f t="shared" si="32"/>
        <v>2.4972293995329835E-2</v>
      </c>
      <c r="H30" s="10">
        <v>18585.782838008105</v>
      </c>
      <c r="I30" s="10">
        <v>2617.053973761886</v>
      </c>
      <c r="J30" s="10">
        <v>761.04401569973516</v>
      </c>
      <c r="K30">
        <f t="shared" si="17"/>
        <v>20292.933909060386</v>
      </c>
      <c r="L30">
        <f t="shared" si="33"/>
        <v>1454.6029384071733</v>
      </c>
      <c r="M30">
        <f t="shared" si="18"/>
        <v>427.88781278464347</v>
      </c>
      <c r="N30" s="11">
        <f t="shared" si="48"/>
        <v>8.377012568943458E-3</v>
      </c>
      <c r="O30" s="11">
        <f t="shared" si="34"/>
        <v>3.3044380272222022E-3</v>
      </c>
      <c r="P30" s="11">
        <f t="shared" si="35"/>
        <v>2.5954390579634754E-2</v>
      </c>
      <c r="Q30" s="18">
        <v>3946.9596667375117</v>
      </c>
      <c r="R30" s="18">
        <v>2355.1102514803902</v>
      </c>
      <c r="S30" s="18">
        <v>671.01365500000111</v>
      </c>
      <c r="T30">
        <f t="shared" si="19"/>
        <v>212.36445626954927</v>
      </c>
      <c r="U30">
        <f t="shared" si="70"/>
        <v>899.9089338975441</v>
      </c>
      <c r="V30">
        <f t="shared" si="63"/>
        <v>881.70150629598425</v>
      </c>
      <c r="W30" s="11">
        <f t="shared" si="36"/>
        <v>-4.1487321329563731E-2</v>
      </c>
      <c r="X30" s="11">
        <f t="shared" si="65"/>
        <v>-3.2828119322393522E-3</v>
      </c>
      <c r="Y30" s="11">
        <f t="shared" si="66"/>
        <v>8.5913833065691674E-4</v>
      </c>
      <c r="Z30" s="18">
        <v>9531.5916334437134</v>
      </c>
      <c r="AA30" s="18">
        <v>6441.6575519999997</v>
      </c>
      <c r="AB30" s="18">
        <v>1231.3235949999989</v>
      </c>
      <c r="AC30">
        <f t="shared" si="58"/>
        <v>2.4149199480729333</v>
      </c>
      <c r="AD30">
        <f t="shared" si="64"/>
        <v>2.735183012324311</v>
      </c>
      <c r="AE30">
        <f t="shared" si="68"/>
        <v>1.8350201755581217</v>
      </c>
      <c r="AF30" s="11">
        <f t="shared" si="49"/>
        <v>-1.2620676686745215E-2</v>
      </c>
      <c r="AG30" s="11">
        <f t="shared" si="69"/>
        <v>-2.9473431528211077E-2</v>
      </c>
      <c r="AH30" s="11">
        <f t="shared" si="67"/>
        <v>-1.9640801612479445E-2</v>
      </c>
      <c r="AI30">
        <f t="shared" si="59"/>
        <v>22384.73434374385</v>
      </c>
      <c r="AJ30">
        <f t="shared" si="60"/>
        <v>2796.7685010587243</v>
      </c>
      <c r="AK30">
        <f t="shared" si="61"/>
        <v>925.04745639714474</v>
      </c>
      <c r="AL30">
        <f t="shared" si="52"/>
        <v>8.3342255316401346</v>
      </c>
      <c r="AM30">
        <f t="shared" si="40"/>
        <v>0.98880972200641193</v>
      </c>
      <c r="AN30">
        <f t="shared" si="41"/>
        <v>0.42905443069366822</v>
      </c>
      <c r="AO30" s="11">
        <f t="shared" si="50"/>
        <v>2.0000000000000007E-2</v>
      </c>
      <c r="AP30" s="11">
        <f t="shared" si="51"/>
        <v>1.9999999999999966E-2</v>
      </c>
      <c r="AQ30" s="11">
        <f t="shared" si="42"/>
        <v>1.9999999999999966E-2</v>
      </c>
      <c r="AR30">
        <f t="shared" si="54"/>
        <v>14465.200295857016</v>
      </c>
      <c r="AS30">
        <f t="shared" si="55"/>
        <v>1943.1154588893764</v>
      </c>
      <c r="AT30">
        <f t="shared" si="56"/>
        <v>669.59018721694781</v>
      </c>
      <c r="AU30">
        <f t="shared" si="57"/>
        <v>2893.0400591714033</v>
      </c>
      <c r="AV30">
        <f t="shared" si="21"/>
        <v>388.62309177787529</v>
      </c>
      <c r="AW30">
        <f t="shared" si="22"/>
        <v>133.91803744338958</v>
      </c>
      <c r="AX30">
        <f t="shared" si="23"/>
        <v>12635.092366832234</v>
      </c>
      <c r="AY30">
        <f t="shared" si="24"/>
        <v>864.01319483739678</v>
      </c>
      <c r="AZ30">
        <f t="shared" si="25"/>
        <v>301.17520118138356</v>
      </c>
      <c r="BA30">
        <f t="shared" si="26"/>
        <v>8649.7334753560463</v>
      </c>
      <c r="BB30">
        <f t="shared" si="27"/>
        <v>12165.134816572083</v>
      </c>
      <c r="BC30">
        <f t="shared" si="28"/>
        <v>10151.737982209872</v>
      </c>
      <c r="BD30">
        <f t="shared" si="29"/>
        <v>0</v>
      </c>
      <c r="BE30">
        <v>0</v>
      </c>
      <c r="BF30">
        <v>0</v>
      </c>
      <c r="BG30">
        <v>0</v>
      </c>
      <c r="BH30">
        <f t="shared" si="6"/>
        <v>0</v>
      </c>
      <c r="BI30">
        <f t="shared" si="7"/>
        <v>0</v>
      </c>
      <c r="BJ30">
        <f t="shared" si="8"/>
        <v>0</v>
      </c>
      <c r="BK30">
        <f t="shared" si="9"/>
        <v>0</v>
      </c>
      <c r="BL30">
        <f t="shared" si="10"/>
        <v>0</v>
      </c>
      <c r="BM30">
        <f t="shared" si="11"/>
        <v>0</v>
      </c>
      <c r="BN30">
        <f t="shared" si="12"/>
        <v>0</v>
      </c>
      <c r="BO30">
        <f t="shared" si="13"/>
        <v>0</v>
      </c>
      <c r="BP30">
        <f t="shared" si="14"/>
        <v>0</v>
      </c>
      <c r="BQ30">
        <f t="shared" si="15"/>
        <v>0</v>
      </c>
      <c r="BR30" s="11">
        <f t="shared" si="30"/>
        <v>2.9448153818693784E-2</v>
      </c>
      <c r="BS30">
        <f>MAX(-99,(BS$3*'Climate Model'!E136+BS$4*'Climate Model'!E136^2+BS$6*'Climate Model'!E136^6)*(K30/K$69)^BS$8)</f>
        <v>2.3934008971040108</v>
      </c>
      <c r="BT30">
        <f>MAX(-99,(BT$3*'Climate Model'!E136+BT$4*'Climate Model'!E136^2+BT$6*'Climate Model'!E136^6)*(L30/L$69)^BS$8)</f>
        <v>1.6426056994916671</v>
      </c>
      <c r="BU30">
        <f>MAX(-99,(BU$3*'Climate Model'!E136+BU$4*'Climate Model'!E136^2+BU$6*'Climate Model'!E136^6)*(M30/M$69)^BS$8)</f>
        <v>0.74533437216677367</v>
      </c>
      <c r="BV30">
        <v>0</v>
      </c>
      <c r="BW30">
        <f>MAX(-99,(BW$3*'Climate Model'!N136+BW$4*'Climate Model'!N136^2+BW$6*'Climate Model'!N136^6)*(K30/K$69)^BS$8)</f>
        <v>2.3934008971040108</v>
      </c>
      <c r="BX30">
        <f>MAX(-99,(BX$3*'Climate Model'!N136+BX$4*'Climate Model'!N136^2+BX$6*'Climate Model'!N136^6)*(L30/L$69)^BS$8)</f>
        <v>1.6426056994916671</v>
      </c>
      <c r="BY30">
        <f>MAX(-99,(BY$3*'Climate Model'!N136+BY$4*'Climate Model'!N136^2+BY$6*'Climate Model'!N136^6)*(M30/M$69)^BS$8)</f>
        <v>0.74533437216677367</v>
      </c>
      <c r="BZ30">
        <f t="shared" si="16"/>
        <v>0</v>
      </c>
      <c r="CA30">
        <f t="shared" si="31"/>
        <v>0</v>
      </c>
    </row>
    <row r="31" spans="1:79" x14ac:dyDescent="0.35">
      <c r="A31" s="13">
        <v>1982</v>
      </c>
      <c r="B31" s="18">
        <v>921.55163861389883</v>
      </c>
      <c r="C31" s="18">
        <v>1829.4163993666116</v>
      </c>
      <c r="D31" s="18">
        <v>1822.7481860632315</v>
      </c>
      <c r="E31" s="11">
        <f t="shared" si="47"/>
        <v>6.1984829573308821E-3</v>
      </c>
      <c r="F31" s="11">
        <f t="shared" si="53"/>
        <v>1.682062990232517E-2</v>
      </c>
      <c r="G31" s="11">
        <f t="shared" si="32"/>
        <v>2.4818168860668597E-2</v>
      </c>
      <c r="H31" s="10">
        <v>18649.5693477856</v>
      </c>
      <c r="I31" s="10">
        <v>2627.655881045735</v>
      </c>
      <c r="J31" s="10">
        <v>789.89522956821065</v>
      </c>
      <c r="K31">
        <f t="shared" si="17"/>
        <v>20237.139804597737</v>
      </c>
      <c r="L31">
        <f t="shared" si="33"/>
        <v>1436.3355887459484</v>
      </c>
      <c r="M31">
        <f t="shared" si="18"/>
        <v>433.3540066629966</v>
      </c>
      <c r="N31" s="11">
        <f t="shared" si="48"/>
        <v>-2.7494350847778897E-3</v>
      </c>
      <c r="O31" s="11">
        <f t="shared" si="34"/>
        <v>-1.2558306585870165E-2</v>
      </c>
      <c r="P31" s="11">
        <f t="shared" si="35"/>
        <v>1.2774829558196057E-2</v>
      </c>
      <c r="Q31" s="18">
        <v>3848.8696831483066</v>
      </c>
      <c r="R31" s="18">
        <v>2436.0311347254014</v>
      </c>
      <c r="S31" s="18">
        <v>702.69958900000029</v>
      </c>
      <c r="T31">
        <f t="shared" si="19"/>
        <v>206.37847509359841</v>
      </c>
      <c r="U31">
        <f t="shared" si="70"/>
        <v>927.07388067722479</v>
      </c>
      <c r="V31">
        <f t="shared" si="63"/>
        <v>889.61113157263264</v>
      </c>
      <c r="W31" s="11">
        <f t="shared" si="36"/>
        <v>-2.8187302532176044E-2</v>
      </c>
      <c r="X31" s="11">
        <f t="shared" si="65"/>
        <v>3.0186328589969814E-2</v>
      </c>
      <c r="Y31" s="11">
        <f t="shared" si="66"/>
        <v>8.970865105898054E-3</v>
      </c>
      <c r="Z31" s="18">
        <v>9181.9648749908665</v>
      </c>
      <c r="AA31" s="18">
        <v>6672.025826000001</v>
      </c>
      <c r="AB31" s="18">
        <v>1291.7080840000017</v>
      </c>
      <c r="AC31">
        <f t="shared" si="58"/>
        <v>2.3856263347113855</v>
      </c>
      <c r="AD31">
        <f t="shared" si="64"/>
        <v>2.7388918519516774</v>
      </c>
      <c r="AE31">
        <f t="shared" si="68"/>
        <v>1.8382081108631489</v>
      </c>
      <c r="AF31" s="11">
        <f t="shared" si="49"/>
        <v>-1.2130262696667693E-2</v>
      </c>
      <c r="AG31" s="11">
        <f t="shared" si="69"/>
        <v>1.355974942318261E-3</v>
      </c>
      <c r="AH31" s="11">
        <f t="shared" si="67"/>
        <v>1.7372753430668114E-3</v>
      </c>
      <c r="AI31">
        <f t="shared" si="59"/>
        <v>23039.300968540869</v>
      </c>
      <c r="AJ31">
        <f t="shared" si="60"/>
        <v>2905.7147427307273</v>
      </c>
      <c r="AK31">
        <f t="shared" si="61"/>
        <v>966.46074820081992</v>
      </c>
      <c r="AL31">
        <f t="shared" si="52"/>
        <v>8.5009100422729382</v>
      </c>
      <c r="AM31">
        <f t="shared" si="40"/>
        <v>1.0085859164465403</v>
      </c>
      <c r="AN31">
        <f t="shared" si="41"/>
        <v>0.43763551930754158</v>
      </c>
      <c r="AO31" s="11">
        <f t="shared" si="50"/>
        <v>2.0000000000000115E-2</v>
      </c>
      <c r="AP31" s="11">
        <f t="shared" si="51"/>
        <v>2.0000000000000111E-2</v>
      </c>
      <c r="AQ31" s="11">
        <f t="shared" si="42"/>
        <v>1.999999999999998E-2</v>
      </c>
      <c r="AR31">
        <f t="shared" si="54"/>
        <v>14913.343482703734</v>
      </c>
      <c r="AS31">
        <f t="shared" si="55"/>
        <v>2024.0141726498246</v>
      </c>
      <c r="AT31">
        <f t="shared" si="56"/>
        <v>702.63656520758002</v>
      </c>
      <c r="AU31">
        <f t="shared" si="57"/>
        <v>2982.6686965407471</v>
      </c>
      <c r="AV31">
        <f t="shared" si="21"/>
        <v>404.80283452996491</v>
      </c>
      <c r="AW31">
        <f t="shared" si="22"/>
        <v>140.52731304151601</v>
      </c>
      <c r="AX31">
        <f t="shared" si="23"/>
        <v>12946.290024623966</v>
      </c>
      <c r="AY31">
        <f t="shared" si="24"/>
        <v>885.09720295525392</v>
      </c>
      <c r="AZ31">
        <f t="shared" si="25"/>
        <v>308.38557759319821</v>
      </c>
      <c r="BA31">
        <f t="shared" si="26"/>
        <v>8725.7711685390477</v>
      </c>
      <c r="BB31">
        <f t="shared" si="27"/>
        <v>12413.866237925491</v>
      </c>
      <c r="BC31">
        <f t="shared" si="28"/>
        <v>10446.80941170631</v>
      </c>
      <c r="BD31">
        <f t="shared" si="29"/>
        <v>0</v>
      </c>
      <c r="BE31">
        <v>0</v>
      </c>
      <c r="BF31">
        <v>0</v>
      </c>
      <c r="BG31">
        <v>0</v>
      </c>
      <c r="BH31">
        <f t="shared" si="6"/>
        <v>0</v>
      </c>
      <c r="BI31">
        <f t="shared" si="7"/>
        <v>0</v>
      </c>
      <c r="BJ31">
        <f t="shared" si="8"/>
        <v>0</v>
      </c>
      <c r="BK31">
        <f t="shared" si="9"/>
        <v>0</v>
      </c>
      <c r="BL31">
        <f t="shared" si="10"/>
        <v>0</v>
      </c>
      <c r="BM31">
        <f t="shared" si="11"/>
        <v>0</v>
      </c>
      <c r="BN31">
        <f t="shared" si="12"/>
        <v>0</v>
      </c>
      <c r="BO31">
        <f t="shared" si="13"/>
        <v>0</v>
      </c>
      <c r="BP31">
        <f t="shared" si="14"/>
        <v>0</v>
      </c>
      <c r="BQ31">
        <f t="shared" si="15"/>
        <v>0</v>
      </c>
      <c r="BR31" s="11">
        <f t="shared" si="30"/>
        <v>1.7109021078205416E-2</v>
      </c>
      <c r="BS31">
        <f>MAX(-99,(BS$3*'Climate Model'!E137+BS$4*'Climate Model'!E137^2+BS$6*'Climate Model'!E137^6)*(K31/K$69)^BS$8)</f>
        <v>2.4552630165276756</v>
      </c>
      <c r="BT31">
        <f>MAX(-99,(BT$3*'Climate Model'!E137+BT$4*'Climate Model'!E137^2+BT$6*'Climate Model'!E137^6)*(L31/L$69)^BS$8)</f>
        <v>1.6864068202064069</v>
      </c>
      <c r="BU31">
        <f>MAX(-99,(BU$3*'Climate Model'!E137+BU$4*'Climate Model'!E137^2+BU$6*'Climate Model'!E137^6)*(M31/M$69)^BS$8)</f>
        <v>0.75746392881057134</v>
      </c>
      <c r="BV31">
        <v>0</v>
      </c>
      <c r="BW31">
        <f>MAX(-99,(BW$3*'Climate Model'!N137+BW$4*'Climate Model'!N137^2+BW$6*'Climate Model'!N137^6)*(K31/K$69)^BS$8)</f>
        <v>2.4552630165276756</v>
      </c>
      <c r="BX31">
        <f>MAX(-99,(BX$3*'Climate Model'!N137+BX$4*'Climate Model'!N137^2+BX$6*'Climate Model'!N137^6)*(L31/L$69)^BS$8)</f>
        <v>1.6864068202064069</v>
      </c>
      <c r="BY31">
        <f>MAX(-99,(BY$3*'Climate Model'!N137+BY$4*'Climate Model'!N137^2+BY$6*'Climate Model'!N137^6)*(M31/M$69)^BS$8)</f>
        <v>0.75746392881057134</v>
      </c>
      <c r="BZ31">
        <f t="shared" si="16"/>
        <v>0</v>
      </c>
      <c r="CA31">
        <f t="shared" si="31"/>
        <v>0</v>
      </c>
    </row>
    <row r="32" spans="1:79" x14ac:dyDescent="0.35">
      <c r="A32" s="13">
        <v>1983</v>
      </c>
      <c r="B32" s="18">
        <v>926.77344196489094</v>
      </c>
      <c r="C32" s="18">
        <v>1859.8300727213013</v>
      </c>
      <c r="D32" s="18">
        <v>1867.5480402701805</v>
      </c>
      <c r="E32" s="11">
        <f t="shared" si="47"/>
        <v>5.666316603642735E-3</v>
      </c>
      <c r="F32" s="11">
        <f t="shared" si="53"/>
        <v>1.6624795407551674E-2</v>
      </c>
      <c r="G32" s="11">
        <f t="shared" si="32"/>
        <v>2.4578191628163226E-2</v>
      </c>
      <c r="H32" s="10">
        <v>19112.052818472035</v>
      </c>
      <c r="I32" s="10">
        <v>2643.163992556083</v>
      </c>
      <c r="J32" s="10">
        <v>822.39045007983623</v>
      </c>
      <c r="K32">
        <f t="shared" si="17"/>
        <v>20622.14124085362</v>
      </c>
      <c r="L32">
        <f t="shared" si="33"/>
        <v>1421.1857477326455</v>
      </c>
      <c r="M32">
        <f t="shared" si="18"/>
        <v>440.35839097389959</v>
      </c>
      <c r="N32" s="11">
        <f t="shared" si="48"/>
        <v>1.9024498519717374E-2</v>
      </c>
      <c r="O32" s="11">
        <f t="shared" si="34"/>
        <v>-1.0547563627891492E-2</v>
      </c>
      <c r="P32" s="11">
        <f t="shared" si="35"/>
        <v>1.6163192685905044E-2</v>
      </c>
      <c r="Q32" s="18">
        <v>3862.5636050119006</v>
      </c>
      <c r="R32" s="18">
        <v>2483.9035272710544</v>
      </c>
      <c r="S32" s="18">
        <v>726.66990200000009</v>
      </c>
      <c r="T32">
        <f t="shared" si="19"/>
        <v>202.10092770770731</v>
      </c>
      <c r="U32">
        <f t="shared" si="70"/>
        <v>939.74627918148394</v>
      </c>
      <c r="V32">
        <f t="shared" si="63"/>
        <v>883.6069313906263</v>
      </c>
      <c r="W32" s="11">
        <f t="shared" si="36"/>
        <v>-2.0726712821921518E-2</v>
      </c>
      <c r="X32" s="11">
        <f t="shared" si="65"/>
        <v>1.366924337788699E-2</v>
      </c>
      <c r="Y32" s="11">
        <f t="shared" si="66"/>
        <v>-6.7492412908461098E-3</v>
      </c>
      <c r="Z32" s="18">
        <v>9173.9167314395199</v>
      </c>
      <c r="AA32" s="18">
        <v>6816.8026530000006</v>
      </c>
      <c r="AB32" s="18">
        <v>1370.8896149999982</v>
      </c>
      <c r="AC32">
        <f t="shared" si="58"/>
        <v>2.3750849615876435</v>
      </c>
      <c r="AD32">
        <f t="shared" si="64"/>
        <v>2.7443910675908154</v>
      </c>
      <c r="AE32">
        <f t="shared" si="68"/>
        <v>1.8865369423268037</v>
      </c>
      <c r="AF32" s="11">
        <f t="shared" si="49"/>
        <v>-4.4187025312232477E-3</v>
      </c>
      <c r="AG32" s="11">
        <f t="shared" si="69"/>
        <v>2.0078250388818365E-3</v>
      </c>
      <c r="AH32" s="11">
        <f t="shared" si="67"/>
        <v>2.6291273103436291E-2</v>
      </c>
      <c r="AI32">
        <f t="shared" si="59"/>
        <v>23718.03956822753</v>
      </c>
      <c r="AJ32">
        <f t="shared" si="60"/>
        <v>3019.9461029876197</v>
      </c>
      <c r="AK32">
        <f t="shared" si="61"/>
        <v>1010.341986422254</v>
      </c>
      <c r="AL32">
        <f t="shared" si="52"/>
        <v>8.6709282431183965</v>
      </c>
      <c r="AM32">
        <f t="shared" si="40"/>
        <v>1.028757634775471</v>
      </c>
      <c r="AN32">
        <f t="shared" si="41"/>
        <v>0.44638822969369241</v>
      </c>
      <c r="AO32" s="11">
        <f t="shared" si="50"/>
        <v>1.9999999999999941E-2</v>
      </c>
      <c r="AP32" s="11">
        <f t="shared" si="51"/>
        <v>1.9999999999999917E-2</v>
      </c>
      <c r="AQ32" s="11">
        <f t="shared" si="42"/>
        <v>1.9999999999999997E-2</v>
      </c>
      <c r="AR32">
        <f t="shared" si="54"/>
        <v>15369.516800963984</v>
      </c>
      <c r="AS32">
        <f t="shared" si="55"/>
        <v>2108.1015246924712</v>
      </c>
      <c r="AT32">
        <f t="shared" si="56"/>
        <v>737.26537941466552</v>
      </c>
      <c r="AU32">
        <f t="shared" si="57"/>
        <v>3073.9033601927968</v>
      </c>
      <c r="AV32">
        <f t="shared" si="21"/>
        <v>421.62030493849426</v>
      </c>
      <c r="AW32">
        <f t="shared" si="22"/>
        <v>147.45307588293312</v>
      </c>
      <c r="AX32">
        <f t="shared" si="23"/>
        <v>13267.118892296638</v>
      </c>
      <c r="AY32">
        <f t="shared" si="24"/>
        <v>906.79317669399734</v>
      </c>
      <c r="AZ32">
        <f t="shared" si="25"/>
        <v>315.82175709193723</v>
      </c>
      <c r="BA32">
        <f t="shared" si="26"/>
        <v>8797.9010527641403</v>
      </c>
      <c r="BB32">
        <f t="shared" si="27"/>
        <v>12665.283582630895</v>
      </c>
      <c r="BC32">
        <f t="shared" si="28"/>
        <v>10748.071385239367</v>
      </c>
      <c r="BD32">
        <f t="shared" si="29"/>
        <v>0</v>
      </c>
      <c r="BE32">
        <v>0</v>
      </c>
      <c r="BF32">
        <v>0</v>
      </c>
      <c r="BG32">
        <v>0</v>
      </c>
      <c r="BH32">
        <f t="shared" si="6"/>
        <v>0</v>
      </c>
      <c r="BI32">
        <f t="shared" si="7"/>
        <v>0</v>
      </c>
      <c r="BJ32">
        <f t="shared" si="8"/>
        <v>0</v>
      </c>
      <c r="BK32">
        <f t="shared" si="9"/>
        <v>0</v>
      </c>
      <c r="BL32">
        <f t="shared" si="10"/>
        <v>0</v>
      </c>
      <c r="BM32">
        <f t="shared" si="11"/>
        <v>0</v>
      </c>
      <c r="BN32">
        <f t="shared" si="12"/>
        <v>0</v>
      </c>
      <c r="BO32">
        <f t="shared" si="13"/>
        <v>0</v>
      </c>
      <c r="BP32">
        <f t="shared" si="14"/>
        <v>0</v>
      </c>
      <c r="BQ32">
        <f t="shared" si="15"/>
        <v>0</v>
      </c>
      <c r="BR32" s="11">
        <f t="shared" si="30"/>
        <v>3.5451074401415789E-2</v>
      </c>
      <c r="BS32">
        <f>MAX(-99,(BS$3*'Climate Model'!E138+BS$4*'Climate Model'!E138^2+BS$6*'Climate Model'!E138^6)*(K32/K$69)^BS$8)</f>
        <v>2.5039340749012817</v>
      </c>
      <c r="BT32">
        <f>MAX(-99,(BT$3*'Climate Model'!E138+BT$4*'Climate Model'!E138^2+BT$6*'Climate Model'!E138^6)*(L32/L$69)^BS$8)</f>
        <v>1.7295450963507064</v>
      </c>
      <c r="BU32">
        <f>MAX(-99,(BU$3*'Climate Model'!E138+BU$4*'Climate Model'!E138^2+BU$6*'Climate Model'!E138^6)*(M32/M$69)^BS$8)</f>
        <v>0.76860304022774673</v>
      </c>
      <c r="BV32">
        <v>0</v>
      </c>
      <c r="BW32">
        <f>MAX(-99,(BW$3*'Climate Model'!N138+BW$4*'Climate Model'!N138^2+BW$6*'Climate Model'!N138^6)*(K32/K$69)^BS$8)</f>
        <v>2.5039340749012817</v>
      </c>
      <c r="BX32">
        <f>MAX(-99,(BX$3*'Climate Model'!N138+BX$4*'Climate Model'!N138^2+BX$6*'Climate Model'!N138^6)*(L32/L$69)^BS$8)</f>
        <v>1.7295450963507064</v>
      </c>
      <c r="BY32">
        <f>MAX(-99,(BY$3*'Climate Model'!N138+BY$4*'Climate Model'!N138^2+BY$6*'Climate Model'!N138^6)*(M32/M$69)^BS$8)</f>
        <v>0.76860304022774673</v>
      </c>
      <c r="BZ32">
        <f t="shared" si="16"/>
        <v>0</v>
      </c>
      <c r="CA32">
        <f t="shared" si="31"/>
        <v>0</v>
      </c>
    </row>
    <row r="33" spans="1:79" x14ac:dyDescent="0.35">
      <c r="A33" s="13">
        <v>1984</v>
      </c>
      <c r="B33" s="18">
        <v>931.65160996489089</v>
      </c>
      <c r="C33" s="18">
        <v>1889.4103818676083</v>
      </c>
      <c r="D33" s="18">
        <v>1912.9676268623828</v>
      </c>
      <c r="E33" s="11">
        <f t="shared" si="47"/>
        <v>5.2636035724734978E-3</v>
      </c>
      <c r="F33" s="11">
        <f t="shared" si="53"/>
        <v>1.5904845060938855E-2</v>
      </c>
      <c r="G33" s="11">
        <f t="shared" si="32"/>
        <v>2.4320438142855651E-2</v>
      </c>
      <c r="H33" s="10">
        <v>19892.340495778513</v>
      </c>
      <c r="I33" s="10">
        <v>2753.4540042072113</v>
      </c>
      <c r="J33" s="10">
        <v>865.40473852677314</v>
      </c>
      <c r="K33">
        <f t="shared" si="17"/>
        <v>21351.694434927398</v>
      </c>
      <c r="L33">
        <f t="shared" si="33"/>
        <v>1457.3086030603524</v>
      </c>
      <c r="M33">
        <f t="shared" si="18"/>
        <v>452.38859579981255</v>
      </c>
      <c r="N33" s="11">
        <f t="shared" si="48"/>
        <v>3.5377179583490216E-2</v>
      </c>
      <c r="O33" s="11">
        <f t="shared" si="34"/>
        <v>2.5417406123961768E-2</v>
      </c>
      <c r="P33" s="11">
        <f t="shared" si="35"/>
        <v>2.7319122497715731E-2</v>
      </c>
      <c r="Q33" s="18">
        <v>4012.3960597240161</v>
      </c>
      <c r="R33" s="18">
        <v>2592.8270889661512</v>
      </c>
      <c r="S33" s="18">
        <v>755.2512770000003</v>
      </c>
      <c r="T33">
        <f t="shared" si="19"/>
        <v>201.70557911853126</v>
      </c>
      <c r="U33">
        <f t="shared" si="70"/>
        <v>941.66348339372075</v>
      </c>
      <c r="V33">
        <f t="shared" si="63"/>
        <v>872.71451539045961</v>
      </c>
      <c r="W33" s="11">
        <f t="shared" si="36"/>
        <v>-1.9561938367142644E-3</v>
      </c>
      <c r="X33" s="11">
        <f t="shared" si="65"/>
        <v>2.0401296123318414E-3</v>
      </c>
      <c r="Y33" s="11">
        <f t="shared" si="66"/>
        <v>-1.2327218826842085E-2</v>
      </c>
      <c r="Z33" s="18">
        <v>9392.6562523553712</v>
      </c>
      <c r="AA33" s="18">
        <v>7053.4084939999984</v>
      </c>
      <c r="AB33" s="18">
        <v>1443.6758980000004</v>
      </c>
      <c r="AC33">
        <f t="shared" si="58"/>
        <v>2.3409095494429892</v>
      </c>
      <c r="AD33">
        <f t="shared" si="64"/>
        <v>2.7203543668669528</v>
      </c>
      <c r="AE33">
        <f t="shared" si="68"/>
        <v>1.9115173214066605</v>
      </c>
      <c r="AF33" s="11">
        <f t="shared" si="49"/>
        <v>-1.4389132472048257E-2</v>
      </c>
      <c r="AG33" s="11">
        <f t="shared" si="69"/>
        <v>-8.7584823488598001E-3</v>
      </c>
      <c r="AH33" s="11">
        <f t="shared" si="67"/>
        <v>1.3241394069414148E-2</v>
      </c>
      <c r="AI33">
        <f t="shared" si="59"/>
        <v>24420.138971597575</v>
      </c>
      <c r="AJ33">
        <f t="shared" si="60"/>
        <v>3139.5717976273522</v>
      </c>
      <c r="AK33">
        <f t="shared" si="61"/>
        <v>1056.7608636629616</v>
      </c>
      <c r="AL33">
        <f t="shared" si="52"/>
        <v>8.8443468079807648</v>
      </c>
      <c r="AM33">
        <f t="shared" si="40"/>
        <v>1.0493327874709804</v>
      </c>
      <c r="AN33">
        <f t="shared" si="41"/>
        <v>0.45531599428756625</v>
      </c>
      <c r="AO33" s="11">
        <f t="shared" si="50"/>
        <v>2.0000000000000042E-2</v>
      </c>
      <c r="AP33" s="11">
        <f t="shared" si="51"/>
        <v>1.9999999999999938E-2</v>
      </c>
      <c r="AQ33" s="11">
        <f t="shared" si="42"/>
        <v>1.999999999999999E-2</v>
      </c>
      <c r="AR33">
        <f t="shared" si="54"/>
        <v>15835.005597528305</v>
      </c>
      <c r="AS33">
        <f t="shared" si="55"/>
        <v>2194.5645766062989</v>
      </c>
      <c r="AT33">
        <f t="shared" si="56"/>
        <v>773.52498681248665</v>
      </c>
      <c r="AU33">
        <f t="shared" si="57"/>
        <v>3167.0011195056613</v>
      </c>
      <c r="AV33">
        <f t="shared" si="21"/>
        <v>438.91291532125979</v>
      </c>
      <c r="AW33">
        <f t="shared" si="22"/>
        <v>154.70499736249735</v>
      </c>
      <c r="AX33">
        <f t="shared" si="23"/>
        <v>13597.36229994819</v>
      </c>
      <c r="AY33">
        <f t="shared" si="24"/>
        <v>929.20610479002778</v>
      </c>
      <c r="AZ33">
        <f t="shared" si="25"/>
        <v>323.48691151923333</v>
      </c>
      <c r="BA33">
        <f t="shared" si="26"/>
        <v>8867.1163414479906</v>
      </c>
      <c r="BB33">
        <f t="shared" si="27"/>
        <v>12912.855133616038</v>
      </c>
      <c r="BC33">
        <f t="shared" si="28"/>
        <v>11055.343415871765</v>
      </c>
      <c r="BD33">
        <f t="shared" si="29"/>
        <v>0</v>
      </c>
      <c r="BE33">
        <v>0</v>
      </c>
      <c r="BF33">
        <v>0</v>
      </c>
      <c r="BG33">
        <v>0</v>
      </c>
      <c r="BH33">
        <f t="shared" si="6"/>
        <v>0</v>
      </c>
      <c r="BI33">
        <f t="shared" si="7"/>
        <v>0</v>
      </c>
      <c r="BJ33">
        <f t="shared" si="8"/>
        <v>0</v>
      </c>
      <c r="BK33">
        <f t="shared" si="9"/>
        <v>0</v>
      </c>
      <c r="BL33">
        <f t="shared" si="10"/>
        <v>0</v>
      </c>
      <c r="BM33">
        <f t="shared" si="11"/>
        <v>0</v>
      </c>
      <c r="BN33">
        <f t="shared" si="12"/>
        <v>0</v>
      </c>
      <c r="BO33">
        <f t="shared" si="13"/>
        <v>0</v>
      </c>
      <c r="BP33">
        <f t="shared" si="14"/>
        <v>0</v>
      </c>
      <c r="BQ33">
        <f t="shared" si="15"/>
        <v>0</v>
      </c>
      <c r="BR33" s="11">
        <f t="shared" si="30"/>
        <v>5.377947418379822E-2</v>
      </c>
      <c r="BS33">
        <f>MAX(-99,(BS$3*'Climate Model'!E139+BS$4*'Climate Model'!E139^2+BS$6*'Climate Model'!E139^6)*(K33/K$69)^BS$8)</f>
        <v>2.5420702446100947</v>
      </c>
      <c r="BT33">
        <f>MAX(-99,(BT$3*'Climate Model'!E139+BT$4*'Climate Model'!E139^2+BT$6*'Climate Model'!E139^6)*(L33/L$69)^BS$8)</f>
        <v>1.7569836816358231</v>
      </c>
      <c r="BU33">
        <f>MAX(-99,(BU$3*'Climate Model'!E139+BU$4*'Climate Model'!E139^2+BU$6*'Climate Model'!E139^6)*(M33/M$69)^BS$8)</f>
        <v>0.77719505194301608</v>
      </c>
      <c r="BV33">
        <v>0</v>
      </c>
      <c r="BW33">
        <f>MAX(-99,(BW$3*'Climate Model'!N139+BW$4*'Climate Model'!N139^2+BW$6*'Climate Model'!N139^6)*(K33/K$69)^BS$8)</f>
        <v>2.5420702446100947</v>
      </c>
      <c r="BX33">
        <f>MAX(-99,(BX$3*'Climate Model'!N139+BX$4*'Climate Model'!N139^2+BX$6*'Climate Model'!N139^6)*(L33/L$69)^BS$8)</f>
        <v>1.7569836816358231</v>
      </c>
      <c r="BY33">
        <f>MAX(-99,(BY$3*'Climate Model'!N139+BY$4*'Climate Model'!N139^2+BY$6*'Climate Model'!N139^6)*(M33/M$69)^BS$8)</f>
        <v>0.77719505194301608</v>
      </c>
      <c r="BZ33">
        <f t="shared" si="16"/>
        <v>0</v>
      </c>
      <c r="CA33">
        <f t="shared" si="31"/>
        <v>0</v>
      </c>
    </row>
    <row r="34" spans="1:79" x14ac:dyDescent="0.35">
      <c r="A34" s="13">
        <v>1985</v>
      </c>
      <c r="B34" s="18">
        <v>936.70532544805008</v>
      </c>
      <c r="C34" s="18">
        <v>1919.7628284999998</v>
      </c>
      <c r="D34" s="18">
        <v>1958.9577659694839</v>
      </c>
      <c r="E34" s="11">
        <f t="shared" si="47"/>
        <v>5.4244692212249051E-3</v>
      </c>
      <c r="F34" s="11">
        <f t="shared" si="53"/>
        <v>1.6064507173073402E-2</v>
      </c>
      <c r="G34" s="11">
        <f t="shared" si="32"/>
        <v>2.4041253213748021E-2</v>
      </c>
      <c r="H34" s="10">
        <v>20581.969427712706</v>
      </c>
      <c r="I34" s="10">
        <v>2833.2871687244888</v>
      </c>
      <c r="J34" s="10">
        <v>897.36284211990187</v>
      </c>
      <c r="K34">
        <f t="shared" si="17"/>
        <v>21972.725966800524</v>
      </c>
      <c r="L34">
        <f t="shared" si="33"/>
        <v>1475.8527077734223</v>
      </c>
      <c r="M34">
        <f t="shared" si="18"/>
        <v>458.08177067860311</v>
      </c>
      <c r="N34" s="11">
        <f t="shared" si="48"/>
        <v>2.9085819571173441E-2</v>
      </c>
      <c r="O34" s="11">
        <f t="shared" si="34"/>
        <v>1.2724898950110603E-2</v>
      </c>
      <c r="P34" s="11">
        <f t="shared" si="35"/>
        <v>1.2584700259132652E-2</v>
      </c>
      <c r="Q34" s="18">
        <v>4097.4817453164824</v>
      </c>
      <c r="R34" s="18">
        <v>2684.1607024509399</v>
      </c>
      <c r="S34" s="18">
        <v>785.17698400000018</v>
      </c>
      <c r="T34">
        <f t="shared" si="19"/>
        <v>199.08113068127511</v>
      </c>
      <c r="U34">
        <f t="shared" si="70"/>
        <v>947.36627196858285</v>
      </c>
      <c r="V34">
        <f t="shared" si="63"/>
        <v>874.98272398389327</v>
      </c>
      <c r="W34" s="11">
        <f t="shared" si="36"/>
        <v>-1.3011283320596229E-2</v>
      </c>
      <c r="X34" s="11">
        <f t="shared" si="65"/>
        <v>6.0560791359451005E-3</v>
      </c>
      <c r="Y34" s="11">
        <f t="shared" si="66"/>
        <v>2.5990270053189621E-3</v>
      </c>
      <c r="Z34" s="18">
        <v>9481.2087128372459</v>
      </c>
      <c r="AA34" s="18">
        <v>7566.1137659999977</v>
      </c>
      <c r="AB34" s="18">
        <v>1525.7176890000001</v>
      </c>
      <c r="AC34">
        <f t="shared" si="58"/>
        <v>2.3139111537652339</v>
      </c>
      <c r="AD34">
        <f t="shared" si="64"/>
        <v>2.8188005878676665</v>
      </c>
      <c r="AE34">
        <f t="shared" si="68"/>
        <v>1.9431513150416031</v>
      </c>
      <c r="AF34" s="11">
        <f t="shared" si="49"/>
        <v>-1.1533292981858045E-2</v>
      </c>
      <c r="AG34" s="11">
        <f t="shared" si="69"/>
        <v>3.618874886292657E-2</v>
      </c>
      <c r="AH34" s="11">
        <f t="shared" si="67"/>
        <v>1.6549153534043588E-2</v>
      </c>
      <c r="AI34">
        <f t="shared" si="59"/>
        <v>25145.126193943481</v>
      </c>
      <c r="AJ34">
        <f t="shared" si="60"/>
        <v>3264.527533185877</v>
      </c>
      <c r="AK34">
        <f t="shared" si="61"/>
        <v>1105.789774659163</v>
      </c>
      <c r="AL34">
        <f t="shared" si="52"/>
        <v>9.02123374414038</v>
      </c>
      <c r="AM34">
        <f t="shared" si="40"/>
        <v>1.0703194432204</v>
      </c>
      <c r="AN34">
        <f t="shared" si="41"/>
        <v>0.46442231417331759</v>
      </c>
      <c r="AO34" s="11">
        <f t="shared" si="50"/>
        <v>1.9999999999999997E-2</v>
      </c>
      <c r="AP34" s="11">
        <f t="shared" si="51"/>
        <v>1.9999999999999997E-2</v>
      </c>
      <c r="AQ34" s="11">
        <f t="shared" si="42"/>
        <v>2.0000000000000021E-2</v>
      </c>
      <c r="AR34">
        <f t="shared" si="54"/>
        <v>16316.954071477328</v>
      </c>
      <c r="AS34">
        <f t="shared" si="55"/>
        <v>2284.9439154843185</v>
      </c>
      <c r="AT34">
        <f t="shared" si="56"/>
        <v>811.4609974577636</v>
      </c>
      <c r="AU34">
        <f t="shared" si="57"/>
        <v>3263.390814295466</v>
      </c>
      <c r="AV34">
        <f t="shared" si="21"/>
        <v>456.9887830968637</v>
      </c>
      <c r="AW34">
        <f t="shared" si="22"/>
        <v>162.29219949155274</v>
      </c>
      <c r="AX34">
        <f t="shared" si="23"/>
        <v>13935.613370125775</v>
      </c>
      <c r="AY34">
        <f t="shared" si="24"/>
        <v>952.17758425696854</v>
      </c>
      <c r="AZ34">
        <f t="shared" si="25"/>
        <v>331.38478493176632</v>
      </c>
      <c r="BA34">
        <f t="shared" si="26"/>
        <v>8938.2323248869834</v>
      </c>
      <c r="BB34">
        <f t="shared" si="27"/>
        <v>13167.176286127733</v>
      </c>
      <c r="BC34">
        <f t="shared" si="28"/>
        <v>11368.38080109122</v>
      </c>
      <c r="BD34">
        <f t="shared" si="29"/>
        <v>0</v>
      </c>
      <c r="BE34">
        <v>0</v>
      </c>
      <c r="BF34">
        <v>0</v>
      </c>
      <c r="BG34">
        <v>0</v>
      </c>
      <c r="BH34">
        <f t="shared" si="6"/>
        <v>0</v>
      </c>
      <c r="BI34">
        <f t="shared" si="7"/>
        <v>0</v>
      </c>
      <c r="BJ34">
        <f t="shared" si="8"/>
        <v>0</v>
      </c>
      <c r="BK34">
        <f t="shared" si="9"/>
        <v>0</v>
      </c>
      <c r="BL34">
        <f t="shared" si="10"/>
        <v>0</v>
      </c>
      <c r="BM34">
        <f t="shared" si="11"/>
        <v>0</v>
      </c>
      <c r="BN34">
        <f t="shared" si="12"/>
        <v>0</v>
      </c>
      <c r="BO34">
        <f t="shared" si="13"/>
        <v>0</v>
      </c>
      <c r="BP34">
        <f t="shared" si="14"/>
        <v>0</v>
      </c>
      <c r="BQ34">
        <f t="shared" si="15"/>
        <v>0</v>
      </c>
      <c r="BR34" s="11">
        <f t="shared" si="30"/>
        <v>4.6607326093668328E-2</v>
      </c>
      <c r="BS34">
        <f>MAX(-99,(BS$3*'Climate Model'!E140+BS$4*'Climate Model'!E140^2+BS$6*'Climate Model'!E140^6)*(K34/K$69)^BS$8)</f>
        <v>2.5834468213334341</v>
      </c>
      <c r="BT34">
        <f>MAX(-99,(BT$3*'Climate Model'!E140+BT$4*'Climate Model'!E140^2+BT$6*'Climate Model'!E140^6)*(L34/L$69)^BS$8)</f>
        <v>1.7894256333894027</v>
      </c>
      <c r="BU34">
        <f>MAX(-99,(BU$3*'Climate Model'!E140+BU$4*'Climate Model'!E140^2+BU$6*'Climate Model'!E140^6)*(M34/M$69)^BS$8)</f>
        <v>0.78814904583038481</v>
      </c>
      <c r="BV34">
        <v>0</v>
      </c>
      <c r="BW34">
        <f>MAX(-99,(BW$3*'Climate Model'!N140+BW$4*'Climate Model'!N140^2+BW$6*'Climate Model'!N140^6)*(K34/K$69)^BS$8)</f>
        <v>2.5834468213334341</v>
      </c>
      <c r="BX34">
        <f>MAX(-99,(BX$3*'Climate Model'!N140+BX$4*'Climate Model'!N140^2+BX$6*'Climate Model'!N140^6)*(L34/L$69)^BS$8)</f>
        <v>1.7894256333894027</v>
      </c>
      <c r="BY34">
        <f>MAX(-99,(BY$3*'Climate Model'!N140+BY$4*'Climate Model'!N140^2+BY$6*'Climate Model'!N140^6)*(M34/M$69)^BS$8)</f>
        <v>0.78814904583038481</v>
      </c>
      <c r="BZ34">
        <f t="shared" si="16"/>
        <v>0</v>
      </c>
      <c r="CA34">
        <f t="shared" si="31"/>
        <v>0</v>
      </c>
    </row>
    <row r="35" spans="1:79" x14ac:dyDescent="0.35">
      <c r="A35" s="13">
        <v>1986</v>
      </c>
      <c r="B35" s="18">
        <v>942.02861229508358</v>
      </c>
      <c r="C35" s="18">
        <v>1951.6290223478265</v>
      </c>
      <c r="D35" s="18">
        <v>2006.9086632270353</v>
      </c>
      <c r="E35" s="11">
        <f t="shared" si="47"/>
        <v>5.6829898394003863E-3</v>
      </c>
      <c r="F35" s="11">
        <f t="shared" si="53"/>
        <v>1.659902638740289E-2</v>
      </c>
      <c r="G35" s="11">
        <f t="shared" si="32"/>
        <v>2.4477759597752502E-2</v>
      </c>
      <c r="H35" s="10">
        <v>21204.646550949445</v>
      </c>
      <c r="I35" s="10">
        <v>2951.8661522554075</v>
      </c>
      <c r="J35" s="10">
        <v>930.38723683286935</v>
      </c>
      <c r="K35">
        <f t="shared" si="17"/>
        <v>22509.556794976885</v>
      </c>
      <c r="L35">
        <f t="shared" si="33"/>
        <v>1512.5139657455427</v>
      </c>
      <c r="M35">
        <f t="shared" si="18"/>
        <v>463.59221716490123</v>
      </c>
      <c r="N35" s="11">
        <f t="shared" si="48"/>
        <v>2.443168994996249E-2</v>
      </c>
      <c r="O35" s="11">
        <f t="shared" si="34"/>
        <v>2.4840729551819745E-2</v>
      </c>
      <c r="P35" s="11">
        <f t="shared" si="35"/>
        <v>1.2029394835194898E-2</v>
      </c>
      <c r="Q35" s="18">
        <v>4140.2857264121221</v>
      </c>
      <c r="R35" s="18">
        <v>2751.1652931250087</v>
      </c>
      <c r="S35" s="18">
        <v>819.0124780000001</v>
      </c>
      <c r="T35">
        <f t="shared" si="19"/>
        <v>195.25370142171693</v>
      </c>
      <c r="U35">
        <f t="shared" si="70"/>
        <v>932.00882127495822</v>
      </c>
      <c r="V35">
        <f t="shared" si="63"/>
        <v>880.29203924593799</v>
      </c>
      <c r="W35" s="11">
        <f t="shared" si="36"/>
        <v>-1.9225474792414276E-2</v>
      </c>
      <c r="X35" s="11">
        <f t="shared" si="65"/>
        <v>-1.6210679172388692E-2</v>
      </c>
      <c r="Y35" s="11">
        <f t="shared" si="66"/>
        <v>6.0679086758088424E-3</v>
      </c>
      <c r="Z35" s="18">
        <v>9479.3540586451873</v>
      </c>
      <c r="AA35" s="18">
        <v>7773.0645779999995</v>
      </c>
      <c r="AB35" s="18">
        <v>1597.2718600000044</v>
      </c>
      <c r="AC35">
        <f t="shared" si="58"/>
        <v>2.2895410329228123</v>
      </c>
      <c r="AD35">
        <f t="shared" si="64"/>
        <v>2.8253717061001042</v>
      </c>
      <c r="AE35">
        <f t="shared" si="68"/>
        <v>1.9502411781325806</v>
      </c>
      <c r="AF35" s="11">
        <f t="shared" si="49"/>
        <v>-1.0532003704103406E-2</v>
      </c>
      <c r="AG35" s="11">
        <f t="shared" si="69"/>
        <v>2.3311752738807839E-3</v>
      </c>
      <c r="AH35" s="11">
        <f t="shared" si="67"/>
        <v>3.6486417892914748E-3</v>
      </c>
      <c r="AI35">
        <f t="shared" si="59"/>
        <v>25894.004388844602</v>
      </c>
      <c r="AJ35">
        <f t="shared" si="60"/>
        <v>3395.0635629641529</v>
      </c>
      <c r="AK35">
        <f t="shared" si="61"/>
        <v>1157.5029966847994</v>
      </c>
      <c r="AL35">
        <f t="shared" si="52"/>
        <v>9.2016584190231878</v>
      </c>
      <c r="AM35">
        <f t="shared" si="40"/>
        <v>1.091725832084808</v>
      </c>
      <c r="AN35">
        <f t="shared" si="41"/>
        <v>0.47371076045678395</v>
      </c>
      <c r="AO35" s="11">
        <f t="shared" si="50"/>
        <v>2.0000000000000021E-2</v>
      </c>
      <c r="AP35" s="11">
        <f t="shared" si="51"/>
        <v>2.0000000000000042E-2</v>
      </c>
      <c r="AQ35" s="11">
        <f t="shared" si="42"/>
        <v>2.0000000000000035E-2</v>
      </c>
      <c r="AR35">
        <f t="shared" si="54"/>
        <v>16817.336961022062</v>
      </c>
      <c r="AS35">
        <f t="shared" si="55"/>
        <v>2380.1316680746427</v>
      </c>
      <c r="AT35">
        <f t="shared" si="56"/>
        <v>851.60805560776055</v>
      </c>
      <c r="AU35">
        <f t="shared" si="57"/>
        <v>3363.4673922044126</v>
      </c>
      <c r="AV35">
        <f t="shared" si="21"/>
        <v>476.02633361492855</v>
      </c>
      <c r="AW35">
        <f t="shared" si="22"/>
        <v>170.32161112155211</v>
      </c>
      <c r="AX35">
        <f t="shared" si="23"/>
        <v>14281.805661974227</v>
      </c>
      <c r="AY35">
        <f t="shared" si="24"/>
        <v>975.64922055169018</v>
      </c>
      <c r="AZ35">
        <f t="shared" si="25"/>
        <v>339.47057829264884</v>
      </c>
      <c r="BA35">
        <f t="shared" si="26"/>
        <v>9012.1443841132132</v>
      </c>
      <c r="BB35">
        <f t="shared" si="27"/>
        <v>13433.263806245695</v>
      </c>
      <c r="BC35">
        <f t="shared" si="28"/>
        <v>11695.034018952609</v>
      </c>
      <c r="BD35">
        <f t="shared" si="29"/>
        <v>0</v>
      </c>
      <c r="BE35">
        <v>0</v>
      </c>
      <c r="BF35">
        <v>0</v>
      </c>
      <c r="BG35">
        <v>0</v>
      </c>
      <c r="BH35">
        <f t="shared" si="6"/>
        <v>0</v>
      </c>
      <c r="BI35">
        <f t="shared" si="7"/>
        <v>0</v>
      </c>
      <c r="BJ35">
        <f t="shared" si="8"/>
        <v>0</v>
      </c>
      <c r="BK35">
        <f t="shared" si="9"/>
        <v>0</v>
      </c>
      <c r="BL35">
        <f t="shared" si="10"/>
        <v>0</v>
      </c>
      <c r="BM35">
        <f t="shared" si="11"/>
        <v>0</v>
      </c>
      <c r="BN35">
        <f t="shared" si="12"/>
        <v>0</v>
      </c>
      <c r="BO35">
        <f t="shared" si="13"/>
        <v>0</v>
      </c>
      <c r="BP35">
        <f t="shared" si="14"/>
        <v>0</v>
      </c>
      <c r="BQ35">
        <f t="shared" si="15"/>
        <v>0</v>
      </c>
      <c r="BR35" s="11">
        <f t="shared" si="30"/>
        <v>4.3919983115699973E-2</v>
      </c>
      <c r="BS35">
        <f>MAX(-99,(BS$3*'Climate Model'!E141+BS$4*'Climate Model'!E141^2+BS$6*'Climate Model'!E141^6)*(K35/K$69)^BS$8)</f>
        <v>2.6272235396360726</v>
      </c>
      <c r="BT35">
        <f>MAX(-99,(BT$3*'Climate Model'!E141+BT$4*'Climate Model'!E141^2+BT$6*'Climate Model'!E141^6)*(L35/L$69)^BS$8)</f>
        <v>1.8160682492474745</v>
      </c>
      <c r="BU35">
        <f>MAX(-99,(BU$3*'Climate Model'!E141+BU$4*'Climate Model'!E141^2+BU$6*'Climate Model'!E141^6)*(M35/M$69)^BS$8)</f>
        <v>0.79878264712346048</v>
      </c>
      <c r="BV35">
        <v>0</v>
      </c>
      <c r="BW35">
        <f>MAX(-99,(BW$3*'Climate Model'!N141+BW$4*'Climate Model'!N141^2+BW$6*'Climate Model'!N141^6)*(K35/K$69)^BS$8)</f>
        <v>2.6272235396360726</v>
      </c>
      <c r="BX35">
        <f>MAX(-99,(BX$3*'Climate Model'!N141+BX$4*'Climate Model'!N141^2+BX$6*'Climate Model'!N141^6)*(L35/L$69)^BS$8)</f>
        <v>1.8160682492474745</v>
      </c>
      <c r="BY35">
        <f>MAX(-99,(BY$3*'Climate Model'!N141+BY$4*'Climate Model'!N141^2+BY$6*'Climate Model'!N141^6)*(M35/M$69)^BS$8)</f>
        <v>0.79878264712346048</v>
      </c>
      <c r="BZ35">
        <f t="shared" si="16"/>
        <v>0</v>
      </c>
      <c r="CA35">
        <f t="shared" si="31"/>
        <v>0</v>
      </c>
    </row>
    <row r="36" spans="1:79" x14ac:dyDescent="0.35">
      <c r="A36" s="13">
        <v>1987</v>
      </c>
      <c r="B36" s="18">
        <v>947.30641569152567</v>
      </c>
      <c r="C36" s="18">
        <v>1985.0015884222066</v>
      </c>
      <c r="D36" s="18">
        <v>2055.4687294649952</v>
      </c>
      <c r="E36" s="11">
        <f t="shared" si="47"/>
        <v>5.602593517391871E-3</v>
      </c>
      <c r="F36" s="11">
        <f t="shared" si="53"/>
        <v>1.7099851299727336E-2</v>
      </c>
      <c r="G36" s="11">
        <f t="shared" si="32"/>
        <v>2.4196450554893303E-2</v>
      </c>
      <c r="H36" s="10">
        <v>21855.911782637802</v>
      </c>
      <c r="I36" s="10">
        <v>3073.6128521501973</v>
      </c>
      <c r="J36" s="10">
        <v>966.32031631938889</v>
      </c>
      <c r="K36">
        <f t="shared" si="17"/>
        <v>23071.639145062869</v>
      </c>
      <c r="L36">
        <f t="shared" si="33"/>
        <v>1548.4183338076225</v>
      </c>
      <c r="M36">
        <f t="shared" si="18"/>
        <v>470.12163331276088</v>
      </c>
      <c r="N36" s="11">
        <f t="shared" si="48"/>
        <v>2.4970831509726375E-2</v>
      </c>
      <c r="O36" s="11">
        <f t="shared" si="34"/>
        <v>2.373820597708132E-2</v>
      </c>
      <c r="P36" s="11">
        <f t="shared" si="35"/>
        <v>1.4084395522837509E-2</v>
      </c>
      <c r="Q36" s="18">
        <v>4268.5236012981186</v>
      </c>
      <c r="R36" s="18">
        <v>2864.861574927801</v>
      </c>
      <c r="S36" s="18">
        <v>851.23401599999988</v>
      </c>
      <c r="T36">
        <f t="shared" si="19"/>
        <v>195.30292964894775</v>
      </c>
      <c r="U36">
        <f t="shared" si="70"/>
        <v>932.08276797894018</v>
      </c>
      <c r="V36">
        <f t="shared" si="63"/>
        <v>880.90253472291624</v>
      </c>
      <c r="W36" s="11">
        <f t="shared" si="36"/>
        <v>2.5212442515751434E-4</v>
      </c>
      <c r="X36" s="11">
        <f t="shared" si="65"/>
        <v>7.9341206106615388E-5</v>
      </c>
      <c r="Y36" s="11">
        <f t="shared" si="66"/>
        <v>6.9351470848380168E-4</v>
      </c>
      <c r="Z36" s="18">
        <v>9769.6868124319262</v>
      </c>
      <c r="AA36" s="18">
        <v>8163.5524069999974</v>
      </c>
      <c r="AB36" s="18">
        <v>1650.5753720000048</v>
      </c>
      <c r="AC36">
        <f t="shared" si="58"/>
        <v>2.2887742285086174</v>
      </c>
      <c r="AD36">
        <f t="shared" si="64"/>
        <v>2.8495451502593916</v>
      </c>
      <c r="AE36">
        <f t="shared" si="68"/>
        <v>1.9390383149350143</v>
      </c>
      <c r="AF36" s="11">
        <f t="shared" si="49"/>
        <v>-3.3491621384743546E-4</v>
      </c>
      <c r="AG36" s="11">
        <f t="shared" si="69"/>
        <v>8.5558456280622475E-3</v>
      </c>
      <c r="AH36" s="11">
        <f t="shared" si="67"/>
        <v>-5.744347582842731E-3</v>
      </c>
      <c r="AI36">
        <f t="shared" si="59"/>
        <v>26668.071342164556</v>
      </c>
      <c r="AJ36">
        <f t="shared" si="60"/>
        <v>3531.5835402826665</v>
      </c>
      <c r="AK36">
        <f t="shared" si="61"/>
        <v>1212.0743081378714</v>
      </c>
      <c r="AL36">
        <f t="shared" si="52"/>
        <v>9.3856915874036524</v>
      </c>
      <c r="AM36">
        <f t="shared" si="40"/>
        <v>1.1135603487265042</v>
      </c>
      <c r="AN36">
        <f t="shared" si="41"/>
        <v>0.48318497566591961</v>
      </c>
      <c r="AO36" s="11">
        <f t="shared" si="50"/>
        <v>2.0000000000000087E-2</v>
      </c>
      <c r="AP36" s="11">
        <f t="shared" si="51"/>
        <v>2.0000000000000056E-2</v>
      </c>
      <c r="AQ36" s="11">
        <f t="shared" si="42"/>
        <v>1.9999999999999962E-2</v>
      </c>
      <c r="AR36">
        <f t="shared" si="54"/>
        <v>17332.331379617968</v>
      </c>
      <c r="AS36">
        <f t="shared" si="55"/>
        <v>2480.3692696004796</v>
      </c>
      <c r="AT36">
        <f t="shared" si="56"/>
        <v>893.60989712790388</v>
      </c>
      <c r="AU36">
        <f t="shared" si="57"/>
        <v>3466.4662759235939</v>
      </c>
      <c r="AV36">
        <f t="shared" si="21"/>
        <v>496.07385392009593</v>
      </c>
      <c r="AW36">
        <f t="shared" si="22"/>
        <v>178.7219794255808</v>
      </c>
      <c r="AX36">
        <f t="shared" si="23"/>
        <v>14637.14894570033</v>
      </c>
      <c r="AY36">
        <f t="shared" si="24"/>
        <v>999.64424575479347</v>
      </c>
      <c r="AZ36">
        <f t="shared" si="25"/>
        <v>347.79800220478012</v>
      </c>
      <c r="BA36">
        <f t="shared" si="26"/>
        <v>9085.9170994557226</v>
      </c>
      <c r="BB36">
        <f t="shared" si="27"/>
        <v>13711.198902827828</v>
      </c>
      <c r="BC36">
        <f t="shared" si="28"/>
        <v>12027.825745385649</v>
      </c>
      <c r="BD36">
        <f t="shared" si="29"/>
        <v>0</v>
      </c>
      <c r="BE36">
        <v>0</v>
      </c>
      <c r="BF36">
        <v>0</v>
      </c>
      <c r="BG36">
        <v>0</v>
      </c>
      <c r="BH36">
        <f t="shared" si="6"/>
        <v>0</v>
      </c>
      <c r="BI36">
        <f t="shared" si="7"/>
        <v>0</v>
      </c>
      <c r="BJ36">
        <f t="shared" si="8"/>
        <v>0</v>
      </c>
      <c r="BK36">
        <f t="shared" si="9"/>
        <v>0</v>
      </c>
      <c r="BL36">
        <f t="shared" si="10"/>
        <v>0</v>
      </c>
      <c r="BM36">
        <f t="shared" si="11"/>
        <v>0</v>
      </c>
      <c r="BN36">
        <f t="shared" si="12"/>
        <v>0</v>
      </c>
      <c r="BO36">
        <f t="shared" si="13"/>
        <v>0</v>
      </c>
      <c r="BP36">
        <f t="shared" si="14"/>
        <v>0</v>
      </c>
      <c r="BQ36">
        <f t="shared" si="15"/>
        <v>0</v>
      </c>
      <c r="BR36" s="11">
        <f t="shared" si="30"/>
        <v>4.4197072041392865E-2</v>
      </c>
      <c r="BS36">
        <f>MAX(-99,(BS$3*'Climate Model'!E142+BS$4*'Climate Model'!E142^2+BS$6*'Climate Model'!E142^6)*(K36/K$69)^BS$8)</f>
        <v>2.6701611581650018</v>
      </c>
      <c r="BT36">
        <f>MAX(-99,(BT$3*'Climate Model'!E142+BT$4*'Climate Model'!E142^2+BT$6*'Climate Model'!E142^6)*(L36/L$69)^BS$8)</f>
        <v>1.8426215214177295</v>
      </c>
      <c r="BU36">
        <f>MAX(-99,(BU$3*'Climate Model'!E142+BU$4*'Climate Model'!E142^2+BU$6*'Climate Model'!E142^6)*(M36/M$69)^BS$8)</f>
        <v>0.8085554333772017</v>
      </c>
      <c r="BV36">
        <v>0</v>
      </c>
      <c r="BW36">
        <f>MAX(-99,(BW$3*'Climate Model'!N142+BW$4*'Climate Model'!N142^2+BW$6*'Climate Model'!N142^6)*(K36/K$69)^BS$8)</f>
        <v>2.6701611581650018</v>
      </c>
      <c r="BX36">
        <f>MAX(-99,(BX$3*'Climate Model'!N142+BX$4*'Climate Model'!N142^2+BX$6*'Climate Model'!N142^6)*(L36/L$69)^BS$8)</f>
        <v>1.8426215214177295</v>
      </c>
      <c r="BY36">
        <f>MAX(-99,(BY$3*'Climate Model'!N142+BY$4*'Climate Model'!N142^2+BY$6*'Climate Model'!N142^6)*(M36/M$69)^BS$8)</f>
        <v>0.8085554333772017</v>
      </c>
      <c r="BZ36">
        <f t="shared" si="16"/>
        <v>0</v>
      </c>
      <c r="CA36">
        <f t="shared" si="31"/>
        <v>0</v>
      </c>
    </row>
    <row r="37" spans="1:79" x14ac:dyDescent="0.35">
      <c r="A37" s="13">
        <v>1988</v>
      </c>
      <c r="B37" s="18">
        <v>952.81034412393706</v>
      </c>
      <c r="C37" s="18">
        <v>2018.5674788956755</v>
      </c>
      <c r="D37" s="18">
        <v>2104.4294449077634</v>
      </c>
      <c r="E37" s="11">
        <f t="shared" si="47"/>
        <v>5.810082504712653E-3</v>
      </c>
      <c r="F37" s="11">
        <f t="shared" si="53"/>
        <v>1.6909754969087469E-2</v>
      </c>
      <c r="G37" s="11">
        <f t="shared" si="32"/>
        <v>2.3819732570444785E-2</v>
      </c>
      <c r="H37" s="10">
        <v>22868.130388723042</v>
      </c>
      <c r="I37" s="10">
        <v>3175.6789784928656</v>
      </c>
      <c r="J37" s="10">
        <v>1038.8988379554835</v>
      </c>
      <c r="K37">
        <f t="shared" si="17"/>
        <v>24000.715913458287</v>
      </c>
      <c r="L37">
        <f t="shared" si="33"/>
        <v>1573.2339947487048</v>
      </c>
      <c r="M37">
        <f t="shared" si="18"/>
        <v>493.67244906660113</v>
      </c>
      <c r="N37" s="11">
        <f t="shared" si="48"/>
        <v>4.0269213754334947E-2</v>
      </c>
      <c r="O37" s="11">
        <f t="shared" si="34"/>
        <v>1.602645770801463E-2</v>
      </c>
      <c r="P37" s="11">
        <f t="shared" si="35"/>
        <v>5.0095154285683445E-2</v>
      </c>
      <c r="Q37" s="18">
        <v>4398.7258719066331</v>
      </c>
      <c r="R37" s="18">
        <v>2955.6648532876429</v>
      </c>
      <c r="S37" s="18">
        <v>887.8873120000012</v>
      </c>
      <c r="T37">
        <f t="shared" si="19"/>
        <v>192.35179252239072</v>
      </c>
      <c r="U37">
        <f t="shared" si="70"/>
        <v>930.71902837306368</v>
      </c>
      <c r="V37">
        <f t="shared" si="63"/>
        <v>854.64270394924336</v>
      </c>
      <c r="W37" s="11">
        <f t="shared" si="36"/>
        <v>-1.5110562508517542E-2</v>
      </c>
      <c r="X37" s="11">
        <f t="shared" si="65"/>
        <v>-1.4631099862875228E-3</v>
      </c>
      <c r="Y37" s="11">
        <f t="shared" si="66"/>
        <v>-2.981014327757928E-2</v>
      </c>
      <c r="Z37" s="18">
        <v>10089.763007815442</v>
      </c>
      <c r="AA37" s="18">
        <v>8534.8141549999982</v>
      </c>
      <c r="AB37" s="18">
        <v>1765.5761590000002</v>
      </c>
      <c r="AC37">
        <f t="shared" si="58"/>
        <v>2.293792180198313</v>
      </c>
      <c r="AD37">
        <f t="shared" si="64"/>
        <v>2.8876122898394789</v>
      </c>
      <c r="AE37">
        <f t="shared" si="68"/>
        <v>1.9885137845060206</v>
      </c>
      <c r="AF37" s="11">
        <f t="shared" si="49"/>
        <v>2.192418818419359E-3</v>
      </c>
      <c r="AG37" s="11">
        <f t="shared" si="69"/>
        <v>1.3359023132734753E-2</v>
      </c>
      <c r="AH37" s="11">
        <f t="shared" si="67"/>
        <v>2.5515467739823581E-2</v>
      </c>
      <c r="AI37">
        <f t="shared" si="59"/>
        <v>27467.730483871695</v>
      </c>
      <c r="AJ37">
        <f t="shared" si="60"/>
        <v>3674.4990401744958</v>
      </c>
      <c r="AK37">
        <f t="shared" si="61"/>
        <v>1269.588856749665</v>
      </c>
      <c r="AL37">
        <f t="shared" si="52"/>
        <v>9.5734054191517259</v>
      </c>
      <c r="AM37">
        <f t="shared" si="40"/>
        <v>1.1358315557010343</v>
      </c>
      <c r="AN37">
        <f t="shared" si="41"/>
        <v>0.49284867517923803</v>
      </c>
      <c r="AO37" s="11">
        <f t="shared" si="50"/>
        <v>2.0000000000000052E-2</v>
      </c>
      <c r="AP37" s="11">
        <f t="shared" si="51"/>
        <v>2.0000000000000025E-2</v>
      </c>
      <c r="AQ37" s="11">
        <f t="shared" si="42"/>
        <v>2.0000000000000042E-2</v>
      </c>
      <c r="AR37">
        <f t="shared" si="54"/>
        <v>17866.363974209089</v>
      </c>
      <c r="AS37">
        <f t="shared" si="55"/>
        <v>2584.569264364176</v>
      </c>
      <c r="AT37">
        <f t="shared" si="56"/>
        <v>937.46207992381687</v>
      </c>
      <c r="AU37">
        <f t="shared" si="57"/>
        <v>3573.2727948418178</v>
      </c>
      <c r="AV37">
        <f t="shared" si="21"/>
        <v>516.91385287283526</v>
      </c>
      <c r="AW37">
        <f t="shared" si="22"/>
        <v>187.4924159847634</v>
      </c>
      <c r="AX37">
        <f t="shared" si="23"/>
        <v>15000.982375468515</v>
      </c>
      <c r="AY37">
        <f t="shared" si="24"/>
        <v>1024.3182024425164</v>
      </c>
      <c r="AZ37">
        <f t="shared" si="25"/>
        <v>356.37672042358469</v>
      </c>
      <c r="BA37">
        <f t="shared" si="26"/>
        <v>9162.1013276319318</v>
      </c>
      <c r="BB37">
        <f t="shared" si="27"/>
        <v>13992.270729115718</v>
      </c>
      <c r="BC37">
        <f t="shared" si="28"/>
        <v>12365.602953836395</v>
      </c>
      <c r="BD37">
        <f t="shared" si="29"/>
        <v>0</v>
      </c>
      <c r="BE37">
        <v>0</v>
      </c>
      <c r="BF37">
        <v>0</v>
      </c>
      <c r="BG37">
        <v>0</v>
      </c>
      <c r="BH37">
        <f t="shared" si="6"/>
        <v>0</v>
      </c>
      <c r="BI37">
        <f t="shared" si="7"/>
        <v>0</v>
      </c>
      <c r="BJ37">
        <f t="shared" si="8"/>
        <v>0</v>
      </c>
      <c r="BK37">
        <f t="shared" si="9"/>
        <v>0</v>
      </c>
      <c r="BL37">
        <f t="shared" si="10"/>
        <v>0</v>
      </c>
      <c r="BM37">
        <f t="shared" si="11"/>
        <v>0</v>
      </c>
      <c r="BN37">
        <f t="shared" si="12"/>
        <v>0</v>
      </c>
      <c r="BO37">
        <f t="shared" si="13"/>
        <v>0</v>
      </c>
      <c r="BP37">
        <f t="shared" si="14"/>
        <v>0</v>
      </c>
      <c r="BQ37">
        <f t="shared" si="15"/>
        <v>0</v>
      </c>
      <c r="BR37" s="11">
        <f t="shared" si="30"/>
        <v>5.7694154448594243E-2</v>
      </c>
      <c r="BS37">
        <f>MAX(-99,(BS$3*'Climate Model'!E143+BS$4*'Climate Model'!E143^2+BS$6*'Climate Model'!E143^6)*(K37/K$69)^BS$8)</f>
        <v>2.702531823154716</v>
      </c>
      <c r="BT37">
        <f>MAX(-99,(BT$3*'Climate Model'!E143+BT$4*'Climate Model'!E143^2+BT$6*'Climate Model'!E143^6)*(L37/L$69)^BS$8)</f>
        <v>1.8721016776939081</v>
      </c>
      <c r="BU37">
        <f>MAX(-99,(BU$3*'Climate Model'!E143+BU$4*'Climate Model'!E143^2+BU$6*'Climate Model'!E143^6)*(M37/M$69)^BS$8)</f>
        <v>0.810732682824996</v>
      </c>
      <c r="BV37">
        <v>0</v>
      </c>
      <c r="BW37">
        <f>MAX(-99,(BW$3*'Climate Model'!N143+BW$4*'Climate Model'!N143^2+BW$6*'Climate Model'!N143^6)*(K37/K$69)^BS$8)</f>
        <v>2.702531823154716</v>
      </c>
      <c r="BX37">
        <f>MAX(-99,(BX$3*'Climate Model'!N143+BX$4*'Climate Model'!N143^2+BX$6*'Climate Model'!N143^6)*(L37/L$69)^BS$8)</f>
        <v>1.8721016776939081</v>
      </c>
      <c r="BY37">
        <f>MAX(-99,(BY$3*'Climate Model'!N143+BY$4*'Climate Model'!N143^2+BY$6*'Climate Model'!N143^6)*(M37/M$69)^BS$8)</f>
        <v>0.810732682824996</v>
      </c>
      <c r="BZ37">
        <f t="shared" si="16"/>
        <v>0</v>
      </c>
      <c r="CA37">
        <f t="shared" si="31"/>
        <v>0</v>
      </c>
    </row>
    <row r="38" spans="1:79" x14ac:dyDescent="0.35">
      <c r="A38" s="13">
        <v>1989</v>
      </c>
      <c r="B38" s="18">
        <v>958.65364362799335</v>
      </c>
      <c r="C38" s="18">
        <v>2051.303637009778</v>
      </c>
      <c r="D38" s="18">
        <v>2153.3894404845114</v>
      </c>
      <c r="E38" s="11">
        <f t="shared" si="47"/>
        <v>6.1326994822132426E-3</v>
      </c>
      <c r="F38" s="11">
        <f t="shared" si="53"/>
        <v>1.6217519828473515E-2</v>
      </c>
      <c r="G38" s="11">
        <f t="shared" si="32"/>
        <v>2.3265211240614411E-2</v>
      </c>
      <c r="H38" s="10">
        <v>23763.030483248236</v>
      </c>
      <c r="I38" s="10">
        <v>3226.9687948967835</v>
      </c>
      <c r="J38" s="10">
        <v>1098.7151032485203</v>
      </c>
      <c r="K38">
        <f t="shared" si="17"/>
        <v>24787.920685637644</v>
      </c>
      <c r="L38">
        <f t="shared" si="33"/>
        <v>1573.1307333909833</v>
      </c>
      <c r="M38">
        <f t="shared" si="18"/>
        <v>510.22591761261259</v>
      </c>
      <c r="N38" s="11">
        <f t="shared" si="48"/>
        <v>3.2799220449000674E-2</v>
      </c>
      <c r="O38" s="11">
        <f t="shared" si="34"/>
        <v>-6.563636310059246E-5</v>
      </c>
      <c r="P38" s="11">
        <f t="shared" si="35"/>
        <v>3.353127884148592E-2</v>
      </c>
      <c r="Q38" s="18">
        <v>4465.3390933732589</v>
      </c>
      <c r="R38" s="18">
        <v>2993.2054839730058</v>
      </c>
      <c r="S38" s="18">
        <v>921.47998099999904</v>
      </c>
      <c r="T38">
        <f t="shared" si="19"/>
        <v>187.91117978496482</v>
      </c>
      <c r="U38">
        <f t="shared" si="70"/>
        <v>927.55947584821479</v>
      </c>
      <c r="V38">
        <f t="shared" si="63"/>
        <v>838.68873584744733</v>
      </c>
      <c r="W38" s="11">
        <f t="shared" si="36"/>
        <v>-2.3085892152052593E-2</v>
      </c>
      <c r="X38" s="11">
        <f t="shared" si="65"/>
        <v>-3.3947436643386596E-3</v>
      </c>
      <c r="Y38" s="11">
        <f t="shared" si="66"/>
        <v>-1.8667412742276821E-2</v>
      </c>
      <c r="Z38" s="18">
        <v>10312.188724182881</v>
      </c>
      <c r="AA38" s="18">
        <v>8563.3874189999988</v>
      </c>
      <c r="AB38" s="18">
        <v>1817.3248630000053</v>
      </c>
      <c r="AC38">
        <f t="shared" si="58"/>
        <v>2.3093853587707547</v>
      </c>
      <c r="AD38">
        <f t="shared" si="64"/>
        <v>2.8609420451927874</v>
      </c>
      <c r="AE38">
        <f t="shared" si="68"/>
        <v>1.9721805144674187</v>
      </c>
      <c r="AF38" s="11">
        <f t="shared" si="49"/>
        <v>6.7979909893552612E-3</v>
      </c>
      <c r="AG38" s="11">
        <f t="shared" si="69"/>
        <v>-9.2360891870889392E-3</v>
      </c>
      <c r="AH38" s="11">
        <f t="shared" si="67"/>
        <v>-8.2138078025238877E-3</v>
      </c>
      <c r="AI38">
        <f t="shared" si="59"/>
        <v>28294.230230326346</v>
      </c>
      <c r="AJ38">
        <f t="shared" si="60"/>
        <v>3823.9629890298816</v>
      </c>
      <c r="AK38">
        <f t="shared" si="61"/>
        <v>1330.1223870594617</v>
      </c>
      <c r="AL38">
        <f t="shared" si="52"/>
        <v>9.7648735275347605</v>
      </c>
      <c r="AM38">
        <f t="shared" si="40"/>
        <v>1.1585481868150551</v>
      </c>
      <c r="AN38">
        <f t="shared" si="41"/>
        <v>0.50270564868282275</v>
      </c>
      <c r="AO38" s="11">
        <f t="shared" si="50"/>
        <v>0.02</v>
      </c>
      <c r="AP38" s="11">
        <f t="shared" si="51"/>
        <v>2.0000000000000084E-2</v>
      </c>
      <c r="AQ38" s="11">
        <f t="shared" si="42"/>
        <v>1.9999999999999921E-2</v>
      </c>
      <c r="AR38">
        <f t="shared" si="54"/>
        <v>18421.949235249329</v>
      </c>
      <c r="AS38">
        <f t="shared" si="55"/>
        <v>2691.7876605056886</v>
      </c>
      <c r="AT38">
        <f t="shared" si="56"/>
        <v>983.08291624045819</v>
      </c>
      <c r="AU38">
        <f t="shared" si="57"/>
        <v>3684.3898470498661</v>
      </c>
      <c r="AV38">
        <f t="shared" si="21"/>
        <v>538.35753210113774</v>
      </c>
      <c r="AW38">
        <f t="shared" si="22"/>
        <v>196.61658324809164</v>
      </c>
      <c r="AX38">
        <f t="shared" si="23"/>
        <v>15373.184555399645</v>
      </c>
      <c r="AY38">
        <f t="shared" si="24"/>
        <v>1049.7861406532893</v>
      </c>
      <c r="AZ38">
        <f t="shared" si="25"/>
        <v>365.22252696447333</v>
      </c>
      <c r="BA38">
        <f t="shared" si="26"/>
        <v>9241.7854206328539</v>
      </c>
      <c r="BB38">
        <f t="shared" si="27"/>
        <v>14269.569125572947</v>
      </c>
      <c r="BC38">
        <f t="shared" si="28"/>
        <v>12706.089102800543</v>
      </c>
      <c r="BD38">
        <f t="shared" si="29"/>
        <v>0</v>
      </c>
      <c r="BE38">
        <v>0</v>
      </c>
      <c r="BF38">
        <v>0</v>
      </c>
      <c r="BG38">
        <v>0</v>
      </c>
      <c r="BH38">
        <f t="shared" si="6"/>
        <v>0</v>
      </c>
      <c r="BI38">
        <f t="shared" si="7"/>
        <v>0</v>
      </c>
      <c r="BJ38">
        <f t="shared" si="8"/>
        <v>0</v>
      </c>
      <c r="BK38">
        <f t="shared" si="9"/>
        <v>0</v>
      </c>
      <c r="BL38">
        <f t="shared" si="10"/>
        <v>0</v>
      </c>
      <c r="BM38">
        <f t="shared" si="11"/>
        <v>0</v>
      </c>
      <c r="BN38">
        <f t="shared" si="12"/>
        <v>0</v>
      </c>
      <c r="BO38">
        <f t="shared" si="13"/>
        <v>0</v>
      </c>
      <c r="BP38">
        <f t="shared" si="14"/>
        <v>0</v>
      </c>
      <c r="BQ38">
        <f t="shared" si="15"/>
        <v>0</v>
      </c>
      <c r="BR38" s="11">
        <f t="shared" si="30"/>
        <v>4.9561917962211294E-2</v>
      </c>
      <c r="BS38">
        <f>MAX(-99,(BS$3*'Climate Model'!E144+BS$4*'Climate Model'!E144^2+BS$6*'Climate Model'!E144^6)*(K38/K$69)^BS$8)</f>
        <v>2.7390325965997588</v>
      </c>
      <c r="BT38">
        <f>MAX(-99,(BT$3*'Climate Model'!E144+BT$4*'Climate Model'!E144^2+BT$6*'Climate Model'!E144^6)*(L38/L$69)^BS$8)</f>
        <v>1.9086706373109579</v>
      </c>
      <c r="BU38">
        <f>MAX(-99,(BU$3*'Climate Model'!E144+BU$4*'Climate Model'!E144^2+BU$6*'Climate Model'!E144^6)*(M38/M$69)^BS$8)</f>
        <v>0.81554069293546472</v>
      </c>
      <c r="BV38">
        <v>0</v>
      </c>
      <c r="BW38">
        <f>MAX(-99,(BW$3*'Climate Model'!N144+BW$4*'Climate Model'!N144^2+BW$6*'Climate Model'!N144^6)*(K38/K$69)^BS$8)</f>
        <v>2.7390325965997588</v>
      </c>
      <c r="BX38">
        <f>MAX(-99,(BX$3*'Climate Model'!N144+BX$4*'Climate Model'!N144^2+BX$6*'Climate Model'!N144^6)*(L38/L$69)^BS$8)</f>
        <v>1.9086706373109579</v>
      </c>
      <c r="BY38">
        <f>MAX(-99,(BY$3*'Climate Model'!N144+BY$4*'Climate Model'!N144^2+BY$6*'Climate Model'!N144^6)*(M38/M$69)^BS$8)</f>
        <v>0.81554069293546472</v>
      </c>
      <c r="BZ38">
        <f t="shared" si="16"/>
        <v>0</v>
      </c>
      <c r="CA38">
        <f t="shared" si="31"/>
        <v>0</v>
      </c>
    </row>
    <row r="39" spans="1:79" x14ac:dyDescent="0.35">
      <c r="A39" s="13">
        <v>1990</v>
      </c>
      <c r="B39" s="18">
        <v>965.08958199999995</v>
      </c>
      <c r="C39" s="18">
        <v>2084.8014689034158</v>
      </c>
      <c r="D39" s="18">
        <v>2202.0974930000007</v>
      </c>
      <c r="E39" s="11">
        <f t="shared" si="47"/>
        <v>6.7135178745579118E-3</v>
      </c>
      <c r="F39" s="11">
        <f t="shared" si="53"/>
        <v>1.6330021206645052E-2</v>
      </c>
      <c r="G39" s="11">
        <f t="shared" si="32"/>
        <v>2.2619249263398443E-2</v>
      </c>
      <c r="H39" s="10">
        <v>24604.55665273581</v>
      </c>
      <c r="I39" s="10">
        <v>3291.5774776912899</v>
      </c>
      <c r="J39" s="10">
        <v>1154.8005981083711</v>
      </c>
      <c r="K39">
        <f t="shared" si="17"/>
        <v>25494.583209308556</v>
      </c>
      <c r="L39">
        <f t="shared" si="33"/>
        <v>1578.844569513195</v>
      </c>
      <c r="M39">
        <f t="shared" si="18"/>
        <v>524.4093877674519</v>
      </c>
      <c r="N39" s="11">
        <f t="shared" si="48"/>
        <v>2.8508342132963108E-2</v>
      </c>
      <c r="O39" s="11">
        <f t="shared" si="34"/>
        <v>3.6321432166639598E-3</v>
      </c>
      <c r="P39" s="11">
        <f t="shared" si="35"/>
        <v>2.7798411772582802E-2</v>
      </c>
      <c r="Q39" s="18">
        <v>4446.4092371723718</v>
      </c>
      <c r="R39" s="18">
        <v>3064.5220758088508</v>
      </c>
      <c r="S39" s="18">
        <v>975.20387755984575</v>
      </c>
      <c r="T39">
        <f t="shared" si="19"/>
        <v>180.71486919793657</v>
      </c>
      <c r="U39">
        <f t="shared" si="70"/>
        <v>931.01927467261214</v>
      </c>
      <c r="V39">
        <f t="shared" si="63"/>
        <v>844.47815420020129</v>
      </c>
      <c r="W39" s="11">
        <f t="shared" si="36"/>
        <v>-3.8296340831148586E-2</v>
      </c>
      <c r="X39" s="11">
        <f t="shared" si="65"/>
        <v>3.7300021340771817E-3</v>
      </c>
      <c r="Y39" s="11">
        <f t="shared" si="66"/>
        <v>6.9029403940951669E-3</v>
      </c>
      <c r="Z39" s="18">
        <v>10153.602080603576</v>
      </c>
      <c r="AA39" s="18">
        <v>8419.9490469999982</v>
      </c>
      <c r="AB39" s="18">
        <v>1901.4018390000037</v>
      </c>
      <c r="AC39">
        <f t="shared" si="58"/>
        <v>2.2835509596639398</v>
      </c>
      <c r="AD39">
        <f t="shared" si="64"/>
        <v>2.7475569888912075</v>
      </c>
      <c r="AE39">
        <f t="shared" si="68"/>
        <v>1.9497480298762651</v>
      </c>
      <c r="AF39" s="11">
        <f t="shared" si="49"/>
        <v>-1.1186699096666154E-2</v>
      </c>
      <c r="AG39" s="11">
        <f t="shared" si="69"/>
        <v>-3.9632070314776106E-2</v>
      </c>
      <c r="AH39" s="11">
        <f t="shared" si="67"/>
        <v>-1.1374458081597809E-2</v>
      </c>
      <c r="AI39">
        <f t="shared" si="59"/>
        <v>29149.197054343575</v>
      </c>
      <c r="AJ39">
        <f t="shared" si="60"/>
        <v>3979.9242222280309</v>
      </c>
      <c r="AK39">
        <f t="shared" si="61"/>
        <v>1393.7267316016073</v>
      </c>
      <c r="AL39">
        <f t="shared" si="52"/>
        <v>9.9601709980854558</v>
      </c>
      <c r="AM39">
        <f t="shared" si="40"/>
        <v>1.1817191505513562</v>
      </c>
      <c r="AN39">
        <f t="shared" si="41"/>
        <v>0.51275976165647918</v>
      </c>
      <c r="AO39" s="11">
        <f t="shared" si="50"/>
        <v>2.0000000000000014E-2</v>
      </c>
      <c r="AP39" s="11">
        <f t="shared" si="51"/>
        <v>2.0000000000000014E-2</v>
      </c>
      <c r="AQ39" s="11">
        <f t="shared" si="42"/>
        <v>1.9999999999999966E-2</v>
      </c>
      <c r="AR39">
        <f t="shared" si="54"/>
        <v>19004.052248498076</v>
      </c>
      <c r="AS39">
        <f t="shared" si="55"/>
        <v>2803.7610470209097</v>
      </c>
      <c r="AT39">
        <f t="shared" si="56"/>
        <v>1030.4304808986026</v>
      </c>
      <c r="AU39">
        <f t="shared" si="57"/>
        <v>3800.8104496996152</v>
      </c>
      <c r="AV39">
        <f t="shared" si="21"/>
        <v>560.75220940418194</v>
      </c>
      <c r="AW39">
        <f t="shared" si="22"/>
        <v>206.08609617972053</v>
      </c>
      <c r="AX39">
        <f t="shared" si="23"/>
        <v>15753.192327796221</v>
      </c>
      <c r="AY39">
        <f t="shared" si="24"/>
        <v>1075.8860596911068</v>
      </c>
      <c r="AZ39">
        <f t="shared" si="25"/>
        <v>374.34509023296994</v>
      </c>
      <c r="BA39">
        <f t="shared" si="26"/>
        <v>9327.396162265075</v>
      </c>
      <c r="BB39">
        <f t="shared" si="27"/>
        <v>14553.790246191698</v>
      </c>
      <c r="BC39">
        <f t="shared" si="28"/>
        <v>13047.819780451548</v>
      </c>
      <c r="BD39">
        <f t="shared" si="29"/>
        <v>0</v>
      </c>
      <c r="BE39">
        <v>0</v>
      </c>
      <c r="BF39">
        <v>0</v>
      </c>
      <c r="BG39">
        <v>0</v>
      </c>
      <c r="BH39">
        <f t="shared" si="6"/>
        <v>0</v>
      </c>
      <c r="BI39">
        <f t="shared" si="7"/>
        <v>0</v>
      </c>
      <c r="BJ39">
        <f t="shared" si="8"/>
        <v>0</v>
      </c>
      <c r="BK39">
        <f t="shared" si="9"/>
        <v>0</v>
      </c>
      <c r="BL39">
        <f t="shared" si="10"/>
        <v>0</v>
      </c>
      <c r="BM39">
        <f t="shared" si="11"/>
        <v>0</v>
      </c>
      <c r="BN39">
        <f t="shared" si="12"/>
        <v>0</v>
      </c>
      <c r="BO39">
        <f t="shared" si="13"/>
        <v>0</v>
      </c>
      <c r="BP39">
        <f t="shared" si="14"/>
        <v>0</v>
      </c>
      <c r="BQ39">
        <f t="shared" si="15"/>
        <v>0</v>
      </c>
      <c r="BR39" s="11">
        <f t="shared" si="30"/>
        <v>4.6800538557361299E-2</v>
      </c>
      <c r="BS39">
        <f>MAX(-99,(BS$3*'Climate Model'!E145+BS$4*'Climate Model'!E145^2+BS$6*'Climate Model'!E145^6)*(K39/K$69)^BS$8)</f>
        <v>2.777669528860776</v>
      </c>
      <c r="BT39">
        <f>MAX(-99,(BT$3*'Climate Model'!E145+BT$4*'Climate Model'!E145^2+BT$6*'Climate Model'!E145^6)*(L39/L$69)^BS$8)</f>
        <v>1.943120430981065</v>
      </c>
      <c r="BU39">
        <f>MAX(-99,(BU$3*'Climate Model'!E145+BU$4*'Climate Model'!E145^2+BU$6*'Climate Model'!E145^6)*(M39/M$69)^BS$8)</f>
        <v>0.82087878338190667</v>
      </c>
      <c r="BV39">
        <v>0</v>
      </c>
      <c r="BW39">
        <f>MAX(-99,(BW$3*'Climate Model'!N145+BW$4*'Climate Model'!N145^2+BW$6*'Climate Model'!N145^6)*(K39/K$69)^BS$8)</f>
        <v>2.777669528860776</v>
      </c>
      <c r="BX39">
        <f>MAX(-99,(BX$3*'Climate Model'!N145+BX$4*'Climate Model'!N145^2+BX$6*'Climate Model'!N145^6)*(L39/L$69)^BS$8)</f>
        <v>1.943120430981065</v>
      </c>
      <c r="BY39">
        <f>MAX(-99,(BY$3*'Climate Model'!N145+BY$4*'Climate Model'!N145^2+BY$6*'Climate Model'!N145^6)*(M39/M$69)^BS$8)</f>
        <v>0.82087878338190667</v>
      </c>
      <c r="BZ39">
        <f t="shared" si="16"/>
        <v>0</v>
      </c>
      <c r="CA39">
        <f t="shared" si="31"/>
        <v>0</v>
      </c>
    </row>
    <row r="40" spans="1:79" x14ac:dyDescent="0.35">
      <c r="A40" s="13">
        <v>1991</v>
      </c>
      <c r="B40" s="18">
        <v>971.30660538821314</v>
      </c>
      <c r="C40" s="18">
        <v>2115.3616604105928</v>
      </c>
      <c r="D40" s="18">
        <v>2250.8548680506537</v>
      </c>
      <c r="E40" s="11">
        <f t="shared" si="47"/>
        <v>6.4419132733039832E-3</v>
      </c>
      <c r="F40" s="11">
        <f t="shared" si="53"/>
        <v>1.4658561960459176E-2</v>
      </c>
      <c r="G40" s="11">
        <f t="shared" si="32"/>
        <v>2.2141333526622869E-2</v>
      </c>
      <c r="H40" s="10">
        <v>24947.618381278808</v>
      </c>
      <c r="I40" s="10">
        <v>3408.4159930328774</v>
      </c>
      <c r="J40" s="10">
        <v>1191.5333209422074</v>
      </c>
      <c r="K40">
        <f t="shared" si="17"/>
        <v>25684.596648354625</v>
      </c>
      <c r="L40">
        <f t="shared" si="33"/>
        <v>1611.2686812955199</v>
      </c>
      <c r="M40">
        <f t="shared" si="18"/>
        <v>529.3692355980869</v>
      </c>
      <c r="N40" s="11">
        <f t="shared" si="48"/>
        <v>7.4530906226657721E-3</v>
      </c>
      <c r="O40" s="11">
        <f t="shared" si="34"/>
        <v>2.0536607851349292E-2</v>
      </c>
      <c r="P40" s="11">
        <f t="shared" si="35"/>
        <v>9.4579691865364392E-3</v>
      </c>
      <c r="Q40" s="18">
        <v>4471.2127775630915</v>
      </c>
      <c r="R40" s="18">
        <v>3063.6955039999998</v>
      </c>
      <c r="S40" s="18">
        <v>1017.4226960000001</v>
      </c>
      <c r="T40">
        <f t="shared" si="19"/>
        <v>179.22403290080703</v>
      </c>
      <c r="U40">
        <f t="shared" si="70"/>
        <v>898.86196704348333</v>
      </c>
      <c r="V40">
        <f t="shared" si="63"/>
        <v>853.87683090177541</v>
      </c>
      <c r="W40" s="11">
        <f t="shared" si="36"/>
        <v>-8.2496603834885541E-3</v>
      </c>
      <c r="X40" s="11">
        <f t="shared" si="65"/>
        <v>-3.4539894612210638E-2</v>
      </c>
      <c r="Y40" s="11">
        <f t="shared" si="66"/>
        <v>1.1129567597252449E-2</v>
      </c>
      <c r="Z40" s="18">
        <v>11151.34230578893</v>
      </c>
      <c r="AA40" s="18">
        <v>8486.9194680000001</v>
      </c>
      <c r="AB40" s="18">
        <v>2032.0167120000006</v>
      </c>
      <c r="AC40">
        <f t="shared" si="58"/>
        <v>2.4940307832691997</v>
      </c>
      <c r="AD40">
        <f t="shared" si="64"/>
        <v>2.770157627257464</v>
      </c>
      <c r="AE40">
        <f t="shared" si="68"/>
        <v>1.9972197592887198</v>
      </c>
      <c r="AF40" s="11">
        <f t="shared" si="49"/>
        <v>9.2172159642207083E-2</v>
      </c>
      <c r="AG40" s="11">
        <f t="shared" si="69"/>
        <v>8.225721416383466E-3</v>
      </c>
      <c r="AH40" s="11">
        <f t="shared" si="67"/>
        <v>2.4347622710749629E-2</v>
      </c>
      <c r="AI40">
        <f t="shared" si="59"/>
        <v>30035.087798608834</v>
      </c>
      <c r="AJ40">
        <f t="shared" si="60"/>
        <v>4142.6840094094096</v>
      </c>
      <c r="AK40">
        <f t="shared" si="61"/>
        <v>1460.440154621167</v>
      </c>
      <c r="AL40">
        <f t="shared" si="52"/>
        <v>10.159374418047165</v>
      </c>
      <c r="AM40">
        <f t="shared" si="40"/>
        <v>1.2053535335623833</v>
      </c>
      <c r="AN40">
        <f t="shared" si="41"/>
        <v>0.52301495688960875</v>
      </c>
      <c r="AO40" s="11">
        <f t="shared" si="50"/>
        <v>1.9999999999999966E-2</v>
      </c>
      <c r="AP40" s="11">
        <f t="shared" si="51"/>
        <v>1.9999999999999934E-2</v>
      </c>
      <c r="AQ40" s="11">
        <f t="shared" si="42"/>
        <v>1.9999999999999966E-2</v>
      </c>
      <c r="AR40">
        <f t="shared" si="54"/>
        <v>19600.981609569208</v>
      </c>
      <c r="AS40">
        <f t="shared" si="55"/>
        <v>2916.611003992839</v>
      </c>
      <c r="AT40">
        <f t="shared" si="56"/>
        <v>1079.6645861002123</v>
      </c>
      <c r="AU40">
        <f t="shared" si="57"/>
        <v>3920.1963219138415</v>
      </c>
      <c r="AV40">
        <f t="shared" si="21"/>
        <v>583.32220079856779</v>
      </c>
      <c r="AW40">
        <f t="shared" si="22"/>
        <v>215.93291722004247</v>
      </c>
      <c r="AX40">
        <f t="shared" si="23"/>
        <v>16144.011788520729</v>
      </c>
      <c r="AY40">
        <f t="shared" si="24"/>
        <v>1103.0212217902156</v>
      </c>
      <c r="AZ40">
        <f t="shared" si="25"/>
        <v>383.73494494925035</v>
      </c>
      <c r="BA40">
        <f t="shared" si="26"/>
        <v>9411.2854360518631</v>
      </c>
      <c r="BB40">
        <f t="shared" si="27"/>
        <v>14819.818191555867</v>
      </c>
      <c r="BC40">
        <f t="shared" si="28"/>
        <v>13392.478574065537</v>
      </c>
      <c r="BD40">
        <f t="shared" si="29"/>
        <v>0</v>
      </c>
      <c r="BE40">
        <v>0</v>
      </c>
      <c r="BF40">
        <v>0</v>
      </c>
      <c r="BG40">
        <v>0</v>
      </c>
      <c r="BH40">
        <f t="shared" si="6"/>
        <v>0</v>
      </c>
      <c r="BI40">
        <f t="shared" si="7"/>
        <v>0</v>
      </c>
      <c r="BJ40">
        <f t="shared" si="8"/>
        <v>0</v>
      </c>
      <c r="BK40">
        <f t="shared" si="9"/>
        <v>0</v>
      </c>
      <c r="BL40">
        <f t="shared" si="10"/>
        <v>0</v>
      </c>
      <c r="BM40">
        <f t="shared" si="11"/>
        <v>0</v>
      </c>
      <c r="BN40">
        <f t="shared" si="12"/>
        <v>0</v>
      </c>
      <c r="BO40">
        <f t="shared" si="13"/>
        <v>0</v>
      </c>
      <c r="BP40">
        <f t="shared" si="14"/>
        <v>0</v>
      </c>
      <c r="BQ40">
        <f t="shared" si="15"/>
        <v>0</v>
      </c>
      <c r="BR40" s="11">
        <f t="shared" si="30"/>
        <v>3.0796148802888695E-2</v>
      </c>
      <c r="BS40">
        <f>MAX(-99,(BS$3*'Climate Model'!E146+BS$4*'Climate Model'!E146^2+BS$6*'Climate Model'!E146^6)*(K40/K$69)^BS$8)</f>
        <v>2.8301071706527274</v>
      </c>
      <c r="BT40">
        <f>MAX(-99,(BT$3*'Climate Model'!E146+BT$4*'Climate Model'!E146^2+BT$6*'Climate Model'!E146^6)*(L40/L$69)^BS$8)</f>
        <v>1.9688400581734327</v>
      </c>
      <c r="BU40">
        <f>MAX(-99,(BU$3*'Climate Model'!E146+BU$4*'Climate Model'!E146^2+BU$6*'Climate Model'!E146^6)*(M40/M$69)^BS$8)</f>
        <v>0.82930169324870595</v>
      </c>
      <c r="BV40">
        <v>0</v>
      </c>
      <c r="BW40">
        <f>MAX(-99,(BW$3*'Climate Model'!N146+BW$4*'Climate Model'!N146^2+BW$6*'Climate Model'!N146^6)*(K40/K$69)^BS$8)</f>
        <v>2.8301071706527274</v>
      </c>
      <c r="BX40">
        <f>MAX(-99,(BX$3*'Climate Model'!N146+BX$4*'Climate Model'!N146^2+BX$6*'Climate Model'!N146^6)*(L40/L$69)^BS$8)</f>
        <v>1.9688400581734327</v>
      </c>
      <c r="BY40">
        <f>MAX(-99,(BY$3*'Climate Model'!N146+BY$4*'Climate Model'!N146^2+BY$6*'Climate Model'!N146^6)*(M40/M$69)^BS$8)</f>
        <v>0.82930169324870595</v>
      </c>
      <c r="BZ40">
        <f t="shared" si="16"/>
        <v>0</v>
      </c>
      <c r="CA40">
        <f t="shared" si="31"/>
        <v>0</v>
      </c>
    </row>
    <row r="41" spans="1:79" x14ac:dyDescent="0.35">
      <c r="A41" s="13">
        <v>1992</v>
      </c>
      <c r="B41" s="18">
        <v>977.31730766866428</v>
      </c>
      <c r="C41" s="18">
        <v>2141.7241709324203</v>
      </c>
      <c r="D41" s="18">
        <v>2298.7854691087018</v>
      </c>
      <c r="E41" s="11">
        <f t="shared" si="47"/>
        <v>6.1882645985391772E-3</v>
      </c>
      <c r="F41" s="11">
        <f t="shared" si="53"/>
        <v>1.2462412936382018E-2</v>
      </c>
      <c r="G41" s="11">
        <f t="shared" si="32"/>
        <v>2.1294398736404638E-2</v>
      </c>
      <c r="H41" s="10">
        <v>25379.678098094017</v>
      </c>
      <c r="I41" s="10">
        <v>3518.9187759136689</v>
      </c>
      <c r="J41" s="10">
        <v>1239.6080716442671</v>
      </c>
      <c r="K41">
        <f t="shared" si="17"/>
        <v>25968.718551230631</v>
      </c>
      <c r="L41">
        <f t="shared" si="33"/>
        <v>1643.0307990508757</v>
      </c>
      <c r="M41">
        <f t="shared" si="18"/>
        <v>539.24478308317077</v>
      </c>
      <c r="N41" s="11">
        <f t="shared" si="48"/>
        <v>1.1061956968446578E-2</v>
      </c>
      <c r="O41" s="11">
        <f t="shared" si="34"/>
        <v>1.9712489992555357E-2</v>
      </c>
      <c r="P41" s="11">
        <f t="shared" si="35"/>
        <v>1.865531054883908E-2</v>
      </c>
      <c r="Q41" s="18">
        <v>4506.2698650860548</v>
      </c>
      <c r="R41" s="18">
        <v>2984.2321120000001</v>
      </c>
      <c r="S41" s="18">
        <v>1052.3453570000015</v>
      </c>
      <c r="T41">
        <f t="shared" si="19"/>
        <v>177.55425611266796</v>
      </c>
      <c r="U41">
        <f t="shared" si="70"/>
        <v>848.05370684498394</v>
      </c>
      <c r="V41">
        <f t="shared" si="63"/>
        <v>848.93393409751468</v>
      </c>
      <c r="W41" s="11">
        <f t="shared" si="36"/>
        <v>-9.3167013436374676E-3</v>
      </c>
      <c r="X41" s="11">
        <f t="shared" si="65"/>
        <v>-5.6525097357958964E-2</v>
      </c>
      <c r="Y41" s="11">
        <f t="shared" si="66"/>
        <v>-5.7887702598049835E-3</v>
      </c>
      <c r="Z41" s="18">
        <v>11295.471101000001</v>
      </c>
      <c r="AA41" s="18">
        <v>8566.2843489999977</v>
      </c>
      <c r="AB41" s="18">
        <v>2138.9941029999991</v>
      </c>
      <c r="AC41">
        <f t="shared" si="58"/>
        <v>2.5066122179045962</v>
      </c>
      <c r="AD41">
        <f t="shared" si="64"/>
        <v>2.8705154383111862</v>
      </c>
      <c r="AE41">
        <f t="shared" si="68"/>
        <v>2.0325970830505562</v>
      </c>
      <c r="AF41" s="11">
        <f t="shared" si="49"/>
        <v>5.0446188233910444E-3</v>
      </c>
      <c r="AG41" s="11">
        <f t="shared" si="69"/>
        <v>3.6228195127321811E-2</v>
      </c>
      <c r="AH41" s="11">
        <f t="shared" si="67"/>
        <v>1.7713285479628717E-2</v>
      </c>
      <c r="AI41">
        <f t="shared" si="59"/>
        <v>30951.775340661792</v>
      </c>
      <c r="AJ41">
        <f t="shared" si="60"/>
        <v>4311.7378092670369</v>
      </c>
      <c r="AK41">
        <f t="shared" si="61"/>
        <v>1530.3290563790929</v>
      </c>
      <c r="AL41">
        <f t="shared" si="52"/>
        <v>10.362561906408109</v>
      </c>
      <c r="AM41">
        <f t="shared" si="40"/>
        <v>1.2294606042336309</v>
      </c>
      <c r="AN41">
        <f t="shared" si="41"/>
        <v>0.53347525602740098</v>
      </c>
      <c r="AO41" s="11">
        <f t="shared" si="50"/>
        <v>2.0000000000000104E-2</v>
      </c>
      <c r="AP41" s="11">
        <f t="shared" si="51"/>
        <v>1.9999999999999962E-2</v>
      </c>
      <c r="AQ41" s="11">
        <f t="shared" si="42"/>
        <v>2.0000000000000101E-2</v>
      </c>
      <c r="AR41">
        <f t="shared" si="54"/>
        <v>20213.090612616514</v>
      </c>
      <c r="AS41">
        <f t="shared" si="55"/>
        <v>3028.6976208712026</v>
      </c>
      <c r="AT41">
        <f t="shared" si="56"/>
        <v>1130.498524810389</v>
      </c>
      <c r="AU41">
        <f t="shared" si="57"/>
        <v>4042.6181225233031</v>
      </c>
      <c r="AV41">
        <f t="shared" si="21"/>
        <v>605.7395241742405</v>
      </c>
      <c r="AW41">
        <f t="shared" si="22"/>
        <v>226.09970496207779</v>
      </c>
      <c r="AX41">
        <f t="shared" si="23"/>
        <v>16545.775218763873</v>
      </c>
      <c r="AY41">
        <f t="shared" si="24"/>
        <v>1131.3119259620178</v>
      </c>
      <c r="AZ41">
        <f t="shared" si="25"/>
        <v>393.42462878842269</v>
      </c>
      <c r="BA41">
        <f t="shared" si="26"/>
        <v>9493.5489852587398</v>
      </c>
      <c r="BB41">
        <f t="shared" si="27"/>
        <v>15058.747997798502</v>
      </c>
      <c r="BC41">
        <f t="shared" si="28"/>
        <v>13734.989182699985</v>
      </c>
      <c r="BD41">
        <f t="shared" si="29"/>
        <v>0</v>
      </c>
      <c r="BE41">
        <v>0</v>
      </c>
      <c r="BF41">
        <v>0</v>
      </c>
      <c r="BG41">
        <v>0</v>
      </c>
      <c r="BH41">
        <f t="shared" si="6"/>
        <v>0</v>
      </c>
      <c r="BI41">
        <f t="shared" si="7"/>
        <v>0</v>
      </c>
      <c r="BJ41">
        <f t="shared" si="8"/>
        <v>0</v>
      </c>
      <c r="BK41">
        <f t="shared" si="9"/>
        <v>0</v>
      </c>
      <c r="BL41">
        <f t="shared" si="10"/>
        <v>0</v>
      </c>
      <c r="BM41">
        <f t="shared" si="11"/>
        <v>0</v>
      </c>
      <c r="BN41">
        <f t="shared" ref="BN41:BN63" si="71">AT41*BK41</f>
        <v>0</v>
      </c>
      <c r="BO41">
        <f t="shared" si="13"/>
        <v>0</v>
      </c>
      <c r="BP41">
        <f t="shared" si="14"/>
        <v>0</v>
      </c>
      <c r="BQ41">
        <f t="shared" si="15"/>
        <v>0</v>
      </c>
      <c r="BR41" s="11">
        <f t="shared" si="30"/>
        <v>3.4870939747054103E-2</v>
      </c>
      <c r="BS41">
        <f>MAX(-99,(BS$3*'Climate Model'!E147+BS$4*'Climate Model'!E147^2+BS$6*'Climate Model'!E147^6)*(K41/K$69)^BS$8)</f>
        <v>2.8795422568135569</v>
      </c>
      <c r="BT41">
        <f>MAX(-99,(BT$3*'Climate Model'!E147+BT$4*'Climate Model'!E147^2+BT$6*'Climate Model'!E147^6)*(L41/L$69)^BS$8)</f>
        <v>1.9941441928507702</v>
      </c>
      <c r="BU41">
        <f>MAX(-99,(BU$3*'Climate Model'!E147+BU$4*'Climate Model'!E147^2+BU$6*'Climate Model'!E147^6)*(M41/M$69)^BS$8)</f>
        <v>0.83520573324759662</v>
      </c>
      <c r="BV41">
        <v>0</v>
      </c>
      <c r="BW41">
        <f>MAX(-99,(BW$3*'Climate Model'!N147+BW$4*'Climate Model'!N147^2+BW$6*'Climate Model'!N147^6)*(K41/K$69)^BS$8)</f>
        <v>2.8795422568135569</v>
      </c>
      <c r="BX41">
        <f>MAX(-99,(BX$3*'Climate Model'!N147+BX$4*'Climate Model'!N147^2+BX$6*'Climate Model'!N147^6)*(L41/L$69)^BS$8)</f>
        <v>1.9941441928507702</v>
      </c>
      <c r="BY41">
        <f>MAX(-99,(BY$3*'Climate Model'!N147+BY$4*'Climate Model'!N147^2+BY$6*'Climate Model'!N147^6)*(M41/M$69)^BS$8)</f>
        <v>0.83520573324759662</v>
      </c>
      <c r="BZ41">
        <f t="shared" si="16"/>
        <v>0</v>
      </c>
      <c r="CA41">
        <f t="shared" si="31"/>
        <v>0</v>
      </c>
    </row>
    <row r="42" spans="1:79" x14ac:dyDescent="0.35">
      <c r="A42" s="13">
        <v>1993</v>
      </c>
      <c r="B42" s="18">
        <v>983.60275570927422</v>
      </c>
      <c r="C42" s="18">
        <v>2168.6955115280452</v>
      </c>
      <c r="D42" s="18">
        <v>2346.9547504902093</v>
      </c>
      <c r="E42" s="11">
        <f t="shared" si="47"/>
        <v>6.4313278720127447E-3</v>
      </c>
      <c r="F42" s="11">
        <f t="shared" si="53"/>
        <v>1.2593283935289724E-2</v>
      </c>
      <c r="G42" s="11">
        <f t="shared" si="32"/>
        <v>2.0954230844422373E-2</v>
      </c>
      <c r="H42" s="10">
        <v>25592.523894853668</v>
      </c>
      <c r="I42" s="10">
        <v>3647.4595290925654</v>
      </c>
      <c r="J42" s="10">
        <v>1293.4473539182864</v>
      </c>
      <c r="K42">
        <f t="shared" si="17"/>
        <v>26019.166524598586</v>
      </c>
      <c r="L42">
        <f t="shared" si="33"/>
        <v>1681.8679753353642</v>
      </c>
      <c r="M42">
        <f t="shared" si="18"/>
        <v>551.1172951451764</v>
      </c>
      <c r="N42" s="11">
        <f t="shared" si="48"/>
        <v>1.9426439263235755E-3</v>
      </c>
      <c r="O42" s="11">
        <f t="shared" si="34"/>
        <v>2.3637521771912934E-2</v>
      </c>
      <c r="P42" s="11">
        <f t="shared" si="35"/>
        <v>2.2016925215527696E-2</v>
      </c>
      <c r="Q42" s="18">
        <v>4568.9495022796364</v>
      </c>
      <c r="R42" s="18">
        <v>2953.4735779999996</v>
      </c>
      <c r="S42" s="18">
        <v>1097.8205420000027</v>
      </c>
      <c r="T42">
        <f t="shared" si="19"/>
        <v>178.52672604902381</v>
      </c>
      <c r="U42">
        <f t="shared" si="70"/>
        <v>809.7344341843268</v>
      </c>
      <c r="V42">
        <f t="shared" si="63"/>
        <v>848.75548948655353</v>
      </c>
      <c r="W42" s="11">
        <f t="shared" si="36"/>
        <v>5.4770297127586971E-3</v>
      </c>
      <c r="X42" s="11">
        <f t="shared" si="65"/>
        <v>-4.5184959810170996E-2</v>
      </c>
      <c r="Y42" s="11">
        <f t="shared" si="66"/>
        <v>-2.101984663280681E-4</v>
      </c>
      <c r="Z42" s="18">
        <v>11529.550378999998</v>
      </c>
      <c r="AA42" s="18">
        <v>8478.9364089999999</v>
      </c>
      <c r="AB42" s="18">
        <v>2265.1535709999953</v>
      </c>
      <c r="AC42">
        <f t="shared" si="58"/>
        <v>2.5234576073225217</v>
      </c>
      <c r="AD42">
        <f t="shared" si="64"/>
        <v>2.8708353689561941</v>
      </c>
      <c r="AE42">
        <f t="shared" si="68"/>
        <v>2.0633186248030597</v>
      </c>
      <c r="AF42" s="11">
        <f t="shared" si="49"/>
        <v>6.7203811174300319E-3</v>
      </c>
      <c r="AG42" s="11">
        <f t="shared" si="69"/>
        <v>1.1145407571684388E-4</v>
      </c>
      <c r="AH42" s="11">
        <f t="shared" si="67"/>
        <v>1.5114427747970647E-2</v>
      </c>
      <c r="AI42">
        <f t="shared" si="59"/>
        <v>31899.215929118916</v>
      </c>
      <c r="AJ42">
        <f t="shared" si="60"/>
        <v>4486.3035525145733</v>
      </c>
      <c r="AK42">
        <f t="shared" si="61"/>
        <v>1603.3958557032615</v>
      </c>
      <c r="AL42">
        <f t="shared" si="52"/>
        <v>10.569813144536271</v>
      </c>
      <c r="AM42">
        <f t="shared" si="40"/>
        <v>1.2540498163183036</v>
      </c>
      <c r="AN42">
        <f t="shared" si="41"/>
        <v>0.54414476114794896</v>
      </c>
      <c r="AO42" s="11">
        <f t="shared" si="50"/>
        <v>1.9999999999999976E-2</v>
      </c>
      <c r="AP42" s="11">
        <f t="shared" si="51"/>
        <v>2.0000000000000052E-2</v>
      </c>
      <c r="AQ42" s="11">
        <f t="shared" si="42"/>
        <v>1.9999999999999934E-2</v>
      </c>
      <c r="AR42">
        <f t="shared" si="54"/>
        <v>20848.705798897216</v>
      </c>
      <c r="AS42">
        <f t="shared" si="55"/>
        <v>3145.2225773656914</v>
      </c>
      <c r="AT42">
        <f t="shared" si="56"/>
        <v>1183.3858629740694</v>
      </c>
      <c r="AU42">
        <f t="shared" si="57"/>
        <v>4169.7411597794435</v>
      </c>
      <c r="AV42">
        <f t="shared" si="21"/>
        <v>629.04451547313829</v>
      </c>
      <c r="AW42">
        <f t="shared" si="22"/>
        <v>236.6771725948139</v>
      </c>
      <c r="AX42">
        <f t="shared" si="23"/>
        <v>16957.01292244815</v>
      </c>
      <c r="AY42">
        <f t="shared" si="24"/>
        <v>1160.2265271991432</v>
      </c>
      <c r="AZ42">
        <f t="shared" si="25"/>
        <v>403.37747891454495</v>
      </c>
      <c r="BA42">
        <f t="shared" si="26"/>
        <v>9578.7532422677123</v>
      </c>
      <c r="BB42">
        <f t="shared" si="27"/>
        <v>15303.119133182223</v>
      </c>
      <c r="BC42">
        <f t="shared" si="28"/>
        <v>14081.429960410454</v>
      </c>
      <c r="BD42">
        <f t="shared" si="29"/>
        <v>0</v>
      </c>
      <c r="BE42">
        <v>0</v>
      </c>
      <c r="BF42">
        <v>0</v>
      </c>
      <c r="BG42">
        <v>0</v>
      </c>
      <c r="BH42">
        <f t="shared" si="6"/>
        <v>0</v>
      </c>
      <c r="BI42">
        <f t="shared" si="7"/>
        <v>0</v>
      </c>
      <c r="BJ42">
        <f t="shared" si="8"/>
        <v>0</v>
      </c>
      <c r="BK42">
        <f t="shared" si="9"/>
        <v>0</v>
      </c>
      <c r="BL42">
        <f t="shared" si="10"/>
        <v>0</v>
      </c>
      <c r="BM42">
        <f t="shared" si="11"/>
        <v>0</v>
      </c>
      <c r="BN42">
        <f t="shared" si="71"/>
        <v>0</v>
      </c>
      <c r="BO42">
        <f t="shared" si="13"/>
        <v>0</v>
      </c>
      <c r="BP42">
        <f t="shared" si="14"/>
        <v>0</v>
      </c>
      <c r="BQ42">
        <f t="shared" si="15"/>
        <v>0</v>
      </c>
      <c r="BR42" s="11">
        <f t="shared" si="30"/>
        <v>2.8112857947955566E-2</v>
      </c>
      <c r="BS42">
        <f>MAX(-99,(BS$3*'Climate Model'!E148+BS$4*'Climate Model'!E148^2+BS$6*'Climate Model'!E148^6)*(K42/K$69)^BS$8)</f>
        <v>2.9348949978543901</v>
      </c>
      <c r="BT42">
        <f>MAX(-99,(BT$3*'Climate Model'!E148+BT$4*'Climate Model'!E148^2+BT$6*'Climate Model'!E148^6)*(L42/L$69)^BS$8)</f>
        <v>2.0165661208316488</v>
      </c>
      <c r="BU42">
        <f>MAX(-99,(BU$3*'Climate Model'!E148+BU$4*'Climate Model'!E148^2+BU$6*'Climate Model'!E148^6)*(M42/M$69)^BS$8)</f>
        <v>0.83970662556379294</v>
      </c>
      <c r="BV42">
        <v>0</v>
      </c>
      <c r="BW42">
        <f>MAX(-99,(BW$3*'Climate Model'!N148+BW$4*'Climate Model'!N148^2+BW$6*'Climate Model'!N148^6)*(K42/K$69)^BS$8)</f>
        <v>2.9348949978543901</v>
      </c>
      <c r="BX42">
        <f>MAX(-99,(BX$3*'Climate Model'!N148+BX$4*'Climate Model'!N148^2+BX$6*'Climate Model'!N148^6)*(L42/L$69)^BS$8)</f>
        <v>2.0165661208316488</v>
      </c>
      <c r="BY42">
        <f>MAX(-99,(BY$3*'Climate Model'!N148+BY$4*'Climate Model'!N148^2+BY$6*'Climate Model'!N148^6)*(M42/M$69)^BS$8)</f>
        <v>0.83970662556379294</v>
      </c>
      <c r="BZ42">
        <f t="shared" si="16"/>
        <v>0</v>
      </c>
      <c r="CA42">
        <f t="shared" si="31"/>
        <v>0</v>
      </c>
    </row>
    <row r="43" spans="1:79" x14ac:dyDescent="0.35">
      <c r="A43" s="13">
        <v>1994</v>
      </c>
      <c r="B43" s="18">
        <v>989.36736538489151</v>
      </c>
      <c r="C43" s="18">
        <v>2194.8813109255934</v>
      </c>
      <c r="D43" s="18">
        <v>2395.2634872860117</v>
      </c>
      <c r="E43" s="11">
        <f t="shared" si="47"/>
        <v>5.8607091553545352E-3</v>
      </c>
      <c r="F43" s="11">
        <f t="shared" si="53"/>
        <v>1.2074447177279341E-2</v>
      </c>
      <c r="G43" s="11">
        <f t="shared" si="32"/>
        <v>2.0583582527831906E-2</v>
      </c>
      <c r="H43" s="10">
        <v>26349.604880474133</v>
      </c>
      <c r="I43" s="10">
        <v>3773.9301909376209</v>
      </c>
      <c r="J43" s="10">
        <v>1365.5541605299168</v>
      </c>
      <c r="K43">
        <f t="shared" si="17"/>
        <v>26632.781515108294</v>
      </c>
      <c r="L43">
        <f t="shared" si="33"/>
        <v>1719.423356585115</v>
      </c>
      <c r="M43">
        <f t="shared" si="18"/>
        <v>570.10603124801855</v>
      </c>
      <c r="N43" s="11">
        <f t="shared" si="48"/>
        <v>2.3583191641807395E-2</v>
      </c>
      <c r="O43" s="11">
        <f t="shared" si="34"/>
        <v>2.232956557857179E-2</v>
      </c>
      <c r="P43" s="11">
        <f t="shared" si="35"/>
        <v>3.4454981308180692E-2</v>
      </c>
      <c r="Q43" s="18">
        <v>4638.4701607236966</v>
      </c>
      <c r="R43" s="18">
        <v>2903.3460949999999</v>
      </c>
      <c r="S43" s="18">
        <v>1130.8990450000028</v>
      </c>
      <c r="T43">
        <f t="shared" si="19"/>
        <v>176.03566284065784</v>
      </c>
      <c r="U43">
        <f t="shared" si="70"/>
        <v>769.31632227109981</v>
      </c>
      <c r="V43">
        <f t="shared" si="63"/>
        <v>828.1612532754807</v>
      </c>
      <c r="W43" s="11">
        <f t="shared" si="36"/>
        <v>-1.3953446990799132E-2</v>
      </c>
      <c r="X43" s="11">
        <f t="shared" si="65"/>
        <v>-4.991526876826171E-2</v>
      </c>
      <c r="Y43" s="11">
        <f t="shared" si="66"/>
        <v>-2.4264038897151771E-2</v>
      </c>
      <c r="Z43" s="18">
        <v>11611.115460000001</v>
      </c>
      <c r="AA43" s="18">
        <v>8369.0804229999994</v>
      </c>
      <c r="AB43" s="18">
        <v>2364.5842759999978</v>
      </c>
      <c r="AC43">
        <f t="shared" si="58"/>
        <v>2.5032209020804457</v>
      </c>
      <c r="AD43">
        <f t="shared" si="64"/>
        <v>2.882563824344889</v>
      </c>
      <c r="AE43">
        <f t="shared" si="68"/>
        <v>2.0908889139613622</v>
      </c>
      <c r="AF43" s="11">
        <f t="shared" si="49"/>
        <v>-8.0194353902968297E-3</v>
      </c>
      <c r="AG43" s="11">
        <f t="shared" si="69"/>
        <v>4.0853806928536204E-3</v>
      </c>
      <c r="AH43" s="11">
        <f t="shared" si="67"/>
        <v>1.3362109383825314E-2</v>
      </c>
      <c r="AI43">
        <f t="shared" si="59"/>
        <v>32879.035495986471</v>
      </c>
      <c r="AJ43">
        <f t="shared" si="60"/>
        <v>4666.7177127362538</v>
      </c>
      <c r="AK43">
        <f t="shared" si="61"/>
        <v>1679.7334427277492</v>
      </c>
      <c r="AL43">
        <f t="shared" si="52"/>
        <v>10.781209407426996</v>
      </c>
      <c r="AM43">
        <f t="shared" si="40"/>
        <v>1.2791308126446697</v>
      </c>
      <c r="AN43">
        <f t="shared" si="41"/>
        <v>0.55502765637090801</v>
      </c>
      <c r="AO43" s="11">
        <f t="shared" si="50"/>
        <v>1.9999999999999948E-2</v>
      </c>
      <c r="AP43" s="11">
        <f t="shared" si="51"/>
        <v>1.9999999999999997E-2</v>
      </c>
      <c r="AQ43" s="11">
        <f t="shared" si="42"/>
        <v>2.0000000000000118E-2</v>
      </c>
      <c r="AR43">
        <f t="shared" si="54"/>
        <v>21494.995578959661</v>
      </c>
      <c r="AS43">
        <f t="shared" si="55"/>
        <v>3264.721200044884</v>
      </c>
      <c r="AT43">
        <f t="shared" si="56"/>
        <v>1238.3554882816086</v>
      </c>
      <c r="AU43">
        <f t="shared" si="57"/>
        <v>4298.9991157919321</v>
      </c>
      <c r="AV43">
        <f t="shared" si="21"/>
        <v>652.94424000897686</v>
      </c>
      <c r="AW43">
        <f t="shared" si="22"/>
        <v>247.67109765632173</v>
      </c>
      <c r="AX43">
        <f t="shared" si="23"/>
        <v>17380.800160593539</v>
      </c>
      <c r="AY43">
        <f t="shared" si="24"/>
        <v>1189.9399512106222</v>
      </c>
      <c r="AZ43">
        <f t="shared" si="25"/>
        <v>413.60142459642145</v>
      </c>
      <c r="BA43">
        <f t="shared" si="26"/>
        <v>9659.3137339775003</v>
      </c>
      <c r="BB43">
        <f t="shared" si="27"/>
        <v>15543.399065996326</v>
      </c>
      <c r="BC43">
        <f t="shared" si="28"/>
        <v>14431.229613609703</v>
      </c>
      <c r="BD43">
        <f t="shared" si="29"/>
        <v>0</v>
      </c>
      <c r="BE43">
        <v>0</v>
      </c>
      <c r="BF43">
        <v>0</v>
      </c>
      <c r="BG43">
        <v>0</v>
      </c>
      <c r="BH43">
        <f t="shared" si="6"/>
        <v>0</v>
      </c>
      <c r="BI43">
        <f t="shared" si="7"/>
        <v>0</v>
      </c>
      <c r="BJ43">
        <f t="shared" si="8"/>
        <v>0</v>
      </c>
      <c r="BK43">
        <f t="shared" si="9"/>
        <v>0</v>
      </c>
      <c r="BL43">
        <f t="shared" si="10"/>
        <v>0</v>
      </c>
      <c r="BM43">
        <f t="shared" si="11"/>
        <v>0</v>
      </c>
      <c r="BN43">
        <f t="shared" si="71"/>
        <v>0</v>
      </c>
      <c r="BO43">
        <f t="shared" si="13"/>
        <v>0</v>
      </c>
      <c r="BP43">
        <f t="shared" si="14"/>
        <v>0</v>
      </c>
      <c r="BQ43">
        <f t="shared" si="15"/>
        <v>0</v>
      </c>
      <c r="BR43" s="11">
        <f t="shared" si="30"/>
        <v>4.6463920071268622E-2</v>
      </c>
      <c r="BS43">
        <f>MAX(-99,(BS$3*'Climate Model'!E149+BS$4*'Climate Model'!E149^2+BS$6*'Climate Model'!E149^6)*(K43/K$69)^BS$8)</f>
        <v>2.9736895151748888</v>
      </c>
      <c r="BT43">
        <f>MAX(-99,(BT$3*'Climate Model'!E149+BT$4*'Climate Model'!E149^2+BT$6*'Climate Model'!E149^6)*(L43/L$69)^BS$8)</f>
        <v>2.0385588412812545</v>
      </c>
      <c r="BU43">
        <f>MAX(-99,(BU$3*'Climate Model'!E149+BU$4*'Climate Model'!E149^2+BU$6*'Climate Model'!E149^6)*(M43/M$69)^BS$8)</f>
        <v>0.84090214087452353</v>
      </c>
      <c r="BV43">
        <v>0</v>
      </c>
      <c r="BW43">
        <f>MAX(-99,(BW$3*'Climate Model'!N149+BW$4*'Climate Model'!N149^2+BW$6*'Climate Model'!N149^6)*(K43/K$69)^BS$8)</f>
        <v>2.9736895151748888</v>
      </c>
      <c r="BX43">
        <f>MAX(-99,(BX$3*'Climate Model'!N149+BX$4*'Climate Model'!N149^2+BX$6*'Climate Model'!N149^6)*(L43/L$69)^BS$8)</f>
        <v>2.0385588412812545</v>
      </c>
      <c r="BY43">
        <f>MAX(-99,(BY$3*'Climate Model'!N149+BY$4*'Climate Model'!N149^2+BY$6*'Climate Model'!N149^6)*(M43/M$69)^BS$8)</f>
        <v>0.84090214087452353</v>
      </c>
      <c r="BZ43">
        <f t="shared" si="16"/>
        <v>0</v>
      </c>
      <c r="CA43">
        <f t="shared" si="31"/>
        <v>0</v>
      </c>
    </row>
    <row r="44" spans="1:79" x14ac:dyDescent="0.35">
      <c r="A44" s="13">
        <v>1995</v>
      </c>
      <c r="B44" s="18">
        <v>995.08699659754791</v>
      </c>
      <c r="C44" s="18">
        <v>2221.9206720742259</v>
      </c>
      <c r="D44" s="18">
        <v>2444.1086520000008</v>
      </c>
      <c r="E44" s="11">
        <f t="shared" si="47"/>
        <v>5.7810995316500049E-3</v>
      </c>
      <c r="F44" s="11">
        <f t="shared" si="53"/>
        <v>1.2319281691468686E-2</v>
      </c>
      <c r="G44" s="11">
        <f t="shared" si="32"/>
        <v>2.0392397317981009E-2</v>
      </c>
      <c r="H44" s="10">
        <v>27027.758102154679</v>
      </c>
      <c r="I44" s="10">
        <v>3888.1350825134687</v>
      </c>
      <c r="J44" s="10">
        <v>1448.530682532848</v>
      </c>
      <c r="K44">
        <f t="shared" si="17"/>
        <v>27161.201175946793</v>
      </c>
      <c r="L44">
        <f t="shared" si="33"/>
        <v>1749.8982440645752</v>
      </c>
      <c r="M44">
        <f t="shared" si="18"/>
        <v>592.66214754713269</v>
      </c>
      <c r="N44" s="11">
        <f t="shared" si="48"/>
        <v>1.9840949040141984E-2</v>
      </c>
      <c r="O44" s="11">
        <f t="shared" si="34"/>
        <v>1.7723899912576099E-2</v>
      </c>
      <c r="P44" s="11">
        <f t="shared" si="35"/>
        <v>3.956477402937935E-2</v>
      </c>
      <c r="Q44" s="18">
        <v>4742.0037342271235</v>
      </c>
      <c r="R44" s="18">
        <v>2950.2758280000003</v>
      </c>
      <c r="S44" s="18">
        <v>1200.1585219999965</v>
      </c>
      <c r="T44">
        <f t="shared" si="19"/>
        <v>175.44939229898932</v>
      </c>
      <c r="U44">
        <f t="shared" si="70"/>
        <v>758.7894364238</v>
      </c>
      <c r="V44">
        <f t="shared" si="63"/>
        <v>828.5351055881282</v>
      </c>
      <c r="W44" s="11">
        <f t="shared" si="36"/>
        <v>-3.3304077833318699E-3</v>
      </c>
      <c r="X44" s="11">
        <f t="shared" si="65"/>
        <v>-1.3683429744767892E-2</v>
      </c>
      <c r="Y44" s="11">
        <f t="shared" si="66"/>
        <v>4.5142453980896572E-4</v>
      </c>
      <c r="Z44" s="18">
        <v>11767.061969</v>
      </c>
      <c r="AA44" s="18">
        <v>8487.4511829999992</v>
      </c>
      <c r="AB44" s="18">
        <v>2487.7368040000038</v>
      </c>
      <c r="AC44">
        <f t="shared" si="58"/>
        <v>2.481453543375975</v>
      </c>
      <c r="AD44">
        <f t="shared" si="64"/>
        <v>2.8768331091109078</v>
      </c>
      <c r="AE44">
        <f t="shared" si="68"/>
        <v>2.0728401776911358</v>
      </c>
      <c r="AF44" s="11">
        <f t="shared" si="49"/>
        <v>-8.6957402306682748E-3</v>
      </c>
      <c r="AG44" s="11">
        <f t="shared" si="69"/>
        <v>-1.9880618724144178E-3</v>
      </c>
      <c r="AH44" s="11">
        <f t="shared" si="67"/>
        <v>-8.6320876014553925E-3</v>
      </c>
      <c r="AI44">
        <f t="shared" si="59"/>
        <v>33890.13106217976</v>
      </c>
      <c r="AJ44">
        <f t="shared" si="60"/>
        <v>4852.990181471605</v>
      </c>
      <c r="AK44">
        <f t="shared" si="61"/>
        <v>1759.431196111296</v>
      </c>
      <c r="AL44">
        <f t="shared" si="52"/>
        <v>10.996833595575536</v>
      </c>
      <c r="AM44">
        <f t="shared" si="40"/>
        <v>1.304713428897563</v>
      </c>
      <c r="AN44">
        <f t="shared" si="41"/>
        <v>0.56612820949832621</v>
      </c>
      <c r="AO44" s="11">
        <f t="shared" si="50"/>
        <v>2.0000000000000039E-2</v>
      </c>
      <c r="AP44" s="11">
        <f t="shared" si="51"/>
        <v>1.9999999999999987E-2</v>
      </c>
      <c r="AQ44" s="11">
        <f t="shared" si="42"/>
        <v>2.0000000000000073E-2</v>
      </c>
      <c r="AR44">
        <f t="shared" si="54"/>
        <v>22160.070814800991</v>
      </c>
      <c r="AS44">
        <f t="shared" si="55"/>
        <v>3389.2207338502631</v>
      </c>
      <c r="AT44">
        <f t="shared" si="56"/>
        <v>1295.6439162982385</v>
      </c>
      <c r="AU44">
        <f t="shared" si="57"/>
        <v>4432.0141629601985</v>
      </c>
      <c r="AV44">
        <f t="shared" si="21"/>
        <v>677.8441467700527</v>
      </c>
      <c r="AW44">
        <f t="shared" si="22"/>
        <v>259.12878325964772</v>
      </c>
      <c r="AX44">
        <f t="shared" si="23"/>
        <v>17815.584679990257</v>
      </c>
      <c r="AY44">
        <f t="shared" si="24"/>
        <v>1220.2850538984651</v>
      </c>
      <c r="AZ44">
        <f t="shared" si="25"/>
        <v>424.08717476222512</v>
      </c>
      <c r="BA44">
        <f t="shared" si="26"/>
        <v>9739.7412603611901</v>
      </c>
      <c r="BB44">
        <f t="shared" si="27"/>
        <v>15790.834178466381</v>
      </c>
      <c r="BC44">
        <f t="shared" si="28"/>
        <v>14786.708339401905</v>
      </c>
      <c r="BD44">
        <f t="shared" si="29"/>
        <v>0</v>
      </c>
      <c r="BE44">
        <v>0</v>
      </c>
      <c r="BF44">
        <v>0</v>
      </c>
      <c r="BG44">
        <v>0</v>
      </c>
      <c r="BH44">
        <f t="shared" si="6"/>
        <v>0</v>
      </c>
      <c r="BI44">
        <f t="shared" si="7"/>
        <v>0</v>
      </c>
      <c r="BJ44">
        <f t="shared" si="8"/>
        <v>0</v>
      </c>
      <c r="BK44">
        <f t="shared" si="9"/>
        <v>0</v>
      </c>
      <c r="BL44">
        <f t="shared" si="10"/>
        <v>0</v>
      </c>
      <c r="BM44">
        <f t="shared" si="11"/>
        <v>0</v>
      </c>
      <c r="BN44">
        <f t="shared" si="71"/>
        <v>0</v>
      </c>
      <c r="BO44">
        <f t="shared" si="13"/>
        <v>0</v>
      </c>
      <c r="BP44">
        <f t="shared" si="14"/>
        <v>0</v>
      </c>
      <c r="BQ44">
        <f t="shared" si="15"/>
        <v>0</v>
      </c>
      <c r="BR44" s="11">
        <f t="shared" si="30"/>
        <v>4.2982472566384516E-2</v>
      </c>
      <c r="BS44">
        <f>MAX(-99,(BS$3*'Climate Model'!E150+BS$4*'Climate Model'!E150^2+BS$6*'Climate Model'!E150^6)*(K44/K$69)^BS$8)</f>
        <v>3.0140727791571824</v>
      </c>
      <c r="BT44">
        <f>MAX(-99,(BT$3*'Climate Model'!E150+BT$4*'Climate Model'!E150^2+BT$6*'Climate Model'!E150^6)*(L44/L$69)^BS$8)</f>
        <v>2.061777664166105</v>
      </c>
      <c r="BU44">
        <f>MAX(-99,(BU$3*'Climate Model'!E150+BU$4*'Climate Model'!E150^2+BU$6*'Climate Model'!E150^6)*(M44/M$69)^BS$8)</f>
        <v>0.84027078605597461</v>
      </c>
      <c r="BV44">
        <v>0</v>
      </c>
      <c r="BW44">
        <f>MAX(-99,(BW$3*'Climate Model'!N150+BW$4*'Climate Model'!N150^2+BW$6*'Climate Model'!N150^6)*(K44/K$69)^BS$8)</f>
        <v>3.0140727791571824</v>
      </c>
      <c r="BX44">
        <f>MAX(-99,(BX$3*'Climate Model'!N150+BX$4*'Climate Model'!N150^2+BX$6*'Climate Model'!N150^6)*(L44/L$69)^BS$8)</f>
        <v>2.061777664166105</v>
      </c>
      <c r="BY44">
        <f>MAX(-99,(BY$3*'Climate Model'!N150+BY$4*'Climate Model'!N150^2+BY$6*'Climate Model'!N150^6)*(M44/M$69)^BS$8)</f>
        <v>0.84027078605597461</v>
      </c>
      <c r="BZ44">
        <f t="shared" si="16"/>
        <v>0</v>
      </c>
      <c r="CA44">
        <f t="shared" si="31"/>
        <v>0</v>
      </c>
    </row>
    <row r="45" spans="1:79" x14ac:dyDescent="0.35">
      <c r="A45" s="13">
        <v>1996</v>
      </c>
      <c r="B45" s="18">
        <v>1000.3747852050499</v>
      </c>
      <c r="C45" s="18">
        <v>2247.0150821235175</v>
      </c>
      <c r="D45" s="18">
        <v>2493.4737569060553</v>
      </c>
      <c r="E45" s="11">
        <f t="shared" si="47"/>
        <v>5.3138957956261534E-3</v>
      </c>
      <c r="F45" s="11">
        <f t="shared" si="53"/>
        <v>1.1294017092817828E-2</v>
      </c>
      <c r="G45" s="11">
        <f t="shared" si="32"/>
        <v>2.0197590179004243E-2</v>
      </c>
      <c r="H45" s="10">
        <v>27736.464927010045</v>
      </c>
      <c r="I45" s="10">
        <v>4069.5054532381719</v>
      </c>
      <c r="J45" s="10">
        <v>1544.1766598808326</v>
      </c>
      <c r="K45">
        <f t="shared" si="17"/>
        <v>27726.073604828831</v>
      </c>
      <c r="L45">
        <f t="shared" si="33"/>
        <v>1811.0717126973307</v>
      </c>
      <c r="M45">
        <f t="shared" si="18"/>
        <v>619.28731176897304</v>
      </c>
      <c r="N45" s="11">
        <f t="shared" si="48"/>
        <v>2.0797034167335464E-2</v>
      </c>
      <c r="O45" s="11">
        <f t="shared" si="34"/>
        <v>3.4958300484184031E-2</v>
      </c>
      <c r="P45" s="11">
        <f t="shared" si="35"/>
        <v>4.4924691634238255E-2</v>
      </c>
      <c r="Q45" s="18">
        <v>4881.6675423842144</v>
      </c>
      <c r="R45" s="18">
        <v>3000.6358080000005</v>
      </c>
      <c r="S45" s="18">
        <v>1243.1912289999996</v>
      </c>
      <c r="T45">
        <f t="shared" si="19"/>
        <v>176.00179241408657</v>
      </c>
      <c r="U45">
        <f t="shared" si="70"/>
        <v>737.34655045426848</v>
      </c>
      <c r="V45">
        <f t="shared" si="63"/>
        <v>805.08355118898066</v>
      </c>
      <c r="W45" s="11">
        <f t="shared" si="36"/>
        <v>3.1484869104355657E-3</v>
      </c>
      <c r="X45" s="11">
        <f t="shared" si="65"/>
        <v>-2.8259336438040777E-2</v>
      </c>
      <c r="Y45" s="11">
        <f t="shared" si="66"/>
        <v>-2.830484096687812E-2</v>
      </c>
      <c r="Z45" s="18">
        <v>12072.838431</v>
      </c>
      <c r="AA45" s="18">
        <v>8591.2712870000014</v>
      </c>
      <c r="AB45" s="18">
        <v>2674.328431999993</v>
      </c>
      <c r="AC45">
        <f t="shared" si="58"/>
        <v>2.4730972206074497</v>
      </c>
      <c r="AD45">
        <f t="shared" si="64"/>
        <v>2.8631502910465834</v>
      </c>
      <c r="AE45">
        <f t="shared" si="68"/>
        <v>2.1511802606194173</v>
      </c>
      <c r="AF45" s="11">
        <f t="shared" si="49"/>
        <v>-3.3675112680758216E-3</v>
      </c>
      <c r="AG45" s="11">
        <f t="shared" si="69"/>
        <v>-4.7562084922448573E-3</v>
      </c>
      <c r="AH45" s="11">
        <f t="shared" si="67"/>
        <v>3.7793595363218843E-2</v>
      </c>
      <c r="AI45">
        <f t="shared" si="59"/>
        <v>34933.132118921982</v>
      </c>
      <c r="AJ45">
        <f t="shared" si="60"/>
        <v>5045.5353100944976</v>
      </c>
      <c r="AK45">
        <f t="shared" si="61"/>
        <v>1842.6168597598141</v>
      </c>
      <c r="AL45">
        <f t="shared" si="52"/>
        <v>11.216770267487046</v>
      </c>
      <c r="AM45">
        <f t="shared" si="40"/>
        <v>1.3308076974755143</v>
      </c>
      <c r="AN45">
        <f t="shared" si="41"/>
        <v>0.57745077368829278</v>
      </c>
      <c r="AO45" s="11">
        <f t="shared" si="50"/>
        <v>1.9999999999999945E-2</v>
      </c>
      <c r="AP45" s="11">
        <f t="shared" si="51"/>
        <v>2.0000000000000011E-2</v>
      </c>
      <c r="AQ45" s="11">
        <f t="shared" si="42"/>
        <v>2.0000000000000094E-2</v>
      </c>
      <c r="AR45">
        <f t="shared" si="54"/>
        <v>22837.340107151413</v>
      </c>
      <c r="AS45">
        <f t="shared" si="55"/>
        <v>3515.4550084553125</v>
      </c>
      <c r="AT45">
        <f t="shared" si="56"/>
        <v>1355.3323893176878</v>
      </c>
      <c r="AU45">
        <f t="shared" si="57"/>
        <v>4567.4680214302825</v>
      </c>
      <c r="AV45">
        <f t="shared" si="21"/>
        <v>703.0910016910625</v>
      </c>
      <c r="AW45">
        <f t="shared" si="22"/>
        <v>271.06647786353756</v>
      </c>
      <c r="AX45">
        <f t="shared" si="23"/>
        <v>18263.027373262212</v>
      </c>
      <c r="AY45">
        <f t="shared" si="24"/>
        <v>1251.5999688379732</v>
      </c>
      <c r="AZ45">
        <f t="shared" si="25"/>
        <v>434.84151716099308</v>
      </c>
      <c r="BA45">
        <f t="shared" si="26"/>
        <v>9816.3115630487009</v>
      </c>
      <c r="BB45">
        <f t="shared" si="27"/>
        <v>16026.111504946848</v>
      </c>
      <c r="BC45">
        <f t="shared" si="28"/>
        <v>15147.807283898619</v>
      </c>
      <c r="BD45">
        <f t="shared" si="29"/>
        <v>0</v>
      </c>
      <c r="BE45">
        <v>0</v>
      </c>
      <c r="BF45">
        <v>0</v>
      </c>
      <c r="BG45">
        <v>0</v>
      </c>
      <c r="BH45">
        <f t="shared" si="6"/>
        <v>0</v>
      </c>
      <c r="BI45">
        <f t="shared" si="7"/>
        <v>0</v>
      </c>
      <c r="BJ45">
        <f t="shared" si="8"/>
        <v>0</v>
      </c>
      <c r="BK45">
        <f t="shared" si="9"/>
        <v>0</v>
      </c>
      <c r="BL45">
        <f t="shared" si="10"/>
        <v>0</v>
      </c>
      <c r="BM45">
        <f t="shared" si="11"/>
        <v>0</v>
      </c>
      <c r="BN45">
        <f t="shared" si="71"/>
        <v>0</v>
      </c>
      <c r="BO45">
        <f t="shared" si="13"/>
        <v>0</v>
      </c>
      <c r="BP45">
        <f t="shared" si="14"/>
        <v>0</v>
      </c>
      <c r="BQ45">
        <f t="shared" si="15"/>
        <v>0</v>
      </c>
      <c r="BR45" s="11">
        <f t="shared" si="30"/>
        <v>4.61427456650296E-2</v>
      </c>
      <c r="BS45">
        <f>MAX(-99,(BS$3*'Climate Model'!E151+BS$4*'Climate Model'!E151^2+BS$6*'Climate Model'!E151^6)*(K45/K$69)^BS$8)</f>
        <v>3.0526167942119868</v>
      </c>
      <c r="BT45">
        <f>MAX(-99,(BT$3*'Climate Model'!E151+BT$4*'Climate Model'!E151^2+BT$6*'Climate Model'!E151^6)*(L45/L$69)^BS$8)</f>
        <v>2.0751870150456742</v>
      </c>
      <c r="BU45">
        <f>MAX(-99,(BU$3*'Climate Model'!E151+BU$4*'Climate Model'!E151^2+BU$6*'Climate Model'!E151^6)*(M45/M$69)^BS$8)</f>
        <v>0.83775867596842934</v>
      </c>
      <c r="BV45">
        <v>0</v>
      </c>
      <c r="BW45">
        <f>MAX(-99,(BW$3*'Climate Model'!N151+BW$4*'Climate Model'!N151^2+BW$6*'Climate Model'!N151^6)*(K45/K$69)^BS$8)</f>
        <v>3.0526167942119868</v>
      </c>
      <c r="BX45">
        <f>MAX(-99,(BX$3*'Climate Model'!N151+BX$4*'Climate Model'!N151^2+BX$6*'Climate Model'!N151^6)*(L45/L$69)^BS$8)</f>
        <v>2.0751870150456742</v>
      </c>
      <c r="BY45">
        <f>MAX(-99,(BY$3*'Climate Model'!N151+BY$4*'Climate Model'!N151^2+BY$6*'Climate Model'!N151^6)*(M45/M$69)^BS$8)</f>
        <v>0.83775867596842934</v>
      </c>
      <c r="BZ45">
        <f t="shared" si="16"/>
        <v>0</v>
      </c>
      <c r="CA45">
        <f t="shared" si="31"/>
        <v>0</v>
      </c>
    </row>
    <row r="46" spans="1:79" x14ac:dyDescent="0.35">
      <c r="A46" s="13">
        <v>1997</v>
      </c>
      <c r="B46" s="18">
        <v>1006.0189767519068</v>
      </c>
      <c r="C46" s="18">
        <v>2271.66814459428</v>
      </c>
      <c r="D46" s="18">
        <v>2543.3427133758046</v>
      </c>
      <c r="E46" s="11">
        <f t="shared" si="47"/>
        <v>5.6420769798791624E-3</v>
      </c>
      <c r="F46" s="11">
        <f t="shared" si="53"/>
        <v>1.0971471739061224E-2</v>
      </c>
      <c r="G46" s="11">
        <f t="shared" si="32"/>
        <v>1.9999791989640796E-2</v>
      </c>
      <c r="H46" s="10">
        <v>28644.105647767607</v>
      </c>
      <c r="I46" s="10">
        <v>4323.0111241054647</v>
      </c>
      <c r="J46" s="10">
        <v>1603.7721741095311</v>
      </c>
      <c r="K46">
        <f t="shared" si="17"/>
        <v>28472.728954129358</v>
      </c>
      <c r="L46">
        <f t="shared" si="33"/>
        <v>1903.0117292407404</v>
      </c>
      <c r="M46">
        <f t="shared" si="18"/>
        <v>630.57651085520763</v>
      </c>
      <c r="N46" s="11">
        <f t="shared" si="48"/>
        <v>2.692971821190317E-2</v>
      </c>
      <c r="O46" s="11">
        <f t="shared" si="34"/>
        <v>5.076553065172569E-2</v>
      </c>
      <c r="P46" s="11">
        <f t="shared" si="35"/>
        <v>1.8229340197504416E-2</v>
      </c>
      <c r="Q46" s="18">
        <v>4915.9985701367123</v>
      </c>
      <c r="R46" s="18">
        <v>2982.0550459999999</v>
      </c>
      <c r="S46" s="18">
        <v>1290.0060180000005</v>
      </c>
      <c r="T46">
        <f t="shared" si="19"/>
        <v>171.623391932289</v>
      </c>
      <c r="U46">
        <f t="shared" si="70"/>
        <v>689.80970911035058</v>
      </c>
      <c r="V46">
        <f t="shared" si="63"/>
        <v>804.35740114786302</v>
      </c>
      <c r="W46" s="11">
        <f t="shared" si="36"/>
        <v>-2.4877022112913084E-2</v>
      </c>
      <c r="X46" s="11">
        <f t="shared" si="65"/>
        <v>-6.4470148147612732E-2</v>
      </c>
      <c r="Y46" s="11">
        <f t="shared" si="66"/>
        <v>-9.0195612622471306E-4</v>
      </c>
      <c r="Z46" s="18">
        <v>12169.782909999998</v>
      </c>
      <c r="AA46" s="18">
        <v>8440.3815709999981</v>
      </c>
      <c r="AB46" s="18">
        <v>2803.799200999998</v>
      </c>
      <c r="AC46">
        <f t="shared" si="58"/>
        <v>2.4755464706454462</v>
      </c>
      <c r="AD46">
        <f t="shared" si="64"/>
        <v>2.8303909353791314</v>
      </c>
      <c r="AE46">
        <f t="shared" si="68"/>
        <v>2.1734776131873805</v>
      </c>
      <c r="AF46" s="11">
        <f t="shared" si="49"/>
        <v>9.9035736144447275E-4</v>
      </c>
      <c r="AG46" s="11">
        <f t="shared" si="69"/>
        <v>-1.1441717107863453E-2</v>
      </c>
      <c r="AH46" s="11">
        <f t="shared" si="67"/>
        <v>1.036517161120794E-2</v>
      </c>
      <c r="AI46">
        <f t="shared" si="59"/>
        <v>36007.286928460067</v>
      </c>
      <c r="AJ46">
        <f t="shared" si="60"/>
        <v>5244.0727807761104</v>
      </c>
      <c r="AK46">
        <f t="shared" si="61"/>
        <v>1929.4216516473703</v>
      </c>
      <c r="AL46">
        <f t="shared" si="52"/>
        <v>11.441105672836787</v>
      </c>
      <c r="AM46">
        <f t="shared" si="40"/>
        <v>1.3574238514250245</v>
      </c>
      <c r="AN46">
        <f t="shared" si="41"/>
        <v>0.58899978916205864</v>
      </c>
      <c r="AO46" s="11">
        <f t="shared" si="50"/>
        <v>2.0000000000000032E-2</v>
      </c>
      <c r="AP46" s="11">
        <f t="shared" si="51"/>
        <v>1.9999999999999952E-2</v>
      </c>
      <c r="AQ46" s="11">
        <f t="shared" si="42"/>
        <v>0.02</v>
      </c>
      <c r="AR46">
        <f t="shared" si="54"/>
        <v>23541.33107772611</v>
      </c>
      <c r="AS46">
        <f t="shared" si="55"/>
        <v>3645.2316167432414</v>
      </c>
      <c r="AT46">
        <f t="shared" si="56"/>
        <v>1417.504599780417</v>
      </c>
      <c r="AU46">
        <f t="shared" si="57"/>
        <v>4708.2662155452226</v>
      </c>
      <c r="AV46">
        <f t="shared" si="21"/>
        <v>729.04632334864834</v>
      </c>
      <c r="AW46">
        <f t="shared" si="22"/>
        <v>283.50091995608341</v>
      </c>
      <c r="AX46">
        <f t="shared" si="23"/>
        <v>18720.387286317848</v>
      </c>
      <c r="AY46">
        <f t="shared" si="24"/>
        <v>1283.719763528851</v>
      </c>
      <c r="AZ46">
        <f t="shared" si="25"/>
        <v>445.87136207025719</v>
      </c>
      <c r="BA46">
        <f t="shared" si="26"/>
        <v>9896.5793301186659</v>
      </c>
      <c r="BB46">
        <f t="shared" si="27"/>
        <v>16259.5038351764</v>
      </c>
      <c r="BC46">
        <f t="shared" si="28"/>
        <v>15514.468084290927</v>
      </c>
      <c r="BD46">
        <f t="shared" si="29"/>
        <v>0</v>
      </c>
      <c r="BE46">
        <v>0</v>
      </c>
      <c r="BF46">
        <v>0</v>
      </c>
      <c r="BG46">
        <v>0</v>
      </c>
      <c r="BH46">
        <f t="shared" si="6"/>
        <v>0</v>
      </c>
      <c r="BI46">
        <f t="shared" si="7"/>
        <v>0</v>
      </c>
      <c r="BJ46">
        <f t="shared" si="8"/>
        <v>0</v>
      </c>
      <c r="BK46">
        <f t="shared" si="9"/>
        <v>0</v>
      </c>
      <c r="BL46">
        <f t="shared" si="10"/>
        <v>0</v>
      </c>
      <c r="BM46">
        <f t="shared" si="11"/>
        <v>0</v>
      </c>
      <c r="BN46">
        <f t="shared" si="71"/>
        <v>0</v>
      </c>
      <c r="BO46">
        <f t="shared" si="13"/>
        <v>0</v>
      </c>
      <c r="BP46">
        <f t="shared" si="14"/>
        <v>0</v>
      </c>
      <c r="BQ46">
        <f t="shared" si="15"/>
        <v>0</v>
      </c>
      <c r="BR46" s="11">
        <f t="shared" si="30"/>
        <v>5.2327866650176941E-2</v>
      </c>
      <c r="BS46">
        <f>MAX(-99,(BS$3*'Climate Model'!E152+BS$4*'Climate Model'!E152^2+BS$6*'Climate Model'!E152^6)*(K46/K$69)^BS$8)</f>
        <v>3.0853556016211878</v>
      </c>
      <c r="BT46">
        <f>MAX(-99,(BT$3*'Climate Model'!E152+BT$4*'Climate Model'!E152^2+BT$6*'Climate Model'!E152^6)*(L46/L$69)^BS$8)</f>
        <v>2.0794442762260625</v>
      </c>
      <c r="BU46">
        <f>MAX(-99,(BU$3*'Climate Model'!E152+BU$4*'Climate Model'!E152^2+BU$6*'Climate Model'!E152^6)*(M46/M$69)^BS$8)</f>
        <v>0.83985361581204454</v>
      </c>
      <c r="BV46">
        <v>0</v>
      </c>
      <c r="BW46">
        <f>MAX(-99,(BW$3*'Climate Model'!N152+BW$4*'Climate Model'!N152^2+BW$6*'Climate Model'!N152^6)*(K46/K$69)^BS$8)</f>
        <v>3.0853556016211878</v>
      </c>
      <c r="BX46">
        <f>MAX(-99,(BX$3*'Climate Model'!N152+BX$4*'Climate Model'!N152^2+BX$6*'Climate Model'!N152^6)*(L46/L$69)^BS$8)</f>
        <v>2.0794442762260625</v>
      </c>
      <c r="BY46">
        <f>MAX(-99,(BY$3*'Climate Model'!N152+BY$4*'Climate Model'!N152^2+BY$6*'Climate Model'!N152^6)*(M46/M$69)^BS$8)</f>
        <v>0.83985361581204454</v>
      </c>
      <c r="BZ46">
        <f t="shared" si="16"/>
        <v>0</v>
      </c>
      <c r="CA46">
        <f t="shared" si="31"/>
        <v>0</v>
      </c>
    </row>
    <row r="47" spans="1:79" x14ac:dyDescent="0.35">
      <c r="A47" s="13">
        <v>1998</v>
      </c>
      <c r="B47" s="18">
        <v>1010.9977899999999</v>
      </c>
      <c r="C47" s="18">
        <v>2295.6016831510051</v>
      </c>
      <c r="D47" s="18">
        <v>2593.6893103358498</v>
      </c>
      <c r="E47" s="11">
        <f t="shared" si="47"/>
        <v>4.9490251805864955E-3</v>
      </c>
      <c r="F47" s="11">
        <f t="shared" si="53"/>
        <v>1.0535666758226984E-2</v>
      </c>
      <c r="G47" s="11">
        <f t="shared" si="32"/>
        <v>1.9795443490672807E-2</v>
      </c>
      <c r="H47" s="10">
        <v>29349.287304409678</v>
      </c>
      <c r="I47" s="10">
        <v>4456.2507247019648</v>
      </c>
      <c r="J47" s="10">
        <v>1605.3543442916007</v>
      </c>
      <c r="K47">
        <f t="shared" si="17"/>
        <v>29030.021227256766</v>
      </c>
      <c r="L47">
        <f t="shared" si="33"/>
        <v>1941.212518447536</v>
      </c>
      <c r="M47">
        <f t="shared" si="18"/>
        <v>618.9462777574264</v>
      </c>
      <c r="N47" s="11">
        <f t="shared" si="48"/>
        <v>1.9572843685802907E-2</v>
      </c>
      <c r="O47" s="11">
        <f t="shared" si="34"/>
        <v>2.0073859041340188E-2</v>
      </c>
      <c r="P47" s="11">
        <f t="shared" si="35"/>
        <v>-1.8443809589431016E-2</v>
      </c>
      <c r="Q47" s="18">
        <v>4923.5516685127932</v>
      </c>
      <c r="R47" s="18">
        <v>3010.7499170000001</v>
      </c>
      <c r="S47" s="18">
        <v>1296.032194999997</v>
      </c>
      <c r="T47">
        <f t="shared" si="19"/>
        <v>167.75711169562331</v>
      </c>
      <c r="U47">
        <f t="shared" si="70"/>
        <v>675.62399492262864</v>
      </c>
      <c r="V47">
        <f t="shared" si="63"/>
        <v>807.31845876176374</v>
      </c>
      <c r="W47" s="11">
        <f t="shared" si="36"/>
        <v>-2.2527699710020069E-2</v>
      </c>
      <c r="X47" s="11">
        <f t="shared" si="65"/>
        <v>-2.0564677476078576E-2</v>
      </c>
      <c r="Y47" s="11">
        <f t="shared" si="66"/>
        <v>3.6812710490077244E-3</v>
      </c>
      <c r="Z47" s="18">
        <v>12041.474579999998</v>
      </c>
      <c r="AA47" s="18">
        <v>8181.8507369999988</v>
      </c>
      <c r="AB47" s="18">
        <v>2751.0494060000037</v>
      </c>
      <c r="AC47">
        <f t="shared" si="58"/>
        <v>2.4456886797812856</v>
      </c>
      <c r="AD47">
        <f t="shared" si="64"/>
        <v>2.7175457818006472</v>
      </c>
      <c r="AE47">
        <f t="shared" si="68"/>
        <v>2.122670576096306</v>
      </c>
      <c r="AF47" s="11">
        <f t="shared" si="49"/>
        <v>-1.2061090841237911E-2</v>
      </c>
      <c r="AG47" s="11">
        <f t="shared" si="69"/>
        <v>-3.9869105065293252E-2</v>
      </c>
      <c r="AH47" s="11">
        <f t="shared" si="67"/>
        <v>-2.3375919210212859E-2</v>
      </c>
      <c r="AI47">
        <f t="shared" si="59"/>
        <v>37114.824451159286</v>
      </c>
      <c r="AJ47">
        <f t="shared" si="60"/>
        <v>5448.711826047148</v>
      </c>
      <c r="AK47">
        <f t="shared" si="61"/>
        <v>2019.9804064387167</v>
      </c>
      <c r="AL47">
        <f t="shared" si="52"/>
        <v>11.669927786293524</v>
      </c>
      <c r="AM47">
        <f t="shared" si="40"/>
        <v>1.384572328453525</v>
      </c>
      <c r="AN47">
        <f t="shared" si="41"/>
        <v>0.60077978494529982</v>
      </c>
      <c r="AO47" s="11">
        <f t="shared" si="50"/>
        <v>2.000000000000007E-2</v>
      </c>
      <c r="AP47" s="11">
        <f t="shared" si="51"/>
        <v>1.9999999999999955E-2</v>
      </c>
      <c r="AQ47" s="11">
        <f t="shared" si="42"/>
        <v>2.0000000000000014E-2</v>
      </c>
      <c r="AR47">
        <f t="shared" si="54"/>
        <v>24253.689634966493</v>
      </c>
      <c r="AS47">
        <f t="shared" si="55"/>
        <v>3778.2582836043603</v>
      </c>
      <c r="AT47">
        <f t="shared" si="56"/>
        <v>1482.2419629012672</v>
      </c>
      <c r="AU47">
        <f t="shared" si="57"/>
        <v>4850.737926993299</v>
      </c>
      <c r="AV47">
        <f t="shared" si="21"/>
        <v>755.6516567208721</v>
      </c>
      <c r="AW47">
        <f t="shared" si="22"/>
        <v>296.44839258025348</v>
      </c>
      <c r="AX47">
        <f t="shared" si="23"/>
        <v>19191.883404585085</v>
      </c>
      <c r="AY47">
        <f t="shared" si="24"/>
        <v>1316.6947249901718</v>
      </c>
      <c r="AZ47">
        <f t="shared" si="25"/>
        <v>457.18412209034727</v>
      </c>
      <c r="BA47">
        <f t="shared" si="26"/>
        <v>9970.7056037576567</v>
      </c>
      <c r="BB47">
        <f t="shared" si="27"/>
        <v>16489.031140377338</v>
      </c>
      <c r="BC47">
        <f t="shared" si="28"/>
        <v>15886.570608909806</v>
      </c>
      <c r="BD47">
        <f t="shared" si="29"/>
        <v>0</v>
      </c>
      <c r="BE47">
        <v>0</v>
      </c>
      <c r="BF47">
        <v>0</v>
      </c>
      <c r="BG47">
        <v>0</v>
      </c>
      <c r="BH47">
        <f t="shared" si="6"/>
        <v>0</v>
      </c>
      <c r="BI47">
        <f t="shared" si="7"/>
        <v>0</v>
      </c>
      <c r="BJ47">
        <f t="shared" si="8"/>
        <v>0</v>
      </c>
      <c r="BK47">
        <f t="shared" si="9"/>
        <v>0</v>
      </c>
      <c r="BL47">
        <f t="shared" si="10"/>
        <v>0</v>
      </c>
      <c r="BM47">
        <f t="shared" si="11"/>
        <v>0</v>
      </c>
      <c r="BN47">
        <f t="shared" si="71"/>
        <v>0</v>
      </c>
      <c r="BO47">
        <f t="shared" si="13"/>
        <v>0</v>
      </c>
      <c r="BP47">
        <f t="shared" si="14"/>
        <v>0</v>
      </c>
      <c r="BQ47">
        <f t="shared" si="15"/>
        <v>0</v>
      </c>
      <c r="BR47" s="11">
        <f t="shared" si="30"/>
        <v>4.0538539895418974E-2</v>
      </c>
      <c r="BS47">
        <f>MAX(-99,(BS$3*'Climate Model'!E153+BS$4*'Climate Model'!E153^2+BS$6*'Climate Model'!E153^6)*(K47/K$69)^BS$8)</f>
        <v>3.1223670038571929</v>
      </c>
      <c r="BT47">
        <f>MAX(-99,(BT$3*'Climate Model'!E153+BT$4*'Climate Model'!E153^2+BT$6*'Climate Model'!E153^6)*(L47/L$69)^BS$8)</f>
        <v>2.0978510503745027</v>
      </c>
      <c r="BU47">
        <f>MAX(-99,(BU$3*'Climate Model'!E153+BU$4*'Climate Model'!E153^2+BU$6*'Climate Model'!E153^6)*(M47/M$69)^BS$8)</f>
        <v>0.84885769190125004</v>
      </c>
      <c r="BV47">
        <v>0</v>
      </c>
      <c r="BW47">
        <f>MAX(-99,(BW$3*'Climate Model'!N153+BW$4*'Climate Model'!N153^2+BW$6*'Climate Model'!N153^6)*(K47/K$69)^BS$8)</f>
        <v>3.1223670038571929</v>
      </c>
      <c r="BX47">
        <f>MAX(-99,(BX$3*'Climate Model'!N153+BX$4*'Climate Model'!N153^2+BX$6*'Climate Model'!N153^6)*(L47/L$69)^BS$8)</f>
        <v>2.0978510503745027</v>
      </c>
      <c r="BY47">
        <f>MAX(-99,(BY$3*'Climate Model'!N153+BY$4*'Climate Model'!N153^2+BY$6*'Climate Model'!N153^6)*(M47/M$69)^BS$8)</f>
        <v>0.84885769190125004</v>
      </c>
      <c r="BZ47">
        <f t="shared" si="16"/>
        <v>0</v>
      </c>
      <c r="CA47">
        <f t="shared" si="31"/>
        <v>0</v>
      </c>
    </row>
    <row r="48" spans="1:79" x14ac:dyDescent="0.35">
      <c r="A48" s="13">
        <v>1999</v>
      </c>
      <c r="B48" s="18">
        <v>1016.099444687364</v>
      </c>
      <c r="C48" s="18">
        <v>2318.3444246393583</v>
      </c>
      <c r="D48" s="18">
        <v>2644.3117258877164</v>
      </c>
      <c r="E48" s="11">
        <f t="shared" si="47"/>
        <v>5.0461581002705152E-3</v>
      </c>
      <c r="F48" s="11">
        <f t="shared" si="53"/>
        <v>9.907093924559204E-3</v>
      </c>
      <c r="G48" s="11">
        <f t="shared" si="32"/>
        <v>1.9517532554934922E-2</v>
      </c>
      <c r="H48" s="10">
        <v>30304.422613411276</v>
      </c>
      <c r="I48" s="10">
        <v>4567.4020067723022</v>
      </c>
      <c r="J48" s="10">
        <v>1711.2228846591615</v>
      </c>
      <c r="K48">
        <f t="shared" si="17"/>
        <v>29824.268453109347</v>
      </c>
      <c r="L48">
        <f t="shared" si="33"/>
        <v>1970.1136544811745</v>
      </c>
      <c r="M48">
        <f t="shared" si="18"/>
        <v>647.13356897613517</v>
      </c>
      <c r="N48" s="11">
        <f t="shared" si="48"/>
        <v>2.7359512403898952E-2</v>
      </c>
      <c r="O48" s="11">
        <f t="shared" si="34"/>
        <v>1.4888187542058454E-2</v>
      </c>
      <c r="P48" s="11">
        <f t="shared" si="35"/>
        <v>4.5540771843458366E-2</v>
      </c>
      <c r="Q48" s="18">
        <v>5003.451776554014</v>
      </c>
      <c r="R48" s="18">
        <v>3065.5222919999997</v>
      </c>
      <c r="S48" s="18">
        <v>1362.6443110000027</v>
      </c>
      <c r="T48">
        <f t="shared" si="19"/>
        <v>165.10632261113358</v>
      </c>
      <c r="U48">
        <f t="shared" si="70"/>
        <v>671.17417898722408</v>
      </c>
      <c r="V48">
        <f t="shared" si="63"/>
        <v>796.29855538743095</v>
      </c>
      <c r="W48" s="11">
        <f t="shared" si="36"/>
        <v>-1.5801351475932021E-2</v>
      </c>
      <c r="X48" s="11">
        <f t="shared" si="65"/>
        <v>-6.5862313488646062E-3</v>
      </c>
      <c r="Y48" s="11">
        <f t="shared" si="66"/>
        <v>-1.3650007942633591E-2</v>
      </c>
      <c r="Z48" s="18">
        <v>11967.936561999999</v>
      </c>
      <c r="AA48" s="18">
        <v>8247.3836940000001</v>
      </c>
      <c r="AB48" s="18">
        <v>2846.3143990000026</v>
      </c>
      <c r="AC48">
        <f t="shared" si="58"/>
        <v>2.3919360266608938</v>
      </c>
      <c r="AD48">
        <f t="shared" si="64"/>
        <v>2.6903682010478107</v>
      </c>
      <c r="AE48">
        <f t="shared" si="68"/>
        <v>2.0888168511936764</v>
      </c>
      <c r="AF48" s="11">
        <f t="shared" si="49"/>
        <v>-2.1978534539072576E-2</v>
      </c>
      <c r="AG48" s="11">
        <f t="shared" si="69"/>
        <v>-1.0000781195608273E-2</v>
      </c>
      <c r="AH48" s="11">
        <f t="shared" si="67"/>
        <v>-1.5948647559287439E-2</v>
      </c>
      <c r="AI48">
        <f t="shared" si="59"/>
        <v>38254.079933036657</v>
      </c>
      <c r="AJ48">
        <f t="shared" si="60"/>
        <v>5659.4923001633051</v>
      </c>
      <c r="AK48">
        <f t="shared" si="61"/>
        <v>2114.4307583750983</v>
      </c>
      <c r="AL48">
        <f t="shared" si="52"/>
        <v>11.903326342019394</v>
      </c>
      <c r="AM48">
        <f t="shared" si="40"/>
        <v>1.4122637750225955</v>
      </c>
      <c r="AN48">
        <f t="shared" si="41"/>
        <v>0.6127953806442058</v>
      </c>
      <c r="AO48" s="11">
        <f t="shared" si="50"/>
        <v>1.9999999999999959E-2</v>
      </c>
      <c r="AP48" s="11">
        <f t="shared" si="51"/>
        <v>2.0000000000000018E-2</v>
      </c>
      <c r="AQ48" s="11">
        <f t="shared" si="42"/>
        <v>1.9999999999999969E-2</v>
      </c>
      <c r="AR48">
        <f t="shared" si="54"/>
        <v>24989.229396427079</v>
      </c>
      <c r="AS48">
        <f t="shared" si="55"/>
        <v>3913.9356409278071</v>
      </c>
      <c r="AT48">
        <f t="shared" si="56"/>
        <v>1549.5453713101933</v>
      </c>
      <c r="AU48">
        <f t="shared" si="57"/>
        <v>4997.8458792854162</v>
      </c>
      <c r="AV48">
        <f t="shared" si="21"/>
        <v>782.78712818556141</v>
      </c>
      <c r="AW48">
        <f t="shared" si="22"/>
        <v>309.9090742620387</v>
      </c>
      <c r="AX48">
        <f t="shared" si="23"/>
        <v>19674.632853768231</v>
      </c>
      <c r="AY48">
        <f t="shared" si="24"/>
        <v>1350.5967790913237</v>
      </c>
      <c r="AZ48">
        <f t="shared" si="25"/>
        <v>468.79355596095576</v>
      </c>
      <c r="BA48">
        <f t="shared" si="26"/>
        <v>10046.261997284893</v>
      </c>
      <c r="BB48">
        <f t="shared" si="27"/>
        <v>16711.326364122018</v>
      </c>
      <c r="BC48">
        <f t="shared" si="28"/>
        <v>16262.946794639247</v>
      </c>
      <c r="BD48">
        <f t="shared" si="29"/>
        <v>0</v>
      </c>
      <c r="BE48">
        <v>0</v>
      </c>
      <c r="BF48">
        <v>0</v>
      </c>
      <c r="BG48">
        <v>0</v>
      </c>
      <c r="BH48">
        <f t="shared" si="6"/>
        <v>0</v>
      </c>
      <c r="BI48">
        <f t="shared" si="7"/>
        <v>0</v>
      </c>
      <c r="BJ48">
        <f t="shared" si="8"/>
        <v>0</v>
      </c>
      <c r="BK48">
        <f t="shared" si="9"/>
        <v>0</v>
      </c>
      <c r="BL48">
        <f t="shared" si="10"/>
        <v>0</v>
      </c>
      <c r="BM48">
        <f t="shared" si="11"/>
        <v>0</v>
      </c>
      <c r="BN48">
        <f t="shared" si="71"/>
        <v>0</v>
      </c>
      <c r="BO48">
        <f t="shared" si="13"/>
        <v>0</v>
      </c>
      <c r="BP48">
        <f t="shared" si="14"/>
        <v>0</v>
      </c>
      <c r="BQ48">
        <f t="shared" si="15"/>
        <v>0</v>
      </c>
      <c r="BR48" s="11">
        <f t="shared" si="30"/>
        <v>4.9542836593907874E-2</v>
      </c>
      <c r="BS48">
        <f>MAX(-99,(BS$3*'Climate Model'!E154+BS$4*'Climate Model'!E154^2+BS$6*'Climate Model'!E154^6)*(K48/K$69)^BS$8)</f>
        <v>3.1520348160660645</v>
      </c>
      <c r="BT48">
        <f>MAX(-99,(BT$3*'Climate Model'!E154+BT$4*'Climate Model'!E154^2+BT$6*'Climate Model'!E154^6)*(L48/L$69)^BS$8)</f>
        <v>2.1176946031713006</v>
      </c>
      <c r="BU48">
        <f>MAX(-99,(BU$3*'Climate Model'!E154+BU$4*'Climate Model'!E154^2+BU$6*'Climate Model'!E154^6)*(M48/M$69)^BS$8)</f>
        <v>0.84364227638681166</v>
      </c>
      <c r="BV48">
        <v>0</v>
      </c>
      <c r="BW48">
        <f>MAX(-99,(BW$3*'Climate Model'!N154+BW$4*'Climate Model'!N154^2+BW$6*'Climate Model'!N154^6)*(K48/K$69)^BS$8)</f>
        <v>3.1520348160660645</v>
      </c>
      <c r="BX48">
        <f>MAX(-99,(BX$3*'Climate Model'!N154+BX$4*'Climate Model'!N154^2+BX$6*'Climate Model'!N154^6)*(L48/L$69)^BS$8)</f>
        <v>2.1176946031713006</v>
      </c>
      <c r="BY48">
        <f>MAX(-99,(BY$3*'Climate Model'!N154+BY$4*'Climate Model'!N154^2+BY$6*'Climate Model'!N154^6)*(M48/M$69)^BS$8)</f>
        <v>0.84364227638681166</v>
      </c>
      <c r="BZ48">
        <f t="shared" si="16"/>
        <v>0</v>
      </c>
      <c r="CA48">
        <f t="shared" si="31"/>
        <v>0</v>
      </c>
    </row>
    <row r="49" spans="1:79" x14ac:dyDescent="0.35">
      <c r="A49" s="13">
        <v>2000</v>
      </c>
      <c r="B49" s="18">
        <v>1021.3869253897432</v>
      </c>
      <c r="C49" s="18">
        <v>2340.7400262964893</v>
      </c>
      <c r="D49" s="18">
        <v>2695.1585985000002</v>
      </c>
      <c r="E49" s="11">
        <f t="shared" si="47"/>
        <v>5.2037039583325917E-3</v>
      </c>
      <c r="F49" s="11">
        <f t="shared" si="53"/>
        <v>9.6601701710542307E-3</v>
      </c>
      <c r="G49" s="11">
        <f t="shared" si="32"/>
        <v>1.922877401877195E-2</v>
      </c>
      <c r="H49" s="10">
        <v>31489.354732687403</v>
      </c>
      <c r="I49" s="10">
        <v>4857.9759807161954</v>
      </c>
      <c r="J49" s="10">
        <v>1791.4695940486436</v>
      </c>
      <c r="K49">
        <f t="shared" si="17"/>
        <v>30829.995910385893</v>
      </c>
      <c r="L49">
        <f t="shared" si="33"/>
        <v>2075.40176445928</v>
      </c>
      <c r="M49">
        <f t="shared" si="18"/>
        <v>664.69913683213008</v>
      </c>
      <c r="N49" s="11">
        <f t="shared" si="48"/>
        <v>3.372178126876043E-2</v>
      </c>
      <c r="O49" s="11">
        <f t="shared" si="34"/>
        <v>5.3442657858149244E-2</v>
      </c>
      <c r="P49" s="11">
        <f t="shared" si="35"/>
        <v>2.7143651168933091E-2</v>
      </c>
      <c r="Q49" s="18">
        <v>5111.4069775856251</v>
      </c>
      <c r="R49" s="18">
        <v>3101.4461630000005</v>
      </c>
      <c r="S49" s="18">
        <v>1397.2536969999974</v>
      </c>
      <c r="T49">
        <f t="shared" si="19"/>
        <v>162.32174399813118</v>
      </c>
      <c r="U49">
        <f t="shared" si="70"/>
        <v>638.42352768132957</v>
      </c>
      <c r="V49">
        <f t="shared" si="63"/>
        <v>779.94831820855222</v>
      </c>
      <c r="W49" s="11">
        <f t="shared" si="36"/>
        <v>-1.6865366322528847E-2</v>
      </c>
      <c r="X49" s="11">
        <f t="shared" si="65"/>
        <v>-4.8796053738709044E-2</v>
      </c>
      <c r="Y49" s="11">
        <f t="shared" si="66"/>
        <v>-2.0532797740570666E-2</v>
      </c>
      <c r="Z49" s="18">
        <v>12100.307928</v>
      </c>
      <c r="AA49" s="18">
        <v>8503.7693329999984</v>
      </c>
      <c r="AB49" s="18">
        <v>3003.9440609999983</v>
      </c>
      <c r="AC49">
        <f t="shared" si="58"/>
        <v>2.3673145145870551</v>
      </c>
      <c r="AD49">
        <f t="shared" si="64"/>
        <v>2.7418723028144973</v>
      </c>
      <c r="AE49">
        <f t="shared" si="68"/>
        <v>2.1498916534983441</v>
      </c>
      <c r="AF49" s="11">
        <f t="shared" si="49"/>
        <v>-1.0293549576327894E-2</v>
      </c>
      <c r="AG49" s="11">
        <f t="shared" si="69"/>
        <v>1.9143885861655465E-2</v>
      </c>
      <c r="AH49" s="11">
        <f t="shared" si="67"/>
        <v>2.9238945611610622E-2</v>
      </c>
      <c r="AI49">
        <f t="shared" si="59"/>
        <v>39426.517819018409</v>
      </c>
      <c r="AJ49">
        <f t="shared" si="60"/>
        <v>5876.3301983325364</v>
      </c>
      <c r="AK49">
        <f t="shared" si="61"/>
        <v>2212.8967567996274</v>
      </c>
      <c r="AL49">
        <f t="shared" si="52"/>
        <v>12.141392868859782</v>
      </c>
      <c r="AM49">
        <f t="shared" si="40"/>
        <v>1.4405090505230473</v>
      </c>
      <c r="AN49">
        <f t="shared" si="41"/>
        <v>0.62505128825708989</v>
      </c>
      <c r="AO49" s="11">
        <f t="shared" si="50"/>
        <v>2.0000000000000018E-2</v>
      </c>
      <c r="AP49" s="11">
        <f t="shared" si="51"/>
        <v>1.9999999999999966E-2</v>
      </c>
      <c r="AQ49" s="11">
        <f t="shared" si="42"/>
        <v>1.9999999999999952E-2</v>
      </c>
      <c r="AR49">
        <f t="shared" si="54"/>
        <v>25750.071058861591</v>
      </c>
      <c r="AS49">
        <f t="shared" si="55"/>
        <v>4053.4029082870625</v>
      </c>
      <c r="AT49">
        <f t="shared" si="56"/>
        <v>1619.4790952907933</v>
      </c>
      <c r="AU49">
        <f t="shared" si="57"/>
        <v>5150.014211772319</v>
      </c>
      <c r="AV49">
        <f t="shared" si="21"/>
        <v>810.68058165741252</v>
      </c>
      <c r="AW49">
        <f t="shared" si="22"/>
        <v>323.89581905815868</v>
      </c>
      <c r="AX49">
        <f t="shared" si="23"/>
        <v>20168.710147947757</v>
      </c>
      <c r="AY49">
        <f t="shared" si="24"/>
        <v>1385.3406573135223</v>
      </c>
      <c r="AZ49">
        <f t="shared" si="25"/>
        <v>480.70762030616532</v>
      </c>
      <c r="BA49">
        <f t="shared" si="26"/>
        <v>10123.872482148467</v>
      </c>
      <c r="BB49">
        <f t="shared" si="27"/>
        <v>16932.214289008727</v>
      </c>
      <c r="BC49">
        <f t="shared" si="28"/>
        <v>16643.303004407491</v>
      </c>
      <c r="BD49">
        <f t="shared" si="29"/>
        <v>0</v>
      </c>
      <c r="BE49">
        <v>0</v>
      </c>
      <c r="BF49">
        <v>0</v>
      </c>
      <c r="BG49">
        <v>0</v>
      </c>
      <c r="BH49">
        <f t="shared" si="6"/>
        <v>0</v>
      </c>
      <c r="BI49">
        <f t="shared" si="7"/>
        <v>0</v>
      </c>
      <c r="BJ49">
        <f t="shared" si="8"/>
        <v>0</v>
      </c>
      <c r="BK49">
        <f t="shared" si="9"/>
        <v>0</v>
      </c>
      <c r="BL49">
        <f t="shared" si="10"/>
        <v>0</v>
      </c>
      <c r="BM49">
        <f t="shared" si="11"/>
        <v>0</v>
      </c>
      <c r="BN49">
        <f t="shared" si="71"/>
        <v>0</v>
      </c>
      <c r="BO49">
        <f t="shared" si="13"/>
        <v>0</v>
      </c>
      <c r="BP49">
        <f t="shared" si="14"/>
        <v>0</v>
      </c>
      <c r="BQ49">
        <f t="shared" si="15"/>
        <v>0</v>
      </c>
      <c r="BR49" s="11">
        <f t="shared" si="30"/>
        <v>5.901072102361879E-2</v>
      </c>
      <c r="BS49">
        <f>MAX(-99,(BS$3*'Climate Model'!E155+BS$4*'Climate Model'!E155^2+BS$6*'Climate Model'!E155^6)*(K49/K$69)^BS$8)</f>
        <v>3.1752073158952983</v>
      </c>
      <c r="BT49">
        <f>MAX(-99,(BT$3*'Climate Model'!E155+BT$4*'Climate Model'!E155^2+BT$6*'Climate Model'!E155^6)*(L49/L$69)^BS$8)</f>
        <v>2.1164208684855748</v>
      </c>
      <c r="BU49">
        <f>MAX(-99,(BU$3*'Climate Model'!E155+BU$4*'Climate Model'!E155^2+BU$6*'Climate Model'!E155^6)*(M49/M$69)^BS$8)</f>
        <v>0.841286586788353</v>
      </c>
      <c r="BV49">
        <v>0</v>
      </c>
      <c r="BW49">
        <f>MAX(-99,(BW$3*'Climate Model'!N155+BW$4*'Climate Model'!N155^2+BW$6*'Climate Model'!N155^6)*(K49/K$69)^BS$8)</f>
        <v>3.1752073158952983</v>
      </c>
      <c r="BX49">
        <f>MAX(-99,(BX$3*'Climate Model'!N155+BX$4*'Climate Model'!N155^2+BX$6*'Climate Model'!N155^6)*(L49/L$69)^BS$8)</f>
        <v>2.1164208684855748</v>
      </c>
      <c r="BY49">
        <f>MAX(-99,(BY$3*'Climate Model'!N155+BY$4*'Climate Model'!N155^2+BY$6*'Climate Model'!N155^6)*(M49/M$69)^BS$8)</f>
        <v>0.841286586788353</v>
      </c>
      <c r="BZ49">
        <f t="shared" si="16"/>
        <v>0</v>
      </c>
      <c r="CA49">
        <f t="shared" si="31"/>
        <v>0</v>
      </c>
    </row>
    <row r="50" spans="1:79" x14ac:dyDescent="0.35">
      <c r="A50" s="13">
        <v>2001</v>
      </c>
      <c r="B50" s="18">
        <v>1026.6329350185113</v>
      </c>
      <c r="C50" s="18">
        <v>2362.0325764534805</v>
      </c>
      <c r="D50" s="18">
        <v>2745.6659652976127</v>
      </c>
      <c r="E50" s="11">
        <f t="shared" si="47"/>
        <v>5.1361628961192236E-3</v>
      </c>
      <c r="F50" s="11">
        <f t="shared" si="53"/>
        <v>9.096503634656165E-3</v>
      </c>
      <c r="G50" s="11">
        <f t="shared" si="32"/>
        <v>1.8740035122876489E-2</v>
      </c>
      <c r="H50" s="10">
        <v>31963.694563355872</v>
      </c>
      <c r="I50" s="10">
        <v>4979.9615592115251</v>
      </c>
      <c r="J50" s="10">
        <v>1852.4547725528</v>
      </c>
      <c r="K50">
        <f t="shared" si="17"/>
        <v>31134.49166987764</v>
      </c>
      <c r="L50">
        <f t="shared" si="33"/>
        <v>2108.3373738599257</v>
      </c>
      <c r="M50">
        <f t="shared" si="18"/>
        <v>674.68322657086435</v>
      </c>
      <c r="N50" s="11">
        <f t="shared" si="48"/>
        <v>9.8766071969918576E-3</v>
      </c>
      <c r="O50" s="11">
        <f t="shared" si="34"/>
        <v>1.5869510166493801E-2</v>
      </c>
      <c r="P50" s="11">
        <f t="shared" si="35"/>
        <v>1.5020464425931327E-2</v>
      </c>
      <c r="Q50" s="18">
        <v>5100.604075644359</v>
      </c>
      <c r="R50" s="18">
        <v>3126.4575990000003</v>
      </c>
      <c r="S50" s="18">
        <v>1431.637252999999</v>
      </c>
      <c r="T50">
        <f t="shared" si="19"/>
        <v>159.57492227734659</v>
      </c>
      <c r="U50">
        <f t="shared" si="70"/>
        <v>627.8075767908158</v>
      </c>
      <c r="V50">
        <f t="shared" si="63"/>
        <v>772.83249999518864</v>
      </c>
      <c r="W50" s="11">
        <f t="shared" si="36"/>
        <v>-1.6922081128060203E-2</v>
      </c>
      <c r="X50" s="11">
        <f t="shared" si="65"/>
        <v>-1.6628382931107681E-2</v>
      </c>
      <c r="Y50" s="11">
        <f t="shared" si="66"/>
        <v>-9.1234483711789566E-3</v>
      </c>
      <c r="Z50" s="18">
        <v>12046.245347</v>
      </c>
      <c r="AA50" s="18">
        <v>8624.1202730000005</v>
      </c>
      <c r="AB50" s="18">
        <v>3073.0120059999972</v>
      </c>
      <c r="AC50">
        <f t="shared" si="58"/>
        <v>2.3617291537136604</v>
      </c>
      <c r="AD50">
        <f t="shared" si="64"/>
        <v>2.7584318673499464</v>
      </c>
      <c r="AE50">
        <f t="shared" si="68"/>
        <v>2.146501845743741</v>
      </c>
      <c r="AF50" s="11">
        <f t="shared" si="49"/>
        <v>-2.3593657872574493E-3</v>
      </c>
      <c r="AG50" s="11">
        <f t="shared" si="69"/>
        <v>6.039509760702882E-3</v>
      </c>
      <c r="AH50" s="11">
        <f t="shared" si="67"/>
        <v>-1.5767342270886582E-3</v>
      </c>
      <c r="AI50">
        <f t="shared" si="59"/>
        <v>40633.88024888889</v>
      </c>
      <c r="AJ50">
        <f t="shared" si="60"/>
        <v>6099.3777601566953</v>
      </c>
      <c r="AK50">
        <f t="shared" si="61"/>
        <v>2315.5029001778234</v>
      </c>
      <c r="AL50">
        <f t="shared" si="52"/>
        <v>12.384220726236977</v>
      </c>
      <c r="AM50">
        <f t="shared" si="40"/>
        <v>1.4693192315335084</v>
      </c>
      <c r="AN50">
        <f t="shared" si="41"/>
        <v>0.63755231402223167</v>
      </c>
      <c r="AO50" s="11">
        <f t="shared" si="50"/>
        <v>1.9999999999999959E-2</v>
      </c>
      <c r="AP50" s="11">
        <f t="shared" si="51"/>
        <v>2.0000000000000084E-2</v>
      </c>
      <c r="AQ50" s="11">
        <f t="shared" si="42"/>
        <v>1.9999999999999976E-2</v>
      </c>
      <c r="AR50">
        <f t="shared" si="54"/>
        <v>26532.519816005057</v>
      </c>
      <c r="AS50">
        <f t="shared" si="55"/>
        <v>4195.6763109614621</v>
      </c>
      <c r="AT50">
        <f t="shared" si="56"/>
        <v>1691.8546622171157</v>
      </c>
      <c r="AU50">
        <f t="shared" si="57"/>
        <v>5306.5039632010121</v>
      </c>
      <c r="AV50">
        <f t="shared" si="21"/>
        <v>839.13526219229243</v>
      </c>
      <c r="AW50">
        <f t="shared" si="22"/>
        <v>338.37093244342316</v>
      </c>
      <c r="AX50">
        <f t="shared" si="23"/>
        <v>20675.370065369389</v>
      </c>
      <c r="AY50">
        <f t="shared" si="24"/>
        <v>1421.0392702580391</v>
      </c>
      <c r="AZ50">
        <f t="shared" si="25"/>
        <v>492.95280157176137</v>
      </c>
      <c r="BA50">
        <f t="shared" si="26"/>
        <v>10201.341862192328</v>
      </c>
      <c r="BB50">
        <f t="shared" si="27"/>
        <v>17146.334046226802</v>
      </c>
      <c r="BC50">
        <f t="shared" si="28"/>
        <v>17024.264131792595</v>
      </c>
      <c r="BD50">
        <f t="shared" si="29"/>
        <v>0</v>
      </c>
      <c r="BE50">
        <v>0</v>
      </c>
      <c r="BF50">
        <v>0</v>
      </c>
      <c r="BG50">
        <v>0</v>
      </c>
      <c r="BH50">
        <f t="shared" si="6"/>
        <v>0</v>
      </c>
      <c r="BI50">
        <f t="shared" si="7"/>
        <v>0</v>
      </c>
      <c r="BJ50">
        <f t="shared" si="8"/>
        <v>0</v>
      </c>
      <c r="BK50">
        <f t="shared" si="9"/>
        <v>0</v>
      </c>
      <c r="BL50">
        <f t="shared" si="10"/>
        <v>0</v>
      </c>
      <c r="BM50">
        <f t="shared" si="11"/>
        <v>0</v>
      </c>
      <c r="BN50">
        <f t="shared" si="71"/>
        <v>0</v>
      </c>
      <c r="BO50">
        <f t="shared" si="13"/>
        <v>0</v>
      </c>
      <c r="BP50">
        <f t="shared" si="14"/>
        <v>0</v>
      </c>
      <c r="BQ50">
        <f t="shared" si="15"/>
        <v>0</v>
      </c>
      <c r="BR50" s="11">
        <f t="shared" si="30"/>
        <v>3.4458438866883351E-2</v>
      </c>
      <c r="BS50">
        <f>MAX(-99,(BS$3*'Climate Model'!E156+BS$4*'Climate Model'!E156^2+BS$6*'Climate Model'!E156^6)*(K50/K$69)^BS$8)</f>
        <v>3.2154364006497196</v>
      </c>
      <c r="BT50">
        <f>MAX(-99,(BT$3*'Climate Model'!E156+BT$4*'Climate Model'!E156^2+BT$6*'Climate Model'!E156^6)*(L50/L$69)^BS$8)</f>
        <v>2.1329827686792102</v>
      </c>
      <c r="BU50">
        <f>MAX(-99,(BU$3*'Climate Model'!E156+BU$4*'Climate Model'!E156^2+BU$6*'Climate Model'!E156^6)*(M50/M$69)^BS$8)</f>
        <v>0.84051238848225718</v>
      </c>
      <c r="BV50">
        <v>0</v>
      </c>
      <c r="BW50">
        <f>MAX(-99,(BW$3*'Climate Model'!N156+BW$4*'Climate Model'!N156^2+BW$6*'Climate Model'!N156^6)*(K50/K$69)^BS$8)</f>
        <v>3.2154364006497196</v>
      </c>
      <c r="BX50">
        <f>MAX(-99,(BX$3*'Climate Model'!N156+BX$4*'Climate Model'!N156^2+BX$6*'Climate Model'!N156^6)*(L50/L$69)^BS$8)</f>
        <v>2.1329827686792102</v>
      </c>
      <c r="BY50">
        <f>MAX(-99,(BY$3*'Climate Model'!N156+BY$4*'Climate Model'!N156^2+BY$6*'Climate Model'!N156^6)*(M50/M$69)^BS$8)</f>
        <v>0.84051238848225718</v>
      </c>
      <c r="BZ50">
        <f t="shared" si="16"/>
        <v>0</v>
      </c>
      <c r="CA50">
        <f t="shared" si="31"/>
        <v>0</v>
      </c>
    </row>
    <row r="51" spans="1:79" x14ac:dyDescent="0.35">
      <c r="A51" s="13">
        <v>2002</v>
      </c>
      <c r="B51" s="18">
        <v>1032.2757380515375</v>
      </c>
      <c r="C51" s="18">
        <v>2382.3191127016171</v>
      </c>
      <c r="D51" s="18">
        <v>2795.5879138582422</v>
      </c>
      <c r="E51" s="11">
        <f t="shared" si="47"/>
        <v>5.4964173080269104E-3</v>
      </c>
      <c r="F51" s="11">
        <f t="shared" si="53"/>
        <v>8.5885929137337353E-3</v>
      </c>
      <c r="G51" s="11">
        <f t="shared" si="32"/>
        <v>1.8182091045156796E-2</v>
      </c>
      <c r="H51" s="10">
        <v>32416.968480138978</v>
      </c>
      <c r="I51" s="10">
        <v>5081.7762440753195</v>
      </c>
      <c r="J51" s="10">
        <v>1923.7687769782697</v>
      </c>
      <c r="K51">
        <f t="shared" si="17"/>
        <v>31403.400550057802</v>
      </c>
      <c r="L51">
        <f t="shared" si="33"/>
        <v>2133.1215524323447</v>
      </c>
      <c r="M51">
        <f t="shared" si="18"/>
        <v>688.1446179681185</v>
      </c>
      <c r="N51" s="11">
        <f t="shared" si="48"/>
        <v>8.6370088528000526E-3</v>
      </c>
      <c r="O51" s="11">
        <f t="shared" si="34"/>
        <v>1.1755319086833036E-2</v>
      </c>
      <c r="P51" s="11">
        <f t="shared" si="35"/>
        <v>1.9952165500946022E-2</v>
      </c>
      <c r="Q51" s="18">
        <v>5132.3867836667778</v>
      </c>
      <c r="R51" s="18">
        <v>3256.2533880000001</v>
      </c>
      <c r="S51" s="18">
        <v>1475.5870919999988</v>
      </c>
      <c r="T51">
        <f t="shared" si="19"/>
        <v>158.32408224141182</v>
      </c>
      <c r="U51">
        <f t="shared" si="70"/>
        <v>640.77071315297712</v>
      </c>
      <c r="V51">
        <f t="shared" si="63"/>
        <v>767.02933827513027</v>
      </c>
      <c r="W51" s="11">
        <f t="shared" si="36"/>
        <v>-7.8385752478122451E-3</v>
      </c>
      <c r="X51" s="11">
        <f t="shared" si="65"/>
        <v>2.0648263642222036E-2</v>
      </c>
      <c r="Y51" s="11">
        <f t="shared" si="66"/>
        <v>-7.5089514482044916E-3</v>
      </c>
      <c r="Z51" s="18">
        <v>12116.098030000003</v>
      </c>
      <c r="AA51" s="18">
        <v>8876.3915379999999</v>
      </c>
      <c r="AB51" s="18">
        <v>3149.4066169999987</v>
      </c>
      <c r="AC51">
        <f t="shared" si="58"/>
        <v>2.3607141356840198</v>
      </c>
      <c r="AD51">
        <f t="shared" si="64"/>
        <v>2.725952338571509</v>
      </c>
      <c r="AE51">
        <f t="shared" si="68"/>
        <v>2.1343413981287398</v>
      </c>
      <c r="AF51" s="11">
        <f t="shared" si="49"/>
        <v>-4.2977749080355373E-4</v>
      </c>
      <c r="AG51" s="11">
        <f t="shared" si="69"/>
        <v>-1.1774635133417604E-2</v>
      </c>
      <c r="AH51" s="11">
        <f t="shared" si="67"/>
        <v>-5.6652397663267623E-3</v>
      </c>
      <c r="AI51">
        <f t="shared" si="59"/>
        <v>41876.996187201017</v>
      </c>
      <c r="AJ51">
        <f t="shared" si="60"/>
        <v>6328.5752463333183</v>
      </c>
      <c r="AK51">
        <f t="shared" si="61"/>
        <v>2422.3235426034644</v>
      </c>
      <c r="AL51">
        <f t="shared" si="52"/>
        <v>12.631905140761717</v>
      </c>
      <c r="AM51">
        <f t="shared" si="40"/>
        <v>1.4987056161641785</v>
      </c>
      <c r="AN51">
        <f t="shared" si="41"/>
        <v>0.65030336030267633</v>
      </c>
      <c r="AO51" s="11">
        <f t="shared" si="50"/>
        <v>1.999999999999999E-2</v>
      </c>
      <c r="AP51" s="11">
        <f t="shared" si="51"/>
        <v>1.9999999999999962E-2</v>
      </c>
      <c r="AQ51" s="11">
        <f t="shared" si="42"/>
        <v>2.0000000000000035E-2</v>
      </c>
      <c r="AR51">
        <f t="shared" si="54"/>
        <v>27346.423564201512</v>
      </c>
      <c r="AS51">
        <f t="shared" si="55"/>
        <v>4340.8769223755316</v>
      </c>
      <c r="AT51">
        <f t="shared" si="56"/>
        <v>1766.6110864266032</v>
      </c>
      <c r="AU51">
        <f t="shared" si="57"/>
        <v>5469.2847128403027</v>
      </c>
      <c r="AV51">
        <f t="shared" si="21"/>
        <v>868.1753844751064</v>
      </c>
      <c r="AW51">
        <f t="shared" si="22"/>
        <v>353.32221728532068</v>
      </c>
      <c r="AX51">
        <f t="shared" si="23"/>
        <v>21193.115409895425</v>
      </c>
      <c r="AY51">
        <f t="shared" si="24"/>
        <v>1457.6978874850581</v>
      </c>
      <c r="AZ51">
        <f t="shared" si="25"/>
        <v>505.54263099198215</v>
      </c>
      <c r="BA51">
        <f t="shared" si="26"/>
        <v>10282.944222079432</v>
      </c>
      <c r="BB51">
        <f t="shared" si="27"/>
        <v>17354.274400579208</v>
      </c>
      <c r="BC51">
        <f t="shared" si="28"/>
        <v>17404.302607491427</v>
      </c>
      <c r="BD51">
        <f t="shared" si="29"/>
        <v>0</v>
      </c>
      <c r="BE51">
        <v>0</v>
      </c>
      <c r="BF51">
        <v>0</v>
      </c>
      <c r="BG51">
        <v>0</v>
      </c>
      <c r="BH51">
        <f t="shared" si="6"/>
        <v>0</v>
      </c>
      <c r="BI51">
        <f t="shared" si="7"/>
        <v>0</v>
      </c>
      <c r="BJ51">
        <f t="shared" si="8"/>
        <v>0</v>
      </c>
      <c r="BK51">
        <f t="shared" si="9"/>
        <v>0</v>
      </c>
      <c r="BL51">
        <f t="shared" si="10"/>
        <v>0</v>
      </c>
      <c r="BM51">
        <f t="shared" si="11"/>
        <v>0</v>
      </c>
      <c r="BN51">
        <f t="shared" si="71"/>
        <v>0</v>
      </c>
      <c r="BO51">
        <f t="shared" si="13"/>
        <v>0</v>
      </c>
      <c r="BP51">
        <f t="shared" si="14"/>
        <v>0</v>
      </c>
      <c r="BQ51">
        <f t="shared" si="15"/>
        <v>0</v>
      </c>
      <c r="BR51" s="11">
        <f t="shared" si="30"/>
        <v>3.3734789113614133E-2</v>
      </c>
      <c r="BS51">
        <f>MAX(-99,(BS$3*'Climate Model'!E157+BS$4*'Climate Model'!E157^2+BS$6*'Climate Model'!E157^6)*(K51/K$69)^BS$8)</f>
        <v>3.255370061434252</v>
      </c>
      <c r="BT51">
        <f>MAX(-99,(BT$3*'Climate Model'!E157+BT$4*'Climate Model'!E157^2+BT$6*'Climate Model'!E157^6)*(L51/L$69)^BS$8)</f>
        <v>2.1504010762508812</v>
      </c>
      <c r="BU51">
        <f>MAX(-99,(BU$3*'Climate Model'!E157+BU$4*'Climate Model'!E157^2+BU$6*'Climate Model'!E157^6)*(M51/M$69)^BS$8)</f>
        <v>0.83778157234216077</v>
      </c>
      <c r="BV51">
        <v>0</v>
      </c>
      <c r="BW51">
        <f>MAX(-99,(BW$3*'Climate Model'!N157+BW$4*'Climate Model'!N157^2+BW$6*'Climate Model'!N157^6)*(K51/K$69)^BS$8)</f>
        <v>3.255370061434252</v>
      </c>
      <c r="BX51">
        <f>MAX(-99,(BX$3*'Climate Model'!N157+BX$4*'Climate Model'!N157^2+BX$6*'Climate Model'!N157^6)*(L51/L$69)^BS$8)</f>
        <v>2.1504010762508812</v>
      </c>
      <c r="BY51">
        <f>MAX(-99,(BY$3*'Climate Model'!N157+BY$4*'Climate Model'!N157^2+BY$6*'Climate Model'!N157^6)*(M51/M$69)^BS$8)</f>
        <v>0.83778157234216077</v>
      </c>
      <c r="BZ51">
        <f t="shared" si="16"/>
        <v>0</v>
      </c>
      <c r="CA51">
        <f t="shared" si="31"/>
        <v>0</v>
      </c>
    </row>
    <row r="52" spans="1:79" x14ac:dyDescent="0.35">
      <c r="A52" s="13">
        <v>2003</v>
      </c>
      <c r="B52" s="18">
        <v>1038.1515319868606</v>
      </c>
      <c r="C52" s="18">
        <v>2402.1074281187712</v>
      </c>
      <c r="D52" s="18">
        <v>2845.135365285234</v>
      </c>
      <c r="E52" s="11">
        <f t="shared" si="47"/>
        <v>5.6920779194267858E-3</v>
      </c>
      <c r="F52" s="11">
        <f t="shared" si="53"/>
        <v>8.3063244179381046E-3</v>
      </c>
      <c r="G52" s="11">
        <f t="shared" si="32"/>
        <v>1.7723445999095915E-2</v>
      </c>
      <c r="H52" s="10">
        <v>32956.284723439559</v>
      </c>
      <c r="I52" s="10">
        <v>5356.7153753255743</v>
      </c>
      <c r="J52" s="10">
        <v>2040.1808997186117</v>
      </c>
      <c r="K52">
        <f t="shared" si="17"/>
        <v>31745.15830108766</v>
      </c>
      <c r="L52">
        <f t="shared" si="33"/>
        <v>2230.0065819790279</v>
      </c>
      <c r="M52">
        <f t="shared" si="18"/>
        <v>717.07691824149015</v>
      </c>
      <c r="N52" s="11">
        <f t="shared" si="48"/>
        <v>1.0882826224029068E-2</v>
      </c>
      <c r="O52" s="11">
        <f t="shared" si="34"/>
        <v>4.5419366484862354E-2</v>
      </c>
      <c r="P52" s="11">
        <f t="shared" si="35"/>
        <v>4.2043924369851098E-2</v>
      </c>
      <c r="Q52" s="18">
        <v>5194.9541768495219</v>
      </c>
      <c r="R52" s="18">
        <v>3486.4671149999999</v>
      </c>
      <c r="S52" s="18">
        <v>1520.889290999999</v>
      </c>
      <c r="T52">
        <f t="shared" si="19"/>
        <v>157.63166935970503</v>
      </c>
      <c r="U52">
        <f t="shared" si="70"/>
        <v>650.85913114958009</v>
      </c>
      <c r="V52">
        <f t="shared" si="63"/>
        <v>745.46786082046196</v>
      </c>
      <c r="W52" s="11">
        <f t="shared" si="36"/>
        <v>-4.3733895179066873E-3</v>
      </c>
      <c r="X52" s="11">
        <f t="shared" si="65"/>
        <v>1.5744193343297307E-2</v>
      </c>
      <c r="Y52" s="11">
        <f t="shared" si="66"/>
        <v>-2.8110368637469633E-2</v>
      </c>
      <c r="Z52" s="18">
        <v>12307.647442</v>
      </c>
      <c r="AA52" s="18">
        <v>9938.5197530000005</v>
      </c>
      <c r="AB52" s="18">
        <v>3321.7446160000018</v>
      </c>
      <c r="AC52">
        <f t="shared" si="58"/>
        <v>2.3691541875089199</v>
      </c>
      <c r="AD52">
        <f t="shared" si="64"/>
        <v>2.8505990233612173</v>
      </c>
      <c r="AE52">
        <f t="shared" si="68"/>
        <v>2.1840804821604887</v>
      </c>
      <c r="AF52" s="11">
        <f t="shared" si="49"/>
        <v>3.5752112876871627E-3</v>
      </c>
      <c r="AG52" s="11">
        <f t="shared" si="69"/>
        <v>4.5725922286310908E-2</v>
      </c>
      <c r="AH52" s="11">
        <f t="shared" si="67"/>
        <v>2.3304183705267142E-2</v>
      </c>
      <c r="AI52">
        <f t="shared" si="59"/>
        <v>43158.581281321218</v>
      </c>
      <c r="AJ52">
        <f t="shared" si="60"/>
        <v>6563.8931061750927</v>
      </c>
      <c r="AK52">
        <f t="shared" si="61"/>
        <v>2533.4134056284388</v>
      </c>
      <c r="AL52">
        <f t="shared" si="52"/>
        <v>12.884543243576951</v>
      </c>
      <c r="AM52">
        <f t="shared" si="40"/>
        <v>1.528679728487462</v>
      </c>
      <c r="AN52">
        <f t="shared" si="41"/>
        <v>0.6633094275087299</v>
      </c>
      <c r="AO52" s="11">
        <f t="shared" si="50"/>
        <v>2.0000000000000028E-2</v>
      </c>
      <c r="AP52" s="11">
        <f t="shared" si="51"/>
        <v>1.9999999999999959E-2</v>
      </c>
      <c r="AQ52" s="11">
        <f t="shared" si="42"/>
        <v>2.0000000000000073E-2</v>
      </c>
      <c r="AR52">
        <f t="shared" si="54"/>
        <v>28189.739252902316</v>
      </c>
      <c r="AS52">
        <f t="shared" si="55"/>
        <v>4489.7560823947397</v>
      </c>
      <c r="AT52">
        <f t="shared" si="56"/>
        <v>1843.9100439155941</v>
      </c>
      <c r="AU52">
        <f t="shared" si="57"/>
        <v>5637.9478505804636</v>
      </c>
      <c r="AV52">
        <f t="shared" si="21"/>
        <v>897.95121647894803</v>
      </c>
      <c r="AW52">
        <f t="shared" si="22"/>
        <v>368.78200878311884</v>
      </c>
      <c r="AX52">
        <f t="shared" si="23"/>
        <v>21723.02472950286</v>
      </c>
      <c r="AY52">
        <f t="shared" si="24"/>
        <v>1495.2723695329234</v>
      </c>
      <c r="AZ52">
        <f t="shared" si="25"/>
        <v>518.4737616111945</v>
      </c>
      <c r="BA52">
        <f t="shared" si="26"/>
        <v>10367.114107208106</v>
      </c>
      <c r="BB52">
        <f t="shared" si="27"/>
        <v>17559.558208601418</v>
      </c>
      <c r="BC52">
        <f t="shared" si="28"/>
        <v>17784.626558948028</v>
      </c>
      <c r="BD52">
        <f t="shared" si="29"/>
        <v>0</v>
      </c>
      <c r="BE52">
        <v>0</v>
      </c>
      <c r="BF52">
        <v>0</v>
      </c>
      <c r="BG52">
        <v>0</v>
      </c>
      <c r="BH52">
        <f t="shared" si="6"/>
        <v>0</v>
      </c>
      <c r="BI52">
        <f t="shared" si="7"/>
        <v>0</v>
      </c>
      <c r="BJ52">
        <f t="shared" si="8"/>
        <v>0</v>
      </c>
      <c r="BK52">
        <f t="shared" si="9"/>
        <v>0</v>
      </c>
      <c r="BL52">
        <f t="shared" si="10"/>
        <v>0</v>
      </c>
      <c r="BM52">
        <f t="shared" si="11"/>
        <v>0</v>
      </c>
      <c r="BN52">
        <f t="shared" si="71"/>
        <v>0</v>
      </c>
      <c r="BO52">
        <f t="shared" si="13"/>
        <v>0</v>
      </c>
      <c r="BP52">
        <f t="shared" si="14"/>
        <v>0</v>
      </c>
      <c r="BQ52">
        <f t="shared" si="15"/>
        <v>0</v>
      </c>
      <c r="BR52" s="11">
        <f t="shared" si="30"/>
        <v>4.135893874752436E-2</v>
      </c>
      <c r="BS52">
        <f>MAX(-99,(BS$3*'Climate Model'!E158+BS$4*'Climate Model'!E158^2+BS$6*'Climate Model'!E158^6)*(K52/K$69)^BS$8)</f>
        <v>3.2921278807207832</v>
      </c>
      <c r="BT52">
        <f>MAX(-99,(BT$3*'Climate Model'!E158+BT$4*'Climate Model'!E158^2+BT$6*'Climate Model'!E158^6)*(L52/L$69)^BS$8)</f>
        <v>2.148821053351254</v>
      </c>
      <c r="BU52">
        <f>MAX(-99,(BU$3*'Climate Model'!E158+BU$4*'Climate Model'!E158^2+BU$6*'Climate Model'!E158^6)*(M52/M$69)^BS$8)</f>
        <v>0.82963665829026367</v>
      </c>
      <c r="BV52">
        <v>0</v>
      </c>
      <c r="BW52">
        <f>MAX(-99,(BW$3*'Climate Model'!N158+BW$4*'Climate Model'!N158^2+BW$6*'Climate Model'!N158^6)*(K52/K$69)^BS$8)</f>
        <v>3.2921278807207832</v>
      </c>
      <c r="BX52">
        <f>MAX(-99,(BX$3*'Climate Model'!N158+BX$4*'Climate Model'!N158^2+BX$6*'Climate Model'!N158^6)*(L52/L$69)^BS$8)</f>
        <v>2.148821053351254</v>
      </c>
      <c r="BY52">
        <f>MAX(-99,(BY$3*'Climate Model'!N158+BY$4*'Climate Model'!N158^2+BY$6*'Climate Model'!N158^6)*(M52/M$69)^BS$8)</f>
        <v>0.82963665829026367</v>
      </c>
      <c r="BZ52">
        <f t="shared" si="16"/>
        <v>0</v>
      </c>
      <c r="CA52">
        <f t="shared" si="31"/>
        <v>0</v>
      </c>
    </row>
    <row r="53" spans="1:79" x14ac:dyDescent="0.35">
      <c r="A53" s="13">
        <v>2004</v>
      </c>
      <c r="B53" s="18">
        <v>1044.0850101629071</v>
      </c>
      <c r="C53" s="18">
        <v>2421.785715756731</v>
      </c>
      <c r="D53" s="18">
        <v>2894.5926573030679</v>
      </c>
      <c r="E53" s="11">
        <f t="shared" si="47"/>
        <v>5.7154259211954711E-3</v>
      </c>
      <c r="F53" s="11">
        <f t="shared" si="53"/>
        <v>8.1920930794385765E-3</v>
      </c>
      <c r="G53" s="11">
        <f t="shared" si="32"/>
        <v>1.7383106836069865E-2</v>
      </c>
      <c r="H53" s="10">
        <v>33918.432971349408</v>
      </c>
      <c r="I53" s="10">
        <v>5777.5246414813882</v>
      </c>
      <c r="J53" s="10">
        <v>2176.7221841222781</v>
      </c>
      <c r="K53">
        <f t="shared" si="17"/>
        <v>32486.275199044536</v>
      </c>
      <c r="L53">
        <f t="shared" si="33"/>
        <v>2385.6465102966781</v>
      </c>
      <c r="M53">
        <f t="shared" si="18"/>
        <v>751.99602908906718</v>
      </c>
      <c r="N53" s="11">
        <f t="shared" si="48"/>
        <v>2.3345824611354458E-2</v>
      </c>
      <c r="O53" s="11">
        <f t="shared" si="34"/>
        <v>6.9793483828880412E-2</v>
      </c>
      <c r="P53" s="11">
        <f t="shared" si="35"/>
        <v>4.8696464715682446E-2</v>
      </c>
      <c r="Q53" s="18">
        <v>5288.8632587630309</v>
      </c>
      <c r="R53" s="18">
        <v>3808.7908609999999</v>
      </c>
      <c r="S53" s="18">
        <v>1610.8779310000004</v>
      </c>
      <c r="T53">
        <f t="shared" si="19"/>
        <v>155.92887982857243</v>
      </c>
      <c r="U53">
        <f t="shared" si="70"/>
        <v>659.2426856397459</v>
      </c>
      <c r="V53">
        <f t="shared" si="63"/>
        <v>740.04755533355137</v>
      </c>
      <c r="W53" s="11">
        <f t="shared" si="36"/>
        <v>-1.0802331397296453E-2</v>
      </c>
      <c r="X53" s="11">
        <f t="shared" si="65"/>
        <v>1.2880751131751585E-2</v>
      </c>
      <c r="Y53" s="11">
        <f t="shared" si="66"/>
        <v>-7.2710116314672561E-3</v>
      </c>
      <c r="Z53" s="18">
        <v>12462.347170999999</v>
      </c>
      <c r="AA53" s="18">
        <v>10839.923358</v>
      </c>
      <c r="AB53" s="18">
        <v>3548.4458899999972</v>
      </c>
      <c r="AC53">
        <f t="shared" si="58"/>
        <v>2.3563375646650235</v>
      </c>
      <c r="AD53">
        <f t="shared" si="64"/>
        <v>2.8460274542755997</v>
      </c>
      <c r="AE53">
        <f t="shared" si="68"/>
        <v>2.2028024729330009</v>
      </c>
      <c r="AF53" s="11">
        <f t="shared" si="49"/>
        <v>-5.4097884010548981E-3</v>
      </c>
      <c r="AG53" s="11">
        <f t="shared" si="69"/>
        <v>-1.6037222521135795E-3</v>
      </c>
      <c r="AH53" s="11">
        <f t="shared" si="67"/>
        <v>8.5720242113021781E-3</v>
      </c>
      <c r="AI53">
        <f t="shared" si="59"/>
        <v>44480.671003769559</v>
      </c>
      <c r="AJ53">
        <f t="shared" si="60"/>
        <v>6805.4550120365311</v>
      </c>
      <c r="AK53">
        <f t="shared" si="61"/>
        <v>2648.8540738487136</v>
      </c>
      <c r="AL53">
        <f t="shared" si="52"/>
        <v>13.142234108448491</v>
      </c>
      <c r="AM53">
        <f t="shared" si="40"/>
        <v>1.5592533230572112</v>
      </c>
      <c r="AN53">
        <f t="shared" si="41"/>
        <v>0.67657561605890448</v>
      </c>
      <c r="AO53" s="11">
        <f t="shared" si="50"/>
        <v>2.000000000000007E-2</v>
      </c>
      <c r="AP53" s="11">
        <f t="shared" si="51"/>
        <v>1.9999999999999955E-2</v>
      </c>
      <c r="AQ53" s="11">
        <f t="shared" si="42"/>
        <v>1.999999999999998E-2</v>
      </c>
      <c r="AR53">
        <f t="shared" si="54"/>
        <v>29059.768735878009</v>
      </c>
      <c r="AS53">
        <f t="shared" si="55"/>
        <v>4642.9786047499974</v>
      </c>
      <c r="AT53">
        <f t="shared" si="56"/>
        <v>1923.9683047981746</v>
      </c>
      <c r="AU53">
        <f t="shared" si="57"/>
        <v>5811.9537471756021</v>
      </c>
      <c r="AV53">
        <f t="shared" si="21"/>
        <v>928.59572094999953</v>
      </c>
      <c r="AW53">
        <f t="shared" si="22"/>
        <v>384.79366095963496</v>
      </c>
      <c r="AX53">
        <f t="shared" si="23"/>
        <v>22266.208941238496</v>
      </c>
      <c r="AY53">
        <f t="shared" si="24"/>
        <v>1533.737216977255</v>
      </c>
      <c r="AZ53">
        <f t="shared" si="25"/>
        <v>531.74136262496086</v>
      </c>
      <c r="BA53">
        <f t="shared" si="26"/>
        <v>10452.152858642945</v>
      </c>
      <c r="BB53">
        <f t="shared" si="27"/>
        <v>17764.918692090538</v>
      </c>
      <c r="BC53">
        <f t="shared" si="28"/>
        <v>18166.918578021192</v>
      </c>
      <c r="BD53">
        <f t="shared" si="29"/>
        <v>0</v>
      </c>
      <c r="BE53">
        <v>0</v>
      </c>
      <c r="BF53">
        <v>0</v>
      </c>
      <c r="BG53">
        <v>0</v>
      </c>
      <c r="BH53">
        <f t="shared" si="6"/>
        <v>0</v>
      </c>
      <c r="BI53">
        <f t="shared" si="7"/>
        <v>0</v>
      </c>
      <c r="BJ53">
        <f t="shared" si="8"/>
        <v>0</v>
      </c>
      <c r="BK53">
        <f t="shared" si="9"/>
        <v>0</v>
      </c>
      <c r="BL53">
        <f t="shared" si="10"/>
        <v>0</v>
      </c>
      <c r="BM53">
        <f t="shared" si="11"/>
        <v>0</v>
      </c>
      <c r="BN53">
        <f t="shared" si="71"/>
        <v>0</v>
      </c>
      <c r="BO53">
        <f t="shared" si="13"/>
        <v>0</v>
      </c>
      <c r="BP53">
        <f t="shared" si="14"/>
        <v>0</v>
      </c>
      <c r="BQ53">
        <f t="shared" si="15"/>
        <v>0</v>
      </c>
      <c r="BR53" s="11">
        <f t="shared" si="30"/>
        <v>5.5408121957962936E-2</v>
      </c>
      <c r="BS53">
        <f>MAX(-99,(BS$3*'Climate Model'!E159+BS$4*'Climate Model'!E159^2+BS$6*'Climate Model'!E159^6)*(K53/K$69)^BS$8)</f>
        <v>3.31741452981493</v>
      </c>
      <c r="BT53">
        <f>MAX(-99,(BT$3*'Climate Model'!E159+BT$4*'Climate Model'!E159^2+BT$6*'Climate Model'!E159^6)*(L53/L$69)^BS$8)</f>
        <v>2.1335002984205906</v>
      </c>
      <c r="BU53">
        <f>MAX(-99,(BU$3*'Climate Model'!E159+BU$4*'Climate Model'!E159^2+BU$6*'Climate Model'!E159^6)*(M53/M$69)^BS$8)</f>
        <v>0.81927998105454447</v>
      </c>
      <c r="BV53">
        <v>0</v>
      </c>
      <c r="BW53">
        <f>MAX(-99,(BW$3*'Climate Model'!N159+BW$4*'Climate Model'!N159^2+BW$6*'Climate Model'!N159^6)*(K53/K$69)^BS$8)</f>
        <v>3.31741452981493</v>
      </c>
      <c r="BX53">
        <f>MAX(-99,(BX$3*'Climate Model'!N159+BX$4*'Climate Model'!N159^2+BX$6*'Climate Model'!N159^6)*(L53/L$69)^BS$8)</f>
        <v>2.1335002984205906</v>
      </c>
      <c r="BY53">
        <f>MAX(-99,(BY$3*'Climate Model'!N159+BY$4*'Climate Model'!N159^2+BY$6*'Climate Model'!N159^6)*(M53/M$69)^BS$8)</f>
        <v>0.81927998105454447</v>
      </c>
      <c r="BZ53">
        <f t="shared" si="16"/>
        <v>0</v>
      </c>
      <c r="CA53">
        <f t="shared" si="31"/>
        <v>0</v>
      </c>
    </row>
    <row r="54" spans="1:79" x14ac:dyDescent="0.35">
      <c r="A54" s="13">
        <v>2005</v>
      </c>
      <c r="B54" s="18">
        <v>1049.8746680000002</v>
      </c>
      <c r="C54" s="18">
        <v>2441.6754109217418</v>
      </c>
      <c r="D54" s="18">
        <v>2943.8057622142851</v>
      </c>
      <c r="E54" s="11">
        <f t="shared" si="47"/>
        <v>5.5451977384386479E-3</v>
      </c>
      <c r="F54" s="11">
        <f t="shared" si="53"/>
        <v>8.2128220658019436E-3</v>
      </c>
      <c r="G54" s="11">
        <f t="shared" si="32"/>
        <v>1.7001737632081796E-2</v>
      </c>
      <c r="H54" s="10">
        <v>34709.708040510559</v>
      </c>
      <c r="I54" s="10">
        <v>6200.1783472762945</v>
      </c>
      <c r="J54" s="10">
        <v>2322.4665822208299</v>
      </c>
      <c r="K54">
        <f t="shared" si="17"/>
        <v>33060.811064840891</v>
      </c>
      <c r="L54">
        <f t="shared" si="33"/>
        <v>2539.313096057966</v>
      </c>
      <c r="M54">
        <f t="shared" si="18"/>
        <v>788.93336375356046</v>
      </c>
      <c r="N54" s="11">
        <f t="shared" si="48"/>
        <v>1.768549525226127E-2</v>
      </c>
      <c r="O54" s="11">
        <f t="shared" si="34"/>
        <v>6.4412973631277001E-2</v>
      </c>
      <c r="P54" s="11">
        <f t="shared" si="35"/>
        <v>4.9119055467935699E-2</v>
      </c>
      <c r="Q54" s="18">
        <v>5311.4101019999998</v>
      </c>
      <c r="R54" s="18">
        <v>4006.6574190000001</v>
      </c>
      <c r="S54" s="18">
        <v>1661.5085519999966</v>
      </c>
      <c r="T54">
        <f t="shared" si="19"/>
        <v>153.02376199191656</v>
      </c>
      <c r="U54">
        <f t="shared" si="70"/>
        <v>646.21647871792322</v>
      </c>
      <c r="V54">
        <f t="shared" si="63"/>
        <v>715.40687160768516</v>
      </c>
      <c r="W54" s="11">
        <f t="shared" si="36"/>
        <v>-1.863104410068071E-2</v>
      </c>
      <c r="X54" s="11">
        <f t="shared" si="65"/>
        <v>-1.9759349941337177E-2</v>
      </c>
      <c r="Y54" s="11">
        <f t="shared" si="66"/>
        <v>-3.3296081512978255E-2</v>
      </c>
      <c r="Z54" s="18">
        <v>12445.981350000002</v>
      </c>
      <c r="AA54" s="18">
        <v>11470.651024999999</v>
      </c>
      <c r="AB54" s="18">
        <v>3702.1701970000031</v>
      </c>
      <c r="AC54">
        <f t="shared" si="58"/>
        <v>2.3432536955324719</v>
      </c>
      <c r="AD54">
        <f t="shared" si="64"/>
        <v>2.8628978785670416</v>
      </c>
      <c r="AE54">
        <f t="shared" si="68"/>
        <v>2.2281980989767489</v>
      </c>
      <c r="AF54" s="11">
        <f t="shared" si="49"/>
        <v>-5.5526293552985318E-3</v>
      </c>
      <c r="AG54" s="11">
        <f t="shared" si="69"/>
        <v>5.9277096101435734E-3</v>
      </c>
      <c r="AH54" s="11">
        <f t="shared" si="67"/>
        <v>1.1528780431199573E-2</v>
      </c>
      <c r="AI54">
        <f t="shared" si="59"/>
        <v>45844.557650568211</v>
      </c>
      <c r="AJ54">
        <f t="shared" si="60"/>
        <v>7053.5052317828777</v>
      </c>
      <c r="AK54">
        <f t="shared" si="61"/>
        <v>2768.7623274234775</v>
      </c>
      <c r="AL54">
        <f t="shared" si="52"/>
        <v>13.405078790617461</v>
      </c>
      <c r="AM54">
        <f t="shared" si="40"/>
        <v>1.5904383895183554</v>
      </c>
      <c r="AN54">
        <f t="shared" si="41"/>
        <v>0.69010712838008259</v>
      </c>
      <c r="AO54" s="11">
        <f t="shared" si="50"/>
        <v>1.9999999999999983E-2</v>
      </c>
      <c r="AP54" s="11">
        <f t="shared" si="51"/>
        <v>1.9999999999999959E-2</v>
      </c>
      <c r="AQ54" s="11">
        <f t="shared" si="42"/>
        <v>2.0000000000000025E-2</v>
      </c>
      <c r="AR54">
        <f t="shared" si="54"/>
        <v>29952.763252510584</v>
      </c>
      <c r="AS54">
        <f t="shared" si="55"/>
        <v>4801.1822552075355</v>
      </c>
      <c r="AT54">
        <f t="shared" si="56"/>
        <v>2006.7855708097438</v>
      </c>
      <c r="AU54">
        <f t="shared" si="57"/>
        <v>5990.5526505021171</v>
      </c>
      <c r="AV54">
        <f t="shared" si="21"/>
        <v>960.23645104150717</v>
      </c>
      <c r="AW54">
        <f t="shared" si="22"/>
        <v>401.3571141619488</v>
      </c>
      <c r="AX54">
        <f t="shared" si="23"/>
        <v>22823.877299236316</v>
      </c>
      <c r="AY54">
        <f t="shared" si="24"/>
        <v>1573.0779721928955</v>
      </c>
      <c r="AZ54">
        <f t="shared" si="25"/>
        <v>545.35814735283918</v>
      </c>
      <c r="BA54">
        <f t="shared" si="26"/>
        <v>10536.08286565024</v>
      </c>
      <c r="BB54">
        <f t="shared" si="27"/>
        <v>17972.658656138698</v>
      </c>
      <c r="BC54">
        <f t="shared" si="28"/>
        <v>18550.22341866108</v>
      </c>
      <c r="BD54">
        <f t="shared" si="29"/>
        <v>0</v>
      </c>
      <c r="BE54">
        <v>0</v>
      </c>
      <c r="BF54">
        <v>0</v>
      </c>
      <c r="BG54">
        <v>0</v>
      </c>
      <c r="BH54">
        <f t="shared" si="6"/>
        <v>0</v>
      </c>
      <c r="BI54">
        <f t="shared" si="7"/>
        <v>0</v>
      </c>
      <c r="BJ54">
        <f t="shared" si="8"/>
        <v>0</v>
      </c>
      <c r="BK54">
        <f t="shared" si="9"/>
        <v>0</v>
      </c>
      <c r="BL54">
        <f t="shared" si="10"/>
        <v>0</v>
      </c>
      <c r="BM54">
        <f t="shared" si="11"/>
        <v>0</v>
      </c>
      <c r="BN54">
        <f t="shared" si="71"/>
        <v>0</v>
      </c>
      <c r="BO54">
        <f t="shared" si="13"/>
        <v>0</v>
      </c>
      <c r="BP54">
        <f t="shared" si="14"/>
        <v>0</v>
      </c>
      <c r="BQ54">
        <f t="shared" si="15"/>
        <v>0</v>
      </c>
      <c r="BR54" s="11">
        <f t="shared" si="30"/>
        <v>5.0456056851588355E-2</v>
      </c>
      <c r="BS54">
        <f>MAX(-99,(BS$3*'Climate Model'!E160+BS$4*'Climate Model'!E160^2+BS$6*'Climate Model'!E160^6)*(K54/K$69)^BS$8)</f>
        <v>3.3459068652117234</v>
      </c>
      <c r="BT54">
        <f>MAX(-99,(BT$3*'Climate Model'!E160+BT$4*'Climate Model'!E160^2+BT$6*'Climate Model'!E160^6)*(L54/L$69)^BS$8)</f>
        <v>2.1195840395955949</v>
      </c>
      <c r="BU54">
        <f>MAX(-99,(BU$3*'Climate Model'!E160+BU$4*'Climate Model'!E160^2+BU$6*'Climate Model'!E160^6)*(M54/M$69)^BS$8)</f>
        <v>0.80794922430000948</v>
      </c>
      <c r="BV54">
        <v>0</v>
      </c>
      <c r="BW54">
        <f>MAX(-99,(BW$3*'Climate Model'!N160+BW$4*'Climate Model'!N160^2+BW$6*'Climate Model'!N160^6)*(K54/K$69)^BS$8)</f>
        <v>3.3459068652117234</v>
      </c>
      <c r="BX54">
        <f>MAX(-99,(BX$3*'Climate Model'!N160+BX$4*'Climate Model'!N160^2+BX$6*'Climate Model'!N160^6)*(L54/L$69)^BS$8)</f>
        <v>2.1195840395955949</v>
      </c>
      <c r="BY54">
        <f>MAX(-99,(BY$3*'Climate Model'!N160+BY$4*'Climate Model'!N160^2+BY$6*'Climate Model'!N160^6)*(M54/M$69)^BS$8)</f>
        <v>0.80794922430000948</v>
      </c>
      <c r="BZ54">
        <f t="shared" si="16"/>
        <v>0</v>
      </c>
      <c r="CA54">
        <f t="shared" si="31"/>
        <v>0</v>
      </c>
    </row>
    <row r="55" spans="1:79" x14ac:dyDescent="0.35">
      <c r="A55" s="13">
        <v>2006</v>
      </c>
      <c r="B55" s="18">
        <v>1055.77386</v>
      </c>
      <c r="C55" s="18">
        <v>2461.5637201485056</v>
      </c>
      <c r="D55" s="18">
        <v>2993.5350128598607</v>
      </c>
      <c r="E55" s="11">
        <f t="shared" si="47"/>
        <v>5.6189487943715741E-3</v>
      </c>
      <c r="F55" s="11">
        <f t="shared" si="53"/>
        <v>8.1453534478015989E-3</v>
      </c>
      <c r="G55" s="11">
        <f t="shared" si="32"/>
        <v>1.6892843707245822E-2</v>
      </c>
      <c r="H55" s="10">
        <v>35723.688655857302</v>
      </c>
      <c r="I55" s="10">
        <v>6713.212664339093</v>
      </c>
      <c r="J55" s="10">
        <v>2484.6490482301251</v>
      </c>
      <c r="K55">
        <f t="shared" si="17"/>
        <v>33836.496629929155</v>
      </c>
      <c r="L55">
        <f t="shared" si="33"/>
        <v>2727.2146600917918</v>
      </c>
      <c r="M55">
        <f t="shared" si="18"/>
        <v>830.00500664143772</v>
      </c>
      <c r="N55" s="11">
        <f t="shared" si="48"/>
        <v>2.3462387645812509E-2</v>
      </c>
      <c r="O55" s="11">
        <f t="shared" si="34"/>
        <v>7.3997005066261584E-2</v>
      </c>
      <c r="P55" s="11">
        <f t="shared" si="35"/>
        <v>5.205971096528101E-2</v>
      </c>
      <c r="Q55" s="18">
        <v>5294.64203</v>
      </c>
      <c r="R55" s="18">
        <v>4258.1728169999997</v>
      </c>
      <c r="S55" s="18">
        <v>1718.6705920000004</v>
      </c>
      <c r="T55">
        <f t="shared" si="19"/>
        <v>148.21095550926216</v>
      </c>
      <c r="U55">
        <f t="shared" si="70"/>
        <v>634.29732229691115</v>
      </c>
      <c r="V55">
        <f t="shared" si="63"/>
        <v>691.71563413523154</v>
      </c>
      <c r="W55" s="11">
        <f t="shared" si="36"/>
        <v>-3.1451366898878293E-2</v>
      </c>
      <c r="X55" s="11">
        <f t="shared" si="65"/>
        <v>-1.8444525655952591E-2</v>
      </c>
      <c r="Y55" s="11">
        <f t="shared" si="66"/>
        <v>-3.3115753304429292E-2</v>
      </c>
      <c r="Z55" s="18">
        <v>12383.084966</v>
      </c>
      <c r="AA55" s="18">
        <v>12305.106211</v>
      </c>
      <c r="AB55" s="18">
        <v>3791.6963350000042</v>
      </c>
      <c r="AC55">
        <f t="shared" si="58"/>
        <v>2.3387955022900764</v>
      </c>
      <c r="AD55">
        <f t="shared" si="64"/>
        <v>2.8897620504912451</v>
      </c>
      <c r="AE55">
        <f t="shared" si="68"/>
        <v>2.2061797953892048</v>
      </c>
      <c r="AF55" s="11">
        <f t="shared" si="49"/>
        <v>-1.9025653308027449E-3</v>
      </c>
      <c r="AG55" s="11">
        <f t="shared" si="69"/>
        <v>9.383559268851668E-3</v>
      </c>
      <c r="AH55" s="11">
        <f t="shared" si="67"/>
        <v>-9.881663393239367E-3</v>
      </c>
      <c r="AI55">
        <f t="shared" si="59"/>
        <v>47250.654536013513</v>
      </c>
      <c r="AJ55">
        <f t="shared" si="60"/>
        <v>7308.3911596460975</v>
      </c>
      <c r="AK55">
        <f t="shared" si="61"/>
        <v>2893.2432088430783</v>
      </c>
      <c r="AL55">
        <f t="shared" si="52"/>
        <v>13.673180366429809</v>
      </c>
      <c r="AM55">
        <f t="shared" si="40"/>
        <v>1.6222471573087225</v>
      </c>
      <c r="AN55">
        <f t="shared" si="41"/>
        <v>0.7039092709476843</v>
      </c>
      <c r="AO55" s="11">
        <f t="shared" si="50"/>
        <v>1.9999999999999955E-2</v>
      </c>
      <c r="AP55" s="11">
        <f t="shared" si="51"/>
        <v>2.0000000000000007E-2</v>
      </c>
      <c r="AQ55" s="11">
        <f t="shared" si="42"/>
        <v>2.0000000000000077E-2</v>
      </c>
      <c r="AR55">
        <f t="shared" si="54"/>
        <v>30875.061586826178</v>
      </c>
      <c r="AS55">
        <f t="shared" si="55"/>
        <v>4964.2111359483097</v>
      </c>
      <c r="AT55">
        <f t="shared" si="56"/>
        <v>2092.8646732982602</v>
      </c>
      <c r="AU55">
        <f t="shared" si="57"/>
        <v>6175.0123173652355</v>
      </c>
      <c r="AV55">
        <f t="shared" si="21"/>
        <v>992.84222718966203</v>
      </c>
      <c r="AW55">
        <f t="shared" si="22"/>
        <v>418.57293465965205</v>
      </c>
      <c r="AX55">
        <f t="shared" si="23"/>
        <v>23395.208202503651</v>
      </c>
      <c r="AY55">
        <f t="shared" si="24"/>
        <v>1613.3520640769989</v>
      </c>
      <c r="AZ55">
        <f t="shared" si="25"/>
        <v>559.30254079075587</v>
      </c>
      <c r="BA55">
        <f t="shared" si="26"/>
        <v>10621.387513666967</v>
      </c>
      <c r="BB55">
        <f t="shared" si="27"/>
        <v>18181.280274928438</v>
      </c>
      <c r="BC55">
        <f t="shared" si="28"/>
        <v>18939.169660855616</v>
      </c>
      <c r="BD55">
        <f t="shared" si="29"/>
        <v>0</v>
      </c>
      <c r="BE55">
        <v>0</v>
      </c>
      <c r="BF55">
        <v>0</v>
      </c>
      <c r="BG55">
        <v>0</v>
      </c>
      <c r="BH55">
        <f t="shared" si="6"/>
        <v>0</v>
      </c>
      <c r="BI55">
        <f t="shared" si="7"/>
        <v>0</v>
      </c>
      <c r="BJ55">
        <f t="shared" si="8"/>
        <v>0</v>
      </c>
      <c r="BK55">
        <f t="shared" si="9"/>
        <v>0</v>
      </c>
      <c r="BL55">
        <f t="shared" si="10"/>
        <v>0</v>
      </c>
      <c r="BM55">
        <f t="shared" si="11"/>
        <v>0</v>
      </c>
      <c r="BN55">
        <f t="shared" si="71"/>
        <v>0</v>
      </c>
      <c r="BO55">
        <f t="shared" si="13"/>
        <v>0</v>
      </c>
      <c r="BP55">
        <f t="shared" si="14"/>
        <v>0</v>
      </c>
      <c r="BQ55">
        <f t="shared" si="15"/>
        <v>0</v>
      </c>
      <c r="BR55" s="11">
        <f t="shared" si="30"/>
        <v>5.7020783818685555E-2</v>
      </c>
      <c r="BS55">
        <f>MAX(-99,(BS$3*'Climate Model'!E161+BS$4*'Climate Model'!E161^2+BS$6*'Climate Model'!E161^6)*(K55/K$69)^BS$8)</f>
        <v>3.3682558746874331</v>
      </c>
      <c r="BT55">
        <f>MAX(-99,(BT$3*'Climate Model'!E161+BT$4*'Climate Model'!E161^2+BT$6*'Climate Model'!E161^6)*(L55/L$69)^BS$8)</f>
        <v>2.0996633420156838</v>
      </c>
      <c r="BU55">
        <f>MAX(-99,(BU$3*'Climate Model'!E161+BU$4*'Climate Model'!E161^2+BU$6*'Climate Model'!E161^6)*(M55/M$69)^BS$8)</f>
        <v>0.79515055000989121</v>
      </c>
      <c r="BV55">
        <v>0</v>
      </c>
      <c r="BW55">
        <f>MAX(-99,(BW$3*'Climate Model'!N161+BW$4*'Climate Model'!N161^2+BW$6*'Climate Model'!N161^6)*(K55/K$69)^BS$8)</f>
        <v>3.3682558746874331</v>
      </c>
      <c r="BX55">
        <f>MAX(-99,(BX$3*'Climate Model'!N161+BX$4*'Climate Model'!N161^2+BX$6*'Climate Model'!N161^6)*(L55/L$69)^BS$8)</f>
        <v>2.0996633420156838</v>
      </c>
      <c r="BY55">
        <f>MAX(-99,(BY$3*'Climate Model'!N161+BY$4*'Climate Model'!N161^2+BY$6*'Climate Model'!N161^6)*(M55/M$69)^BS$8)</f>
        <v>0.79515055000989121</v>
      </c>
      <c r="BZ55">
        <f t="shared" si="16"/>
        <v>0</v>
      </c>
      <c r="CA55">
        <f t="shared" si="31"/>
        <v>0</v>
      </c>
    </row>
    <row r="56" spans="1:79" x14ac:dyDescent="0.35">
      <c r="A56" s="13">
        <v>2007</v>
      </c>
      <c r="B56" s="18">
        <v>1062.0636750000001</v>
      </c>
      <c r="C56" s="18">
        <v>2481.5134034813218</v>
      </c>
      <c r="D56" s="18">
        <v>3043.2503132960346</v>
      </c>
      <c r="E56" s="11">
        <f t="shared" si="47"/>
        <v>5.9575399981962891E-3</v>
      </c>
      <c r="F56" s="11">
        <f t="shared" si="53"/>
        <v>8.1044756914164552E-3</v>
      </c>
      <c r="G56" s="11">
        <f t="shared" si="32"/>
        <v>1.6607556024099631E-2</v>
      </c>
      <c r="H56" s="10">
        <v>36672.148598752246</v>
      </c>
      <c r="I56" s="10">
        <v>7298.2177079652884</v>
      </c>
      <c r="J56" s="10">
        <v>2666.3530591606414</v>
      </c>
      <c r="K56">
        <f t="shared" si="17"/>
        <v>34529.143084337426</v>
      </c>
      <c r="L56">
        <f t="shared" si="33"/>
        <v>2941.0349739504127</v>
      </c>
      <c r="M56">
        <f t="shared" si="18"/>
        <v>876.15305501203102</v>
      </c>
      <c r="N56" s="11">
        <f t="shared" si="48"/>
        <v>2.0470395087995263E-2</v>
      </c>
      <c r="O56" s="11">
        <f t="shared" si="34"/>
        <v>7.8402451038241422E-2</v>
      </c>
      <c r="P56" s="11">
        <f t="shared" si="35"/>
        <v>5.5599722894839436E-2</v>
      </c>
      <c r="Q56" s="18">
        <v>5321.6819620000006</v>
      </c>
      <c r="R56" s="18">
        <v>4409.4250789999996</v>
      </c>
      <c r="S56" s="18">
        <v>1794.4282429999994</v>
      </c>
      <c r="T56">
        <f t="shared" si="19"/>
        <v>145.11508502616257</v>
      </c>
      <c r="U56">
        <f t="shared" si="70"/>
        <v>604.17834263666111</v>
      </c>
      <c r="V56">
        <f t="shared" si="63"/>
        <v>672.98973661232958</v>
      </c>
      <c r="W56" s="11">
        <f t="shared" si="36"/>
        <v>-2.0888270185304338E-2</v>
      </c>
      <c r="X56" s="11">
        <f t="shared" si="65"/>
        <v>-4.748400884175813E-2</v>
      </c>
      <c r="Y56" s="11">
        <f t="shared" si="66"/>
        <v>-2.7071670204928483E-2</v>
      </c>
      <c r="Z56" s="18">
        <v>12434.246949999997</v>
      </c>
      <c r="AA56" s="18">
        <v>12840.825574999999</v>
      </c>
      <c r="AB56" s="18">
        <v>4045.1373730000014</v>
      </c>
      <c r="AC56">
        <f t="shared" si="58"/>
        <v>2.3365257523444609</v>
      </c>
      <c r="AD56">
        <f t="shared" si="64"/>
        <v>2.9121314785809065</v>
      </c>
      <c r="AE56">
        <f t="shared" si="68"/>
        <v>2.2542764742919856</v>
      </c>
      <c r="AF56" s="11">
        <f t="shared" si="49"/>
        <v>-9.7047815569723526E-4</v>
      </c>
      <c r="AG56" s="11">
        <f t="shared" si="69"/>
        <v>7.740923888822842E-3</v>
      </c>
      <c r="AH56" s="11">
        <f t="shared" si="67"/>
        <v>2.180088812493897E-2</v>
      </c>
      <c r="AI56">
        <f t="shared" si="59"/>
        <v>48700.601399777399</v>
      </c>
      <c r="AJ56">
        <f t="shared" si="60"/>
        <v>7570.3942708711493</v>
      </c>
      <c r="AK56">
        <f t="shared" si="61"/>
        <v>3022.4918226184227</v>
      </c>
      <c r="AL56">
        <f t="shared" si="52"/>
        <v>13.946643973758405</v>
      </c>
      <c r="AM56">
        <f t="shared" si="40"/>
        <v>1.6546921004548969</v>
      </c>
      <c r="AN56">
        <f t="shared" si="41"/>
        <v>0.71798745636663797</v>
      </c>
      <c r="AO56" s="11">
        <f t="shared" si="50"/>
        <v>1.9999999999999976E-2</v>
      </c>
      <c r="AP56" s="11">
        <f t="shared" si="51"/>
        <v>1.9999999999999976E-2</v>
      </c>
      <c r="AQ56" s="11">
        <f t="shared" si="42"/>
        <v>1.999999999999998E-2</v>
      </c>
      <c r="AR56">
        <f t="shared" si="54"/>
        <v>31834.425995739155</v>
      </c>
      <c r="AS56">
        <f t="shared" si="55"/>
        <v>5132.3255153645559</v>
      </c>
      <c r="AT56">
        <f t="shared" si="56"/>
        <v>2182.0265177138504</v>
      </c>
      <c r="AU56">
        <f t="shared" si="57"/>
        <v>6366.8851991478314</v>
      </c>
      <c r="AV56">
        <f t="shared" si="21"/>
        <v>1026.4651030729112</v>
      </c>
      <c r="AW56">
        <f t="shared" si="22"/>
        <v>436.40530354277007</v>
      </c>
      <c r="AX56">
        <f t="shared" si="23"/>
        <v>23979.297471586458</v>
      </c>
      <c r="AY56">
        <f t="shared" si="24"/>
        <v>1654.5791800002057</v>
      </c>
      <c r="AZ56">
        <f t="shared" si="25"/>
        <v>573.60421735419482</v>
      </c>
      <c r="BA56">
        <f t="shared" si="26"/>
        <v>10710.8549508331</v>
      </c>
      <c r="BB56">
        <f t="shared" si="27"/>
        <v>18391.245209490018</v>
      </c>
      <c r="BC56">
        <f t="shared" si="28"/>
        <v>19330.542304607508</v>
      </c>
      <c r="BD56">
        <f t="shared" si="29"/>
        <v>0</v>
      </c>
      <c r="BE56">
        <v>0</v>
      </c>
      <c r="BF56">
        <v>0</v>
      </c>
      <c r="BG56">
        <v>0</v>
      </c>
      <c r="BH56">
        <f t="shared" si="6"/>
        <v>0</v>
      </c>
      <c r="BI56">
        <f t="shared" si="7"/>
        <v>0</v>
      </c>
      <c r="BJ56">
        <f t="shared" si="8"/>
        <v>0</v>
      </c>
      <c r="BK56">
        <f t="shared" si="9"/>
        <v>0</v>
      </c>
      <c r="BL56">
        <f t="shared" si="10"/>
        <v>0</v>
      </c>
      <c r="BM56">
        <f t="shared" si="11"/>
        <v>0</v>
      </c>
      <c r="BN56">
        <f t="shared" si="71"/>
        <v>0</v>
      </c>
      <c r="BO56">
        <f t="shared" si="13"/>
        <v>0</v>
      </c>
      <c r="BP56">
        <f t="shared" si="14"/>
        <v>0</v>
      </c>
      <c r="BQ56">
        <f t="shared" si="15"/>
        <v>0</v>
      </c>
      <c r="BR56" s="11">
        <f t="shared" si="30"/>
        <v>5.6209829446846243E-2</v>
      </c>
      <c r="BS56">
        <f>MAX(-99,(BS$3*'Climate Model'!E162+BS$4*'Climate Model'!E162^2+BS$6*'Climate Model'!E162^6)*(K56/K$69)^BS$8)</f>
        <v>3.3915972350711621</v>
      </c>
      <c r="BT56">
        <f>MAX(-99,(BT$3*'Climate Model'!E162+BT$4*'Climate Model'!E162^2+BT$6*'Climate Model'!E162^6)*(L56/L$69)^BS$8)</f>
        <v>2.0763987867540168</v>
      </c>
      <c r="BU56">
        <f>MAX(-99,(BU$3*'Climate Model'!E162+BU$4*'Climate Model'!E162^2+BU$6*'Climate Model'!E162^6)*(M56/M$69)^BS$8)</f>
        <v>0.78077978834033923</v>
      </c>
      <c r="BV56">
        <v>0</v>
      </c>
      <c r="BW56">
        <f>MAX(-99,(BW$3*'Climate Model'!N162+BW$4*'Climate Model'!N162^2+BW$6*'Climate Model'!N162^6)*(K56/K$69)^BS$8)</f>
        <v>3.3915972350711621</v>
      </c>
      <c r="BX56">
        <f>MAX(-99,(BX$3*'Climate Model'!N162+BX$4*'Climate Model'!N162^2+BX$6*'Climate Model'!N162^6)*(L56/L$69)^BS$8)</f>
        <v>2.0763987867540168</v>
      </c>
      <c r="BY56">
        <f>MAX(-99,(BY$3*'Climate Model'!N162+BY$4*'Climate Model'!N162^2+BY$6*'Climate Model'!N162^6)*(M56/M$69)^BS$8)</f>
        <v>0.78077978834033923</v>
      </c>
      <c r="BZ56">
        <f t="shared" si="16"/>
        <v>0</v>
      </c>
      <c r="CA56">
        <f t="shared" si="31"/>
        <v>0</v>
      </c>
    </row>
    <row r="57" spans="1:79" x14ac:dyDescent="0.35">
      <c r="A57" s="13">
        <v>2008</v>
      </c>
      <c r="B57" s="18">
        <v>1068.1301879999999</v>
      </c>
      <c r="C57" s="18">
        <v>2501.7456656347476</v>
      </c>
      <c r="D57" s="18">
        <v>3093.6146709606855</v>
      </c>
      <c r="E57" s="11">
        <f t="shared" si="47"/>
        <v>5.7120049793622386E-3</v>
      </c>
      <c r="F57" s="11">
        <f t="shared" si="53"/>
        <v>8.1531947903412255E-3</v>
      </c>
      <c r="G57" s="11">
        <f t="shared" si="32"/>
        <v>1.6549528457980543E-2</v>
      </c>
      <c r="H57" s="10">
        <v>36710.170976653775</v>
      </c>
      <c r="I57" s="10">
        <v>7672.5549086165956</v>
      </c>
      <c r="J57" s="10">
        <v>2789.7998201071641</v>
      </c>
      <c r="K57">
        <f t="shared" si="17"/>
        <v>34368.629769177329</v>
      </c>
      <c r="L57">
        <f t="shared" si="33"/>
        <v>3066.8804643136655</v>
      </c>
      <c r="M57">
        <f t="shared" si="18"/>
        <v>901.79292408153231</v>
      </c>
      <c r="N57" s="11">
        <f t="shared" si="48"/>
        <v>-4.6486330334941399E-3</v>
      </c>
      <c r="O57" s="11">
        <f t="shared" si="34"/>
        <v>4.2789525278652672E-2</v>
      </c>
      <c r="P57" s="11">
        <f t="shared" si="35"/>
        <v>2.9264143887678631E-2</v>
      </c>
      <c r="Q57" s="18">
        <v>5243.9362030000002</v>
      </c>
      <c r="R57" s="18">
        <v>4639.3638769999998</v>
      </c>
      <c r="S57" s="18">
        <v>1857.7881040000002</v>
      </c>
      <c r="T57">
        <f t="shared" si="19"/>
        <v>142.84695667407644</v>
      </c>
      <c r="U57">
        <f t="shared" si="70"/>
        <v>604.67001308648867</v>
      </c>
      <c r="V57">
        <f t="shared" si="63"/>
        <v>665.92165165765812</v>
      </c>
      <c r="W57" s="11">
        <f t="shared" si="36"/>
        <v>-1.5629859236737653E-2</v>
      </c>
      <c r="X57" s="11">
        <f t="shared" si="65"/>
        <v>8.1378363825800255E-4</v>
      </c>
      <c r="Y57" s="11">
        <f t="shared" si="66"/>
        <v>-1.0502515224452787E-2</v>
      </c>
      <c r="Z57" s="18">
        <v>12237.871766</v>
      </c>
      <c r="AA57" s="18">
        <v>13332.306250999996</v>
      </c>
      <c r="AB57" s="18">
        <v>4277.1594640000021</v>
      </c>
      <c r="AC57">
        <f t="shared" si="58"/>
        <v>2.3337186594678334</v>
      </c>
      <c r="AD57">
        <f t="shared" si="64"/>
        <v>2.8737358406172713</v>
      </c>
      <c r="AE57">
        <f t="shared" si="68"/>
        <v>2.3022859575808767</v>
      </c>
      <c r="AF57" s="11">
        <f t="shared" si="49"/>
        <v>-1.2013960786911413E-3</v>
      </c>
      <c r="AG57" s="11">
        <f t="shared" si="69"/>
        <v>-1.3184719936596256E-2</v>
      </c>
      <c r="AH57" s="11">
        <f t="shared" si="67"/>
        <v>2.1297069741177035E-2</v>
      </c>
      <c r="AI57">
        <f t="shared" si="59"/>
        <v>50197.426458947491</v>
      </c>
      <c r="AJ57">
        <f t="shared" si="60"/>
        <v>7839.8199468569455</v>
      </c>
      <c r="AK57">
        <f t="shared" si="61"/>
        <v>3156.6479438993506</v>
      </c>
      <c r="AL57">
        <f t="shared" si="52"/>
        <v>14.225576853233573</v>
      </c>
      <c r="AM57">
        <f t="shared" si="40"/>
        <v>1.6877859424639949</v>
      </c>
      <c r="AN57">
        <f t="shared" si="41"/>
        <v>0.7323472054939707</v>
      </c>
      <c r="AO57" s="11">
        <f t="shared" si="50"/>
        <v>1.9999999999999959E-2</v>
      </c>
      <c r="AP57" s="11">
        <f t="shared" si="51"/>
        <v>2.0000000000000063E-2</v>
      </c>
      <c r="AQ57" s="11">
        <f t="shared" si="42"/>
        <v>1.9999999999999962E-2</v>
      </c>
      <c r="AR57">
        <f t="shared" si="54"/>
        <v>32817.502595234138</v>
      </c>
      <c r="AS57">
        <f t="shared" si="55"/>
        <v>5306.0716223075042</v>
      </c>
      <c r="AT57">
        <f t="shared" si="56"/>
        <v>2274.7581688832724</v>
      </c>
      <c r="AU57">
        <f t="shared" si="57"/>
        <v>6563.5005190468282</v>
      </c>
      <c r="AV57">
        <f t="shared" si="21"/>
        <v>1061.2143244615008</v>
      </c>
      <c r="AW57">
        <f t="shared" si="22"/>
        <v>454.95163377665449</v>
      </c>
      <c r="AX57">
        <f t="shared" si="23"/>
        <v>24579.402746163476</v>
      </c>
      <c r="AY57">
        <f t="shared" si="24"/>
        <v>1696.7581301950572</v>
      </c>
      <c r="AZ57">
        <f t="shared" si="25"/>
        <v>588.2460256569376</v>
      </c>
      <c r="BA57">
        <f t="shared" si="26"/>
        <v>10798.437399149832</v>
      </c>
      <c r="BB57">
        <f t="shared" si="27"/>
        <v>18604.168416376277</v>
      </c>
      <c r="BC57">
        <f t="shared" si="28"/>
        <v>19728.430170358872</v>
      </c>
      <c r="BD57">
        <f t="shared" si="29"/>
        <v>0</v>
      </c>
      <c r="BE57">
        <v>0</v>
      </c>
      <c r="BF57">
        <v>0</v>
      </c>
      <c r="BG57">
        <v>0</v>
      </c>
      <c r="BH57">
        <f t="shared" si="6"/>
        <v>0</v>
      </c>
      <c r="BI57">
        <f t="shared" si="7"/>
        <v>0</v>
      </c>
      <c r="BJ57">
        <f t="shared" si="8"/>
        <v>0</v>
      </c>
      <c r="BK57">
        <f t="shared" si="9"/>
        <v>0</v>
      </c>
      <c r="BL57">
        <f t="shared" si="10"/>
        <v>0</v>
      </c>
      <c r="BM57">
        <f t="shared" si="11"/>
        <v>0</v>
      </c>
      <c r="BN57">
        <f t="shared" si="71"/>
        <v>0</v>
      </c>
      <c r="BO57">
        <f t="shared" si="13"/>
        <v>0</v>
      </c>
      <c r="BP57">
        <f t="shared" si="14"/>
        <v>0</v>
      </c>
      <c r="BQ57">
        <f t="shared" si="15"/>
        <v>0</v>
      </c>
      <c r="BR57" s="11">
        <f t="shared" si="30"/>
        <v>2.9851806401616859E-2</v>
      </c>
      <c r="BS57">
        <f>MAX(-99,(BS$3*'Climate Model'!E163+BS$4*'Climate Model'!E163^2+BS$6*'Climate Model'!E163^6)*(K57/K$69)^BS$8)</f>
        <v>3.4347345583803244</v>
      </c>
      <c r="BT57">
        <f>MAX(-99,(BT$3*'Climate Model'!E163+BT$4*'Climate Model'!E163^2+BT$6*'Climate Model'!E163^6)*(L57/L$69)^BS$8)</f>
        <v>2.0692490117148661</v>
      </c>
      <c r="BU57">
        <f>MAX(-99,(BU$3*'Climate Model'!E163+BU$4*'Climate Model'!E163^2+BU$6*'Climate Model'!E163^6)*(M57/M$69)^BS$8)</f>
        <v>0.7703480028479418</v>
      </c>
      <c r="BV57">
        <v>0</v>
      </c>
      <c r="BW57">
        <f>MAX(-99,(BW$3*'Climate Model'!N163+BW$4*'Climate Model'!N163^2+BW$6*'Climate Model'!N163^6)*(K57/K$69)^BS$8)</f>
        <v>3.4347345583803244</v>
      </c>
      <c r="BX57">
        <f>MAX(-99,(BX$3*'Climate Model'!N163+BX$4*'Climate Model'!N163^2+BX$6*'Climate Model'!N163^6)*(L57/L$69)^BS$8)</f>
        <v>2.0692490117148661</v>
      </c>
      <c r="BY57">
        <f>MAX(-99,(BY$3*'Climate Model'!N163+BY$4*'Climate Model'!N163^2+BY$6*'Climate Model'!N163^6)*(M57/M$69)^BS$8)</f>
        <v>0.7703480028479418</v>
      </c>
      <c r="BZ57">
        <f t="shared" si="16"/>
        <v>0</v>
      </c>
      <c r="CA57">
        <f t="shared" si="31"/>
        <v>0</v>
      </c>
    </row>
    <row r="58" spans="1:79" x14ac:dyDescent="0.35">
      <c r="A58" s="13">
        <v>2009</v>
      </c>
      <c r="B58" s="18">
        <v>1073.5771439999999</v>
      </c>
      <c r="C58" s="18">
        <v>2522.0500842184201</v>
      </c>
      <c r="D58" s="18">
        <v>3144.6789667511111</v>
      </c>
      <c r="E58" s="11">
        <f t="shared" si="47"/>
        <v>5.0995244411161621E-3</v>
      </c>
      <c r="F58" s="11">
        <f t="shared" si="53"/>
        <v>8.1161002345619369E-3</v>
      </c>
      <c r="G58" s="11">
        <f t="shared" si="32"/>
        <v>1.6506352995335451E-2</v>
      </c>
      <c r="H58" s="10">
        <v>35221.695041388957</v>
      </c>
      <c r="I58" s="10">
        <v>7751.7098150837073</v>
      </c>
      <c r="J58" s="10">
        <v>2904.9272637585573</v>
      </c>
      <c r="K58">
        <f t="shared" si="17"/>
        <v>32807.791445855299</v>
      </c>
      <c r="L58">
        <f t="shared" si="33"/>
        <v>3073.5748919458715</v>
      </c>
      <c r="M58">
        <f t="shared" si="18"/>
        <v>923.75956161901945</v>
      </c>
      <c r="N58" s="11">
        <f t="shared" si="48"/>
        <v>-4.5414621816602947E-2</v>
      </c>
      <c r="O58" s="11">
        <f t="shared" si="34"/>
        <v>2.1828133538632009E-3</v>
      </c>
      <c r="P58" s="11">
        <f t="shared" si="35"/>
        <v>2.4358848856415635E-2</v>
      </c>
      <c r="Q58" s="18">
        <v>4999.3039129999997</v>
      </c>
      <c r="R58" s="18">
        <v>4703.1314089999996</v>
      </c>
      <c r="S58" s="18">
        <v>1927.839020999998</v>
      </c>
      <c r="T58">
        <f t="shared" si="19"/>
        <v>141.93819766837814</v>
      </c>
      <c r="U58">
        <f t="shared" si="70"/>
        <v>606.72180992229414</v>
      </c>
      <c r="V58">
        <f t="shared" si="63"/>
        <v>663.64450671499844</v>
      </c>
      <c r="W58" s="11">
        <f t="shared" si="36"/>
        <v>-6.3617666547264992E-3</v>
      </c>
      <c r="X58" s="11">
        <f t="shared" si="65"/>
        <v>3.3932505191257073E-3</v>
      </c>
      <c r="Y58" s="11">
        <f t="shared" si="66"/>
        <v>-3.4195388256129658E-3</v>
      </c>
      <c r="Z58" s="19">
        <v>12377.471682052155</v>
      </c>
      <c r="AA58" s="19">
        <v>14487.448960163138</v>
      </c>
      <c r="AB58" s="19">
        <v>4445.008203807608</v>
      </c>
      <c r="AC58">
        <f t="shared" si="58"/>
        <v>2.4758390162810966</v>
      </c>
      <c r="AD58">
        <f t="shared" si="64"/>
        <v>3.0803836210996969</v>
      </c>
      <c r="AE58">
        <f t="shared" si="68"/>
        <v>2.305694695142086</v>
      </c>
      <c r="AF58" s="11">
        <f t="shared" si="49"/>
        <v>6.0898667556470332E-2</v>
      </c>
      <c r="AG58" s="11">
        <f t="shared" si="69"/>
        <v>7.1909107845499878E-2</v>
      </c>
      <c r="AH58" s="11">
        <f t="shared" si="67"/>
        <v>1.4805882605438908E-3</v>
      </c>
      <c r="AI58">
        <f t="shared" si="59"/>
        <v>51741.184332099576</v>
      </c>
      <c r="AJ58">
        <f t="shared" si="60"/>
        <v>8117.0522766327522</v>
      </c>
      <c r="AK58">
        <f t="shared" si="61"/>
        <v>3295.9347832860699</v>
      </c>
      <c r="AL58">
        <f t="shared" si="52"/>
        <v>14.510088390298245</v>
      </c>
      <c r="AM58">
        <f t="shared" si="40"/>
        <v>1.7215416613132748</v>
      </c>
      <c r="AN58">
        <f t="shared" si="41"/>
        <v>0.74699414960385013</v>
      </c>
      <c r="AO58" s="11">
        <f t="shared" si="50"/>
        <v>2.0000000000000039E-2</v>
      </c>
      <c r="AP58" s="11">
        <f t="shared" si="51"/>
        <v>1.9999999999999976E-2</v>
      </c>
      <c r="AQ58" s="11">
        <f t="shared" si="42"/>
        <v>2.0000000000000028E-2</v>
      </c>
      <c r="AR58">
        <f t="shared" si="54"/>
        <v>33814.575257700191</v>
      </c>
      <c r="AS58">
        <f t="shared" si="55"/>
        <v>5485.2973006177872</v>
      </c>
      <c r="AT58">
        <f t="shared" si="56"/>
        <v>2371.2316065713821</v>
      </c>
      <c r="AU58">
        <f t="shared" si="57"/>
        <v>6762.9150515400388</v>
      </c>
      <c r="AV58">
        <f t="shared" si="21"/>
        <v>1097.0594601235575</v>
      </c>
      <c r="AW58">
        <f t="shared" si="22"/>
        <v>474.24632131427643</v>
      </c>
      <c r="AX58">
        <f t="shared" si="23"/>
        <v>25197.686405067649</v>
      </c>
      <c r="AY58">
        <f t="shared" si="24"/>
        <v>1739.9487297866804</v>
      </c>
      <c r="AZ58">
        <f t="shared" si="25"/>
        <v>603.23654824993287</v>
      </c>
      <c r="BA58">
        <f t="shared" si="26"/>
        <v>10880.17557471277</v>
      </c>
      <c r="BB58">
        <f t="shared" si="27"/>
        <v>18818.556464662892</v>
      </c>
      <c r="BC58">
        <f t="shared" si="28"/>
        <v>20133.20772597731</v>
      </c>
      <c r="BD58">
        <f t="shared" si="29"/>
        <v>0</v>
      </c>
      <c r="BE58">
        <v>0</v>
      </c>
      <c r="BF58">
        <v>0</v>
      </c>
      <c r="BG58">
        <v>0</v>
      </c>
      <c r="BH58">
        <f t="shared" si="6"/>
        <v>0</v>
      </c>
      <c r="BI58">
        <f t="shared" si="7"/>
        <v>0</v>
      </c>
      <c r="BJ58">
        <f t="shared" si="8"/>
        <v>0</v>
      </c>
      <c r="BK58">
        <f t="shared" si="9"/>
        <v>0</v>
      </c>
      <c r="BL58">
        <f t="shared" si="10"/>
        <v>0</v>
      </c>
      <c r="BM58">
        <f t="shared" si="11"/>
        <v>0</v>
      </c>
      <c r="BN58">
        <f t="shared" si="71"/>
        <v>0</v>
      </c>
      <c r="BO58">
        <f t="shared" si="13"/>
        <v>0</v>
      </c>
      <c r="BP58">
        <f t="shared" si="14"/>
        <v>0</v>
      </c>
      <c r="BQ58">
        <f t="shared" si="15"/>
        <v>0</v>
      </c>
      <c r="BR58" s="11">
        <f t="shared" si="30"/>
        <v>-8.519125488337026E-3</v>
      </c>
      <c r="BS58">
        <f>MAX(-99,(BS$3*'Climate Model'!E164+BS$4*'Climate Model'!E164^2+BS$6*'Climate Model'!E164^6)*(K58/K$69)^BS$8)</f>
        <v>3.5131782016203768</v>
      </c>
      <c r="BT58">
        <f>MAX(-99,(BT$3*'Climate Model'!E164+BT$4*'Climate Model'!E164^2+BT$6*'Climate Model'!E164^6)*(L58/L$69)^BS$8)</f>
        <v>2.0811814893913185</v>
      </c>
      <c r="BU58">
        <f>MAX(-99,(BU$3*'Climate Model'!E164+BU$4*'Climate Model'!E164^2+BU$6*'Climate Model'!E164^6)*(M58/M$69)^BS$8)</f>
        <v>0.75971785540770187</v>
      </c>
      <c r="BV58">
        <v>0</v>
      </c>
      <c r="BW58">
        <f>MAX(-99,(BW$3*'Climate Model'!N164+BW$4*'Climate Model'!N164^2+BW$6*'Climate Model'!N164^6)*(K58/K$69)^BS$8)</f>
        <v>3.5131782016203768</v>
      </c>
      <c r="BX58">
        <f>MAX(-99,(BX$3*'Climate Model'!N164+BX$4*'Climate Model'!N164^2+BX$6*'Climate Model'!N164^6)*(L58/L$69)^BS$8)</f>
        <v>2.0811814893913185</v>
      </c>
      <c r="BY58">
        <f>MAX(-99,(BY$3*'Climate Model'!N164+BY$4*'Climate Model'!N164^2+BY$6*'Climate Model'!N164^6)*(M58/M$69)^BS$8)</f>
        <v>0.75971785540770187</v>
      </c>
      <c r="BZ58">
        <f t="shared" si="16"/>
        <v>0</v>
      </c>
      <c r="CA58">
        <f t="shared" si="31"/>
        <v>0</v>
      </c>
    </row>
    <row r="59" spans="1:79" x14ac:dyDescent="0.35">
      <c r="A59" s="13">
        <v>2010</v>
      </c>
      <c r="B59" s="18">
        <v>1077.9873738974209</v>
      </c>
      <c r="C59" s="18">
        <v>2542.461009242722</v>
      </c>
      <c r="D59" s="18">
        <v>3196.6339385416431</v>
      </c>
      <c r="E59" s="11">
        <f t="shared" si="47"/>
        <v>4.1079767039274868E-3</v>
      </c>
      <c r="F59" s="11">
        <f t="shared" si="53"/>
        <v>8.092989569089843E-3</v>
      </c>
      <c r="G59" s="11">
        <f t="shared" si="32"/>
        <v>1.6521550320352314E-2</v>
      </c>
      <c r="H59" s="10">
        <v>36110.322211295825</v>
      </c>
      <c r="I59" s="10">
        <v>8060.3173093009527</v>
      </c>
      <c r="J59" s="10">
        <v>3050.2621603868183</v>
      </c>
      <c r="K59">
        <f t="shared" si="17"/>
        <v>33497.908311059691</v>
      </c>
      <c r="L59">
        <f t="shared" si="33"/>
        <v>3170.2815815066274</v>
      </c>
      <c r="M59">
        <f t="shared" si="18"/>
        <v>954.21065377864261</v>
      </c>
      <c r="N59" s="11">
        <f t="shared" si="48"/>
        <v>2.1035151553658666E-2</v>
      </c>
      <c r="O59" s="11">
        <f t="shared" si="34"/>
        <v>3.1463911881298309E-2</v>
      </c>
      <c r="P59" s="11">
        <f t="shared" si="35"/>
        <v>3.2964305242214012E-2</v>
      </c>
      <c r="Q59" s="19">
        <v>5079.5387519999995</v>
      </c>
      <c r="R59" s="19">
        <v>4958.8462210681491</v>
      </c>
      <c r="S59" s="19">
        <v>2413.0028068733059</v>
      </c>
      <c r="T59">
        <f t="shared" si="19"/>
        <v>140.66722313574505</v>
      </c>
      <c r="U59">
        <f t="shared" si="70"/>
        <v>615.21724651535021</v>
      </c>
      <c r="V59">
        <f t="shared" si="63"/>
        <v>791.08046456154489</v>
      </c>
      <c r="W59" s="11">
        <f t="shared" si="36"/>
        <v>-8.9544220901168012E-3</v>
      </c>
      <c r="X59" s="11">
        <f t="shared" si="65"/>
        <v>1.4002194175521929E-2</v>
      </c>
      <c r="Y59" s="11">
        <f t="shared" si="66"/>
        <v>0.19202442958105234</v>
      </c>
      <c r="Z59" s="19">
        <v>12426.093929203098</v>
      </c>
      <c r="AA59" s="19">
        <v>15535.502971398784</v>
      </c>
      <c r="AB59" s="19">
        <v>4906.008529368838</v>
      </c>
      <c r="AC59">
        <f t="shared" si="58"/>
        <v>2.4463035987884711</v>
      </c>
      <c r="AD59">
        <f t="shared" si="64"/>
        <v>3.132886618946694</v>
      </c>
      <c r="AE59">
        <f t="shared" si="68"/>
        <v>2.0331549202488874</v>
      </c>
      <c r="AF59" s="11">
        <f t="shared" si="49"/>
        <v>-1.1929457972994524E-2</v>
      </c>
      <c r="AG59" s="11">
        <f t="shared" si="69"/>
        <v>1.7044304964929501E-2</v>
      </c>
      <c r="AH59" s="11">
        <f t="shared" si="67"/>
        <v>-0.11820288933631068</v>
      </c>
      <c r="AI59">
        <f t="shared" si="59"/>
        <v>53329.980950429657</v>
      </c>
      <c r="AJ59">
        <f t="shared" si="60"/>
        <v>8402.4065090930344</v>
      </c>
      <c r="AK59">
        <f t="shared" si="61"/>
        <v>3440.5876262717393</v>
      </c>
      <c r="AL59">
        <f t="shared" si="52"/>
        <v>14.800290158104209</v>
      </c>
      <c r="AM59">
        <f t="shared" si="40"/>
        <v>1.7559724945395403</v>
      </c>
      <c r="AN59">
        <f t="shared" si="41"/>
        <v>0.76193403259592718</v>
      </c>
      <c r="AO59" s="11">
        <f t="shared" si="50"/>
        <v>1.9999999999999959E-2</v>
      </c>
      <c r="AP59" s="11">
        <f t="shared" si="51"/>
        <v>2.0000000000000004E-2</v>
      </c>
      <c r="AQ59" s="11">
        <f t="shared" si="42"/>
        <v>2.0000000000000059E-2</v>
      </c>
      <c r="AR59">
        <f t="shared" si="54"/>
        <v>34814.122633259365</v>
      </c>
      <c r="AS59">
        <f t="shared" si="55"/>
        <v>5670.2458283392834</v>
      </c>
      <c r="AT59">
        <f t="shared" si="56"/>
        <v>2471.714023989382</v>
      </c>
      <c r="AU59">
        <f t="shared" si="57"/>
        <v>6962.8245266518734</v>
      </c>
      <c r="AV59">
        <f t="shared" si="21"/>
        <v>1134.0491656678566</v>
      </c>
      <c r="AW59">
        <f t="shared" si="22"/>
        <v>494.3428047978764</v>
      </c>
      <c r="AX59">
        <f t="shared" si="23"/>
        <v>25836.386196168722</v>
      </c>
      <c r="AY59">
        <f t="shared" si="24"/>
        <v>1784.1755079746704</v>
      </c>
      <c r="AZ59">
        <f t="shared" si="25"/>
        <v>618.57918585873949</v>
      </c>
      <c r="BA59">
        <f t="shared" si="26"/>
        <v>10951.854869056053</v>
      </c>
      <c r="BB59">
        <f t="shared" si="27"/>
        <v>19034.672552174834</v>
      </c>
      <c r="BC59">
        <f t="shared" si="28"/>
        <v>20546.12557175352</v>
      </c>
      <c r="BD59">
        <f t="shared" si="29"/>
        <v>0</v>
      </c>
      <c r="BE59">
        <v>0</v>
      </c>
      <c r="BF59">
        <v>0</v>
      </c>
      <c r="BG59">
        <v>0</v>
      </c>
      <c r="BH59">
        <f t="shared" si="6"/>
        <v>0</v>
      </c>
      <c r="BI59">
        <f t="shared" si="7"/>
        <v>0</v>
      </c>
      <c r="BJ59">
        <f t="shared" si="8"/>
        <v>0</v>
      </c>
      <c r="BK59">
        <f t="shared" si="9"/>
        <v>0</v>
      </c>
      <c r="BL59">
        <f t="shared" si="10"/>
        <v>0</v>
      </c>
      <c r="BM59">
        <f t="shared" si="11"/>
        <v>0</v>
      </c>
      <c r="BN59">
        <f t="shared" si="71"/>
        <v>0</v>
      </c>
      <c r="BO59">
        <f t="shared" si="13"/>
        <v>0</v>
      </c>
      <c r="BP59">
        <f t="shared" si="14"/>
        <v>0</v>
      </c>
      <c r="BQ59">
        <f t="shared" si="15"/>
        <v>0</v>
      </c>
      <c r="BR59" s="11">
        <f t="shared" si="30"/>
        <v>4.7671804232349374E-2</v>
      </c>
      <c r="BS59">
        <f>MAX(-99,(BS$3*'Climate Model'!E165+BS$4*'Climate Model'!E165^2+BS$6*'Climate Model'!E165^6)*(K59/K$69)^BS$8)</f>
        <v>3.5316679447410868</v>
      </c>
      <c r="BT59">
        <f>MAX(-99,(BT$3*'Climate Model'!E165+BT$4*'Climate Model'!E165^2+BT$6*'Climate Model'!E165^6)*(L59/L$69)^BS$8)</f>
        <v>2.0766062043475655</v>
      </c>
      <c r="BU59">
        <f>MAX(-99,(BU$3*'Climate Model'!E165+BU$4*'Climate Model'!E165^2+BU$6*'Climate Model'!E165^6)*(M59/M$69)^BS$8)</f>
        <v>0.74633827816751108</v>
      </c>
      <c r="BV59">
        <v>0</v>
      </c>
      <c r="BW59">
        <f>MAX(-99,(BW$3*'Climate Model'!N165+BW$4*'Climate Model'!N165^2+BW$6*'Climate Model'!N165^6)*(K59/K$69)^BS$8)</f>
        <v>3.5316679447410868</v>
      </c>
      <c r="BX59">
        <f>MAX(-99,(BX$3*'Climate Model'!N165+BX$4*'Climate Model'!N165^2+BX$6*'Climate Model'!N165^6)*(L59/L$69)^BS$8)</f>
        <v>2.0766062043475655</v>
      </c>
      <c r="BY59">
        <f>MAX(-99,(BY$3*'Climate Model'!N165+BY$4*'Climate Model'!N165^2+BY$6*'Climate Model'!N165^6)*(M59/M$69)^BS$8)</f>
        <v>0.74633827816751108</v>
      </c>
      <c r="BZ59">
        <f t="shared" si="16"/>
        <v>0</v>
      </c>
      <c r="CA59">
        <f t="shared" si="31"/>
        <v>0</v>
      </c>
    </row>
    <row r="60" spans="1:79" x14ac:dyDescent="0.35">
      <c r="A60" s="13">
        <v>2011</v>
      </c>
      <c r="B60" s="19">
        <v>1086.1514973358185</v>
      </c>
      <c r="C60" s="19">
        <v>2573.0020199977989</v>
      </c>
      <c r="D60" s="19">
        <v>3289.411198061528</v>
      </c>
      <c r="E60" s="11">
        <f t="shared" si="47"/>
        <v>7.573487070521562E-3</v>
      </c>
      <c r="F60" s="11">
        <f t="shared" si="53"/>
        <v>1.2012381170861567E-2</v>
      </c>
      <c r="G60" s="11">
        <f t="shared" si="32"/>
        <v>2.9023423170627841E-2</v>
      </c>
      <c r="H60" s="4">
        <v>37249.479996573617</v>
      </c>
      <c r="I60" s="4">
        <v>8725.1960123407407</v>
      </c>
      <c r="J60" s="4">
        <v>3227.7819018334785</v>
      </c>
      <c r="K60">
        <f t="shared" si="17"/>
        <v>34294.921185434549</v>
      </c>
      <c r="L60">
        <f t="shared" si="33"/>
        <v>3391.0568062236516</v>
      </c>
      <c r="M60">
        <f t="shared" si="18"/>
        <v>981.26433804798614</v>
      </c>
      <c r="N60" s="11">
        <f t="shared" si="48"/>
        <v>2.379291467914476E-2</v>
      </c>
      <c r="O60" s="11">
        <f t="shared" si="34"/>
        <v>6.9638995477526069E-2</v>
      </c>
      <c r="P60" s="11">
        <f t="shared" si="35"/>
        <v>2.8351899197741965E-2</v>
      </c>
      <c r="Q60" s="19">
        <v>5100.3539898026083</v>
      </c>
      <c r="R60" s="19">
        <v>5228.4997481336923</v>
      </c>
      <c r="S60" s="19">
        <v>2277.0639416787467</v>
      </c>
      <c r="T60">
        <f t="shared" si="19"/>
        <v>136.92416619699827</v>
      </c>
      <c r="U60">
        <f t="shared" si="70"/>
        <v>599.24152314040941</v>
      </c>
      <c r="V60">
        <f t="shared" si="63"/>
        <v>705.4578069185236</v>
      </c>
      <c r="W60" s="11">
        <f t="shared" si="36"/>
        <v>-2.6609304252311103E-2</v>
      </c>
      <c r="X60" s="11">
        <f t="shared" si="65"/>
        <v>-2.5967613010572828E-2</v>
      </c>
      <c r="Y60" s="11">
        <f t="shared" si="66"/>
        <v>-0.10823508034732915</v>
      </c>
      <c r="Z60" s="19">
        <v>12368.189596767896</v>
      </c>
      <c r="AA60" s="19">
        <v>16627.605336401368</v>
      </c>
      <c r="AB60" s="19">
        <v>5133.5252910555</v>
      </c>
      <c r="AC60">
        <f t="shared" si="58"/>
        <v>2.4249668986694322</v>
      </c>
      <c r="AD60">
        <f t="shared" si="64"/>
        <v>3.1801866954926363</v>
      </c>
      <c r="AE60">
        <f t="shared" si="68"/>
        <v>2.2544493358718993</v>
      </c>
      <c r="AF60" s="11">
        <f t="shared" si="49"/>
        <v>-8.7220164045075845E-3</v>
      </c>
      <c r="AG60" s="11">
        <f t="shared" si="69"/>
        <v>1.5097921597253686E-2</v>
      </c>
      <c r="AH60" s="11">
        <f t="shared" si="67"/>
        <v>0.10884286948282439</v>
      </c>
      <c r="AI60">
        <f t="shared" si="59"/>
        <v>54959.807382038562</v>
      </c>
      <c r="AJ60">
        <f t="shared" si="60"/>
        <v>8696.2150238515878</v>
      </c>
      <c r="AK60">
        <f t="shared" si="61"/>
        <v>3590.8716684424417</v>
      </c>
      <c r="AL60">
        <f t="shared" si="52"/>
        <v>15.096295961266293</v>
      </c>
      <c r="AM60">
        <f t="shared" si="40"/>
        <v>1.791091944430331</v>
      </c>
      <c r="AN60">
        <f t="shared" si="41"/>
        <v>0.77717271324784576</v>
      </c>
      <c r="AO60" s="11">
        <f t="shared" si="50"/>
        <v>1.9999999999999959E-2</v>
      </c>
      <c r="AP60" s="11">
        <f t="shared" si="51"/>
        <v>1.9999999999999966E-2</v>
      </c>
      <c r="AQ60" s="11">
        <f t="shared" si="42"/>
        <v>2.0000000000000046E-2</v>
      </c>
      <c r="AR60">
        <f t="shared" si="54"/>
        <v>35941.133210097432</v>
      </c>
      <c r="AS60">
        <f t="shared" si="55"/>
        <v>5879.4409957273911</v>
      </c>
      <c r="AT60">
        <f t="shared" si="56"/>
        <v>2601.6690715548389</v>
      </c>
      <c r="AU60">
        <f t="shared" si="57"/>
        <v>7188.2266420194865</v>
      </c>
      <c r="AV60">
        <f t="shared" si="21"/>
        <v>1175.8881991454782</v>
      </c>
      <c r="AW60">
        <f t="shared" si="22"/>
        <v>520.3338143109678</v>
      </c>
      <c r="AX60">
        <f t="shared" si="23"/>
        <v>26472.280007535694</v>
      </c>
      <c r="AY60">
        <f t="shared" si="24"/>
        <v>1828.040848792624</v>
      </c>
      <c r="AZ60">
        <f t="shared" si="25"/>
        <v>632.73793755867791</v>
      </c>
      <c r="BA60">
        <f t="shared" si="26"/>
        <v>11061.207648432164</v>
      </c>
      <c r="BB60">
        <f t="shared" si="27"/>
        <v>19325.818424180299</v>
      </c>
      <c r="BC60">
        <f t="shared" si="28"/>
        <v>21216.88753886164</v>
      </c>
      <c r="BD60">
        <f t="shared" si="29"/>
        <v>0</v>
      </c>
      <c r="BE60">
        <v>0</v>
      </c>
      <c r="BF60">
        <v>0</v>
      </c>
      <c r="BG60">
        <v>0</v>
      </c>
      <c r="BH60">
        <f t="shared" si="6"/>
        <v>0</v>
      </c>
      <c r="BI60">
        <f t="shared" si="7"/>
        <v>0</v>
      </c>
      <c r="BJ60">
        <f t="shared" si="8"/>
        <v>0</v>
      </c>
      <c r="BK60">
        <f t="shared" si="9"/>
        <v>0</v>
      </c>
      <c r="BL60">
        <f t="shared" si="10"/>
        <v>0</v>
      </c>
      <c r="BM60">
        <f t="shared" si="11"/>
        <v>0</v>
      </c>
      <c r="BN60">
        <f t="shared" si="71"/>
        <v>0</v>
      </c>
      <c r="BO60">
        <f t="shared" si="13"/>
        <v>0</v>
      </c>
      <c r="BP60">
        <f t="shared" si="14"/>
        <v>0</v>
      </c>
      <c r="BQ60">
        <f t="shared" si="15"/>
        <v>0</v>
      </c>
      <c r="BR60" s="11">
        <f t="shared" si="30"/>
        <v>5.2247258837755356E-2</v>
      </c>
      <c r="BS60">
        <f>MAX(-99,(BS$3*'Climate Model'!E166+BS$4*'Climate Model'!E166^2+BS$6*'Climate Model'!E166^6)*(K60/K$69)^BS$8)</f>
        <v>3.546021617758925</v>
      </c>
      <c r="BT60">
        <f>MAX(-99,(BT$3*'Climate Model'!E166+BT$4*'Climate Model'!E166^2+BT$6*'Climate Model'!E166^6)*(L60/L$69)^BS$8)</f>
        <v>2.0516912020725977</v>
      </c>
      <c r="BU60">
        <f>MAX(-99,(BU$3*'Climate Model'!E166+BU$4*'Climate Model'!E166^2+BU$6*'Climate Model'!E166^6)*(M60/M$69)^BS$8)</f>
        <v>0.73259023558384173</v>
      </c>
      <c r="BV60">
        <v>0</v>
      </c>
      <c r="BW60">
        <f>MAX(-99,(BW$3*'Climate Model'!N166+BW$4*'Climate Model'!N166^2+BW$6*'Climate Model'!N166^6)*(K60/K$69)^BS$8)</f>
        <v>3.546021617758925</v>
      </c>
      <c r="BX60">
        <f>MAX(-99,(BX$3*'Climate Model'!N166+BX$4*'Climate Model'!N166^2+BX$6*'Climate Model'!N166^6)*(L60/L$69)^BS$8)</f>
        <v>2.0516912020725977</v>
      </c>
      <c r="BY60">
        <f>MAX(-99,(BY$3*'Climate Model'!N166+BY$4*'Climate Model'!N166^2+BY$6*'Climate Model'!N166^6)*(M60/M$69)^BS$8)</f>
        <v>0.73259023558384173</v>
      </c>
      <c r="BZ60">
        <f t="shared" si="16"/>
        <v>0</v>
      </c>
      <c r="CA60">
        <f t="shared" si="31"/>
        <v>0</v>
      </c>
    </row>
    <row r="61" spans="1:79" x14ac:dyDescent="0.35">
      <c r="A61" s="13">
        <v>2012</v>
      </c>
      <c r="B61" s="19">
        <v>1094.7549607685755</v>
      </c>
      <c r="C61" s="19">
        <v>2603.4024572860399</v>
      </c>
      <c r="D61" s="19">
        <v>3384.501180321442</v>
      </c>
      <c r="E61" s="11">
        <f t="shared" si="47"/>
        <v>7.9210528677262568E-3</v>
      </c>
      <c r="F61" s="11">
        <f t="shared" si="53"/>
        <v>1.1815162620147085E-2</v>
      </c>
      <c r="G61" s="11">
        <f t="shared" si="32"/>
        <v>2.8907903735462186E-2</v>
      </c>
      <c r="H61" s="4">
        <v>38276.537103308146</v>
      </c>
      <c r="I61" s="4">
        <v>9503.7151568449626</v>
      </c>
      <c r="J61" s="4">
        <v>3425.8523434848325</v>
      </c>
      <c r="K61">
        <f t="shared" si="17"/>
        <v>34963.565797807401</v>
      </c>
      <c r="L61">
        <f t="shared" si="33"/>
        <v>3650.4978822030721</v>
      </c>
      <c r="M61">
        <f t="shared" si="18"/>
        <v>1012.2178013716821</v>
      </c>
      <c r="N61" s="11">
        <f t="shared" si="48"/>
        <v>1.9496898936068527E-2</v>
      </c>
      <c r="O61" s="11">
        <f t="shared" si="34"/>
        <v>7.6507440247908801E-2</v>
      </c>
      <c r="P61" s="11">
        <f t="shared" si="35"/>
        <v>3.1544469847208725E-2</v>
      </c>
      <c r="Q61" s="19">
        <v>5137.8688229266909</v>
      </c>
      <c r="R61" s="19">
        <v>5487.4313898213768</v>
      </c>
      <c r="S61" s="19">
        <v>2171.5226675609906</v>
      </c>
      <c r="T61">
        <f t="shared" si="19"/>
        <v>134.23024159838738</v>
      </c>
      <c r="U61">
        <f t="shared" si="70"/>
        <v>577.39855406641743</v>
      </c>
      <c r="V61">
        <f t="shared" si="63"/>
        <v>633.86347391495644</v>
      </c>
      <c r="W61" s="11">
        <f t="shared" si="36"/>
        <v>-1.9674573696034304E-2</v>
      </c>
      <c r="X61" s="11">
        <f t="shared" si="65"/>
        <v>-3.6451027224416677E-2</v>
      </c>
      <c r="Y61" s="11">
        <f t="shared" si="66"/>
        <v>-0.10148634305472488</v>
      </c>
      <c r="Z61" s="19">
        <v>12526.448205641973</v>
      </c>
      <c r="AA61" s="19">
        <v>17676.391557422059</v>
      </c>
      <c r="AB61" s="19">
        <v>4999.6613811007473</v>
      </c>
      <c r="AC61">
        <f t="shared" si="58"/>
        <v>2.4380630641532255</v>
      </c>
      <c r="AD61">
        <f t="shared" si="64"/>
        <v>3.2212505818678583</v>
      </c>
      <c r="AE61">
        <f t="shared" si="68"/>
        <v>2.3023758654641462</v>
      </c>
      <c r="AF61" s="11">
        <f t="shared" si="49"/>
        <v>5.4005543296195653E-3</v>
      </c>
      <c r="AG61" s="11">
        <f t="shared" si="69"/>
        <v>1.2912413737666063E-2</v>
      </c>
      <c r="AH61" s="11">
        <f t="shared" si="67"/>
        <v>2.1258641225446507E-2</v>
      </c>
      <c r="AI61">
        <f t="shared" si="59"/>
        <v>56652.053285854192</v>
      </c>
      <c r="AJ61">
        <f t="shared" si="60"/>
        <v>9002.4817206119078</v>
      </c>
      <c r="AK61">
        <f t="shared" si="61"/>
        <v>3752.1183159091652</v>
      </c>
      <c r="AL61">
        <f t="shared" si="52"/>
        <v>15.398221880491619</v>
      </c>
      <c r="AM61">
        <f t="shared" si="40"/>
        <v>1.8269137833189377</v>
      </c>
      <c r="AN61">
        <f t="shared" si="41"/>
        <v>0.79271616751280272</v>
      </c>
      <c r="AO61" s="11">
        <f t="shared" si="50"/>
        <v>0.02</v>
      </c>
      <c r="AP61" s="11">
        <f t="shared" si="51"/>
        <v>2.0000000000000035E-2</v>
      </c>
      <c r="AQ61" s="11">
        <f t="shared" si="42"/>
        <v>2.0000000000000056E-2</v>
      </c>
      <c r="AR61">
        <f t="shared" si="54"/>
        <v>37116.51925009281</v>
      </c>
      <c r="AS61">
        <f t="shared" si="55"/>
        <v>6095.69951330807</v>
      </c>
      <c r="AT61">
        <f t="shared" si="56"/>
        <v>2738.8532093849649</v>
      </c>
      <c r="AU61">
        <f t="shared" si="57"/>
        <v>7423.3038500185621</v>
      </c>
      <c r="AV61">
        <f t="shared" si="21"/>
        <v>1219.1399026616141</v>
      </c>
      <c r="AW61">
        <f t="shared" si="22"/>
        <v>547.77064187699295</v>
      </c>
      <c r="AX61">
        <f t="shared" si="23"/>
        <v>27123.161313859724</v>
      </c>
      <c r="AY61">
        <f t="shared" si="24"/>
        <v>1873.1485779306311</v>
      </c>
      <c r="AZ61">
        <f t="shared" si="25"/>
        <v>647.38714828868058</v>
      </c>
      <c r="BA61">
        <f t="shared" si="26"/>
        <v>11175.415521065543</v>
      </c>
      <c r="BB61">
        <f t="shared" si="27"/>
        <v>19617.616461297297</v>
      </c>
      <c r="BC61">
        <f t="shared" si="28"/>
        <v>21907.688266649737</v>
      </c>
      <c r="BD61">
        <f t="shared" si="29"/>
        <v>0</v>
      </c>
      <c r="BE61">
        <v>0</v>
      </c>
      <c r="BF61">
        <v>0</v>
      </c>
      <c r="BG61">
        <v>0</v>
      </c>
      <c r="BH61">
        <f t="shared" si="6"/>
        <v>0</v>
      </c>
      <c r="BI61">
        <f t="shared" si="7"/>
        <v>0</v>
      </c>
      <c r="BJ61">
        <f t="shared" si="8"/>
        <v>0</v>
      </c>
      <c r="BK61">
        <f t="shared" si="9"/>
        <v>0</v>
      </c>
      <c r="BL61">
        <f t="shared" si="10"/>
        <v>0</v>
      </c>
      <c r="BM61">
        <f t="shared" si="11"/>
        <v>0</v>
      </c>
      <c r="BN61">
        <f t="shared" si="71"/>
        <v>0</v>
      </c>
      <c r="BO61">
        <f t="shared" si="13"/>
        <v>0</v>
      </c>
      <c r="BP61">
        <f t="shared" si="14"/>
        <v>0</v>
      </c>
      <c r="BQ61">
        <f t="shared" si="15"/>
        <v>0</v>
      </c>
      <c r="BR61" s="11">
        <f t="shared" si="30"/>
        <v>5.1018800380105728E-2</v>
      </c>
      <c r="BS61">
        <f>MAX(-99,(BS$3*'Climate Model'!E167+BS$4*'Climate Model'!E167^2+BS$6*'Climate Model'!E167^6)*(K61/K$69)^BS$8)</f>
        <v>3.5622669763842789</v>
      </c>
      <c r="BT61">
        <f>MAX(-99,(BT$3*'Climate Model'!E167+BT$4*'Climate Model'!E167^2+BT$6*'Climate Model'!E167^6)*(L61/L$69)^BS$8)</f>
        <v>2.0221655545170569</v>
      </c>
      <c r="BU61">
        <f>MAX(-99,(BU$3*'Climate Model'!E167+BU$4*'Climate Model'!E167^2+BU$6*'Climate Model'!E167^6)*(M61/M$69)^BS$8)</f>
        <v>0.71701211019575417</v>
      </c>
      <c r="BV61">
        <v>0</v>
      </c>
      <c r="BW61">
        <f>MAX(-99,(BW$3*'Climate Model'!N167+BW$4*'Climate Model'!N167^2+BW$6*'Climate Model'!N167^6)*(K61/K$69)^BS$8)</f>
        <v>3.5622669763842789</v>
      </c>
      <c r="BX61">
        <f>MAX(-99,(BX$3*'Climate Model'!N167+BX$4*'Climate Model'!N167^2+BX$6*'Climate Model'!N167^6)*(L61/L$69)^BS$8)</f>
        <v>2.0221655545170569</v>
      </c>
      <c r="BY61">
        <f>MAX(-99,(BY$3*'Climate Model'!N167+BY$4*'Climate Model'!N167^2+BY$6*'Climate Model'!N167^6)*(M61/M$69)^BS$8)</f>
        <v>0.71701211019575417</v>
      </c>
      <c r="BZ61">
        <f t="shared" si="16"/>
        <v>0</v>
      </c>
      <c r="CA61">
        <f t="shared" si="31"/>
        <v>0</v>
      </c>
    </row>
    <row r="62" spans="1:79" x14ac:dyDescent="0.35">
      <c r="A62" s="13">
        <v>2013</v>
      </c>
      <c r="B62" s="19">
        <v>1103.9272237495825</v>
      </c>
      <c r="C62" s="19">
        <v>2634.0805909627647</v>
      </c>
      <c r="D62" s="19">
        <v>3481.2582181991834</v>
      </c>
      <c r="E62" s="11">
        <f t="shared" si="47"/>
        <v>8.3783707858857675E-3</v>
      </c>
      <c r="F62" s="11">
        <f t="shared" si="53"/>
        <v>1.1783861381426909E-2</v>
      </c>
      <c r="G62" s="11">
        <f t="shared" si="32"/>
        <v>2.8588271276227446E-2</v>
      </c>
      <c r="H62" s="4">
        <v>38432.580399467297</v>
      </c>
      <c r="I62" s="4">
        <v>10071.513656287792</v>
      </c>
      <c r="J62" s="4">
        <v>3614.2105643252821</v>
      </c>
      <c r="K62">
        <f t="shared" si="17"/>
        <v>34814.414911272666</v>
      </c>
      <c r="L62">
        <f t="shared" si="33"/>
        <v>3823.5404379205511</v>
      </c>
      <c r="M62">
        <f t="shared" si="18"/>
        <v>1038.1908889811896</v>
      </c>
      <c r="N62" s="11">
        <f t="shared" si="48"/>
        <v>-4.2658946000321404E-3</v>
      </c>
      <c r="O62" s="11">
        <f t="shared" si="34"/>
        <v>4.7402453391658446E-2</v>
      </c>
      <c r="P62" s="11">
        <f t="shared" si="35"/>
        <v>2.5659583910014931E-2</v>
      </c>
      <c r="Q62" s="19">
        <v>5104.2057618901972</v>
      </c>
      <c r="R62" s="19">
        <v>5667.5977521249652</v>
      </c>
      <c r="S62" s="19">
        <v>2203.0001292286133</v>
      </c>
      <c r="T62">
        <f t="shared" si="19"/>
        <v>132.80934324048002</v>
      </c>
      <c r="U62">
        <f t="shared" si="70"/>
        <v>562.7354482696453</v>
      </c>
      <c r="V62">
        <f t="shared" si="63"/>
        <v>609.53840126906937</v>
      </c>
      <c r="W62" s="11">
        <f t="shared" si="36"/>
        <v>-1.0585530808762489E-2</v>
      </c>
      <c r="X62" s="11">
        <f t="shared" si="65"/>
        <v>-2.5395120395617497E-2</v>
      </c>
      <c r="Y62" s="11">
        <f t="shared" si="66"/>
        <v>-3.8375886365004046E-2</v>
      </c>
      <c r="Z62" s="19">
        <v>12277.514399077578</v>
      </c>
      <c r="AA62" s="19">
        <v>18249.392698942196</v>
      </c>
      <c r="AB62" s="19">
        <v>5397.102292051678</v>
      </c>
      <c r="AC62">
        <f t="shared" si="58"/>
        <v>2.4053721522642828</v>
      </c>
      <c r="AD62">
        <f t="shared" si="64"/>
        <v>3.2199519967873358</v>
      </c>
      <c r="AE62">
        <f t="shared" si="68"/>
        <v>2.449887415095835</v>
      </c>
      <c r="AF62" s="11">
        <f t="shared" si="49"/>
        <v>-1.3408558773395271E-2</v>
      </c>
      <c r="AG62" s="11">
        <f t="shared" si="69"/>
        <v>-4.031307243938487E-4</v>
      </c>
      <c r="AH62" s="11">
        <f t="shared" si="67"/>
        <v>6.4069273763843623E-2</v>
      </c>
      <c r="AI62">
        <f t="shared" si="59"/>
        <v>58410.151807287337</v>
      </c>
      <c r="AJ62">
        <f t="shared" si="60"/>
        <v>9321.3734512123319</v>
      </c>
      <c r="AK62">
        <f t="shared" si="61"/>
        <v>3924.6771261952417</v>
      </c>
      <c r="AL62">
        <f t="shared" si="52"/>
        <v>15.706186318101452</v>
      </c>
      <c r="AM62">
        <f t="shared" si="40"/>
        <v>1.8634520589853165</v>
      </c>
      <c r="AN62">
        <f t="shared" si="41"/>
        <v>0.80857049086305877</v>
      </c>
      <c r="AO62" s="11">
        <f t="shared" si="50"/>
        <v>2.0000000000000039E-2</v>
      </c>
      <c r="AP62" s="11">
        <f t="shared" si="51"/>
        <v>2.0000000000000021E-2</v>
      </c>
      <c r="AQ62" s="11">
        <f t="shared" si="42"/>
        <v>1.9999999999999993E-2</v>
      </c>
      <c r="AR62">
        <f t="shared" si="54"/>
        <v>38346.061713663614</v>
      </c>
      <c r="AS62">
        <f t="shared" si="55"/>
        <v>6320.0054434456824</v>
      </c>
      <c r="AT62">
        <f t="shared" si="56"/>
        <v>2883.1528333510846</v>
      </c>
      <c r="AU62">
        <f t="shared" si="57"/>
        <v>7669.2123427327233</v>
      </c>
      <c r="AV62">
        <f t="shared" si="21"/>
        <v>1264.0010886891366</v>
      </c>
      <c r="AW62">
        <f t="shared" si="22"/>
        <v>576.63056667021692</v>
      </c>
      <c r="AX62">
        <f t="shared" si="23"/>
        <v>27788.83309602092</v>
      </c>
      <c r="AY62">
        <f t="shared" si="24"/>
        <v>1919.4569718569469</v>
      </c>
      <c r="AZ62">
        <f t="shared" si="25"/>
        <v>662.55420371373839</v>
      </c>
      <c r="BA62">
        <f t="shared" si="26"/>
        <v>11295.813368150271</v>
      </c>
      <c r="BB62">
        <f t="shared" si="27"/>
        <v>19913.116124132182</v>
      </c>
      <c r="BC62">
        <f t="shared" si="28"/>
        <v>22614.609766838541</v>
      </c>
      <c r="BD62">
        <f t="shared" si="29"/>
        <v>0</v>
      </c>
      <c r="BE62">
        <v>0</v>
      </c>
      <c r="BF62">
        <v>0</v>
      </c>
      <c r="BG62">
        <v>0</v>
      </c>
      <c r="BH62">
        <f t="shared" si="6"/>
        <v>0</v>
      </c>
      <c r="BI62">
        <f t="shared" si="7"/>
        <v>0</v>
      </c>
      <c r="BJ62">
        <f t="shared" si="8"/>
        <v>0</v>
      </c>
      <c r="BK62">
        <f t="shared" si="9"/>
        <v>0</v>
      </c>
      <c r="BL62">
        <f t="shared" si="10"/>
        <v>0</v>
      </c>
      <c r="BM62">
        <f t="shared" si="11"/>
        <v>0</v>
      </c>
      <c r="BN62">
        <f t="shared" si="71"/>
        <v>0</v>
      </c>
      <c r="BO62">
        <f t="shared" si="13"/>
        <v>0</v>
      </c>
      <c r="BP62">
        <f t="shared" si="14"/>
        <v>0</v>
      </c>
      <c r="BQ62">
        <f t="shared" si="15"/>
        <v>0</v>
      </c>
      <c r="BR62" s="11">
        <f t="shared" si="30"/>
        <v>2.8554568718242107E-2</v>
      </c>
      <c r="BS62">
        <f>MAX(-99,(BS$3*'Climate Model'!E168+BS$4*'Climate Model'!E168^2+BS$6*'Climate Model'!E168^6)*(K62/K$69)^BS$8)</f>
        <v>3.5977582499387655</v>
      </c>
      <c r="BT62">
        <f>MAX(-99,(BT$3*'Climate Model'!E168+BT$4*'Climate Model'!E168^2+BT$6*'Climate Model'!E168^6)*(L62/L$69)^BS$8)</f>
        <v>2.0050244397712436</v>
      </c>
      <c r="BU62">
        <f>MAX(-99,(BU$3*'Climate Model'!E168+BU$4*'Climate Model'!E168^2+BU$6*'Climate Model'!E168^6)*(M62/M$69)^BS$8)</f>
        <v>0.70112233092322385</v>
      </c>
      <c r="BV62">
        <v>0</v>
      </c>
      <c r="BW62">
        <f>MAX(-99,(BW$3*'Climate Model'!N168+BW$4*'Climate Model'!N168^2+BW$6*'Climate Model'!N168^6)*(K62/K$69)^BS$8)</f>
        <v>3.5977582499387655</v>
      </c>
      <c r="BX62">
        <f>MAX(-99,(BX$3*'Climate Model'!N168+BX$4*'Climate Model'!N168^2+BX$6*'Climate Model'!N168^6)*(L62/L$69)^BS$8)</f>
        <v>2.0050244397712436</v>
      </c>
      <c r="BY62">
        <f>MAX(-99,(BY$3*'Climate Model'!N168+BY$4*'Climate Model'!N168^2+BY$6*'Climate Model'!N168^6)*(M62/M$69)^BS$8)</f>
        <v>0.70112233092322385</v>
      </c>
      <c r="BZ62">
        <f t="shared" si="16"/>
        <v>0</v>
      </c>
      <c r="CA62">
        <f t="shared" si="31"/>
        <v>0</v>
      </c>
    </row>
    <row r="63" spans="1:79" x14ac:dyDescent="0.35">
      <c r="A63" s="13">
        <v>2014</v>
      </c>
      <c r="B63" s="19">
        <v>1112.1169054476136</v>
      </c>
      <c r="C63" s="19">
        <v>2665.0811387932654</v>
      </c>
      <c r="D63" s="19">
        <v>3578.8452952438643</v>
      </c>
      <c r="E63" s="11">
        <f t="shared" si="47"/>
        <v>7.4186789870206845E-3</v>
      </c>
      <c r="F63" s="11">
        <f t="shared" si="53"/>
        <v>1.1769020255819067E-2</v>
      </c>
      <c r="G63" s="11">
        <f t="shared" si="32"/>
        <v>2.8032128307667336E-2</v>
      </c>
      <c r="H63" s="4">
        <v>37201.52171179682</v>
      </c>
      <c r="I63" s="4">
        <v>10388.019092839699</v>
      </c>
      <c r="J63" s="4">
        <v>3758.7185476821373</v>
      </c>
      <c r="K63">
        <f t="shared" si="17"/>
        <v>33451.089116232492</v>
      </c>
      <c r="L63">
        <f t="shared" si="33"/>
        <v>3897.8247009557608</v>
      </c>
      <c r="M63">
        <f t="shared" si="18"/>
        <v>1050.2601363286972</v>
      </c>
      <c r="N63" s="11">
        <f t="shared" si="48"/>
        <v>-3.9159807755342731E-2</v>
      </c>
      <c r="O63" s="11">
        <f t="shared" si="34"/>
        <v>1.9428135844591604E-2</v>
      </c>
      <c r="P63" s="11">
        <f t="shared" si="35"/>
        <v>1.162526802691511E-2</v>
      </c>
      <c r="Q63" s="19">
        <v>4896.9107214230798</v>
      </c>
      <c r="R63" s="19">
        <v>5806.9383927549125</v>
      </c>
      <c r="S63" s="19">
        <v>2738.6587501770268</v>
      </c>
      <c r="T63">
        <f t="shared" si="19"/>
        <v>131.63200041546261</v>
      </c>
      <c r="U63">
        <f t="shared" si="70"/>
        <v>559.00343856294467</v>
      </c>
      <c r="V63">
        <f t="shared" si="63"/>
        <v>728.61500946003434</v>
      </c>
      <c r="W63" s="11">
        <f t="shared" si="36"/>
        <v>-8.8649096237572028E-3</v>
      </c>
      <c r="X63" s="11">
        <f t="shared" si="65"/>
        <v>-6.6319079741221035E-3</v>
      </c>
      <c r="Y63" s="11">
        <f t="shared" si="66"/>
        <v>0.19535538358706431</v>
      </c>
      <c r="Z63" s="19">
        <v>11591.566406125792</v>
      </c>
      <c r="AA63" s="19">
        <v>18736.973435024014</v>
      </c>
      <c r="AB63" s="19">
        <v>5034.4244894998492</v>
      </c>
      <c r="AC63">
        <f t="shared" si="58"/>
        <v>2.3671181823705361</v>
      </c>
      <c r="AD63">
        <f t="shared" si="64"/>
        <v>3.2266526985031208</v>
      </c>
      <c r="AE63">
        <f t="shared" si="68"/>
        <v>1.8382810524218924</v>
      </c>
      <c r="AF63" s="11">
        <f t="shared" si="49"/>
        <v>-1.5903555654677631E-2</v>
      </c>
      <c r="AG63" s="11">
        <f t="shared" si="69"/>
        <v>2.0809942888808585E-3</v>
      </c>
      <c r="AH63" s="11">
        <f t="shared" si="67"/>
        <v>-0.24964672209233649</v>
      </c>
      <c r="AI63">
        <f t="shared" si="59"/>
        <v>60238.348969291328</v>
      </c>
      <c r="AJ63">
        <f t="shared" si="60"/>
        <v>9653.2371947802349</v>
      </c>
      <c r="AK63">
        <f t="shared" si="61"/>
        <v>4108.8399802459344</v>
      </c>
      <c r="AL63">
        <f t="shared" si="52"/>
        <v>16.020310044463482</v>
      </c>
      <c r="AM63">
        <f t="shared" si="40"/>
        <v>1.9007211001650228</v>
      </c>
      <c r="AN63">
        <f t="shared" si="41"/>
        <v>0.82474190068031994</v>
      </c>
      <c r="AO63" s="11">
        <f t="shared" si="50"/>
        <v>2.0000000000000091E-2</v>
      </c>
      <c r="AP63" s="11">
        <f t="shared" si="51"/>
        <v>1.9999999999999987E-2</v>
      </c>
      <c r="AQ63" s="11">
        <f t="shared" si="42"/>
        <v>1.9999999999999997E-2</v>
      </c>
      <c r="AR63">
        <f t="shared" si="54"/>
        <v>39588.211598410679</v>
      </c>
      <c r="AS63">
        <f t="shared" si="55"/>
        <v>6552.7159142068758</v>
      </c>
      <c r="AT63">
        <f t="shared" si="56"/>
        <v>3034.2841262506499</v>
      </c>
      <c r="AU63">
        <f t="shared" si="57"/>
        <v>7917.6423196821361</v>
      </c>
      <c r="AV63">
        <f t="shared" si="21"/>
        <v>1310.5431828413753</v>
      </c>
      <c r="AW63">
        <f t="shared" si="22"/>
        <v>606.85682525012999</v>
      </c>
      <c r="AX63">
        <f t="shared" si="23"/>
        <v>28477.733881746473</v>
      </c>
      <c r="AY63">
        <f t="shared" si="24"/>
        <v>1966.9842899188911</v>
      </c>
      <c r="AZ63">
        <f t="shared" si="25"/>
        <v>678.27109046218607</v>
      </c>
      <c r="BA63">
        <f t="shared" si="26"/>
        <v>11406.847191374167</v>
      </c>
      <c r="BB63">
        <f t="shared" si="27"/>
        <v>20212.659833485312</v>
      </c>
      <c r="BC63">
        <f t="shared" si="28"/>
        <v>23332.450274366271</v>
      </c>
      <c r="BD63">
        <f t="shared" si="29"/>
        <v>0</v>
      </c>
      <c r="BE63">
        <v>0</v>
      </c>
      <c r="BF63">
        <v>0</v>
      </c>
      <c r="BG63">
        <v>0</v>
      </c>
      <c r="BH63">
        <f t="shared" si="6"/>
        <v>0</v>
      </c>
      <c r="BI63">
        <f t="shared" si="7"/>
        <v>0</v>
      </c>
      <c r="BJ63">
        <f t="shared" si="8"/>
        <v>0</v>
      </c>
      <c r="BK63">
        <f t="shared" si="9"/>
        <v>0</v>
      </c>
      <c r="BL63">
        <f t="shared" si="10"/>
        <v>0</v>
      </c>
      <c r="BM63">
        <f t="shared" si="11"/>
        <v>0</v>
      </c>
      <c r="BN63">
        <f t="shared" si="71"/>
        <v>0</v>
      </c>
      <c r="BO63">
        <f t="shared" si="13"/>
        <v>0</v>
      </c>
      <c r="BP63">
        <f t="shared" si="14"/>
        <v>0</v>
      </c>
      <c r="BQ63">
        <f t="shared" si="15"/>
        <v>0</v>
      </c>
      <c r="BR63" s="11">
        <f t="shared" si="30"/>
        <v>-3.0940941119701748E-3</v>
      </c>
      <c r="BS63">
        <f>MAX(-99,(BS$3*'Climate Model'!E169+BS$4*'Climate Model'!E169^2+BS$6*'Climate Model'!E169^6)*(K63/K$69)^BS$8)</f>
        <v>3.6639766335490429</v>
      </c>
      <c r="BT63">
        <f>MAX(-99,(BT$3*'Climate Model'!E169+BT$4*'Climate Model'!E169^2+BT$6*'Climate Model'!E169^6)*(L63/L$69)^BS$8)</f>
        <v>1.9996766848169432</v>
      </c>
      <c r="BU63">
        <f>MAX(-99,(BU$3*'Climate Model'!E169+BU$4*'Climate Model'!E169^2+BU$6*'Climate Model'!E169^6)*(M63/M$69)^BS$8)</f>
        <v>0.68619335268227466</v>
      </c>
      <c r="BV63">
        <v>0</v>
      </c>
      <c r="BW63">
        <f>MAX(-99,(BW$3*'Climate Model'!N169+BW$4*'Climate Model'!N169^2+BW$6*'Climate Model'!N169^6)*(K63/K$69)^BS$8)</f>
        <v>3.6639766335490429</v>
      </c>
      <c r="BX63">
        <f>MAX(-99,(BX$3*'Climate Model'!N169+BX$4*'Climate Model'!N169^2+BX$6*'Climate Model'!N169^6)*(L63/L$69)^BS$8)</f>
        <v>1.9996766848169432</v>
      </c>
      <c r="BY63">
        <f>MAX(-99,(BY$3*'Climate Model'!N169+BY$4*'Climate Model'!N169^2+BY$6*'Climate Model'!N169^6)*(M63/M$69)^BS$8)</f>
        <v>0.68619335268227466</v>
      </c>
      <c r="BZ63">
        <f t="shared" si="16"/>
        <v>0</v>
      </c>
      <c r="CA63">
        <f t="shared" si="31"/>
        <v>0</v>
      </c>
    </row>
    <row r="64" spans="1:79" x14ac:dyDescent="0.35">
      <c r="A64" s="13">
        <v>2015</v>
      </c>
      <c r="B64" s="19">
        <v>1119.4718773342331</v>
      </c>
      <c r="C64" s="19">
        <v>2696.3669523329258</v>
      </c>
      <c r="D64" s="19">
        <v>3676.7303559845113</v>
      </c>
      <c r="E64" s="11">
        <f t="shared" si="47"/>
        <v>6.6134880699967747E-3</v>
      </c>
      <c r="F64" s="11">
        <f t="shared" si="53"/>
        <v>1.1739159864313368E-2</v>
      </c>
      <c r="G64" s="11">
        <f t="shared" si="32"/>
        <v>2.7351017623123367E-2</v>
      </c>
      <c r="H64" s="4">
        <v>38311.346782258544</v>
      </c>
      <c r="I64" s="4">
        <v>11203.692156574294</v>
      </c>
      <c r="J64" s="4">
        <v>4019.3647528211613</v>
      </c>
      <c r="K64">
        <f t="shared" si="17"/>
        <v>34222.696932314437</v>
      </c>
      <c r="L64">
        <f t="shared" si="33"/>
        <v>4155.1066136902236</v>
      </c>
      <c r="M64">
        <f t="shared" si="18"/>
        <v>1093.1899714318058</v>
      </c>
      <c r="N64" s="11">
        <f t="shared" si="48"/>
        <v>2.3066747196207566E-2</v>
      </c>
      <c r="O64" s="11">
        <f t="shared" si="34"/>
        <v>6.6006537613499228E-2</v>
      </c>
      <c r="P64" s="11">
        <f t="shared" si="35"/>
        <v>4.0875430398772179E-2</v>
      </c>
      <c r="Q64" s="19">
        <v>5087.3350573165062</v>
      </c>
      <c r="R64" s="19">
        <v>6218.7811712208168</v>
      </c>
      <c r="S64" s="19">
        <v>2087.9215407832016</v>
      </c>
      <c r="T64">
        <f t="shared" si="19"/>
        <v>132.78925134713305</v>
      </c>
      <c r="U64">
        <f t="shared" si="70"/>
        <v>555.06533777542734</v>
      </c>
      <c r="V64">
        <f t="shared" si="63"/>
        <v>519.46555467943176</v>
      </c>
      <c r="W64" s="11">
        <f t="shared" si="36"/>
        <v>8.7915622950184395E-3</v>
      </c>
      <c r="X64" s="11">
        <f t="shared" si="65"/>
        <v>-7.0448596839425195E-3</v>
      </c>
      <c r="Y64" s="11">
        <f t="shared" si="66"/>
        <v>-0.28705070862539617</v>
      </c>
      <c r="Z64" s="19">
        <v>12079.424112619115</v>
      </c>
      <c r="AA64" s="19">
        <v>20156.307165380884</v>
      </c>
      <c r="AB64" s="19">
        <v>5047.1363724219091</v>
      </c>
      <c r="AC64">
        <f t="shared" si="58"/>
        <v>2.3744109590829332</v>
      </c>
      <c r="AD64">
        <f t="shared" si="64"/>
        <v>3.241198976201308</v>
      </c>
      <c r="AE64">
        <f t="shared" si="68"/>
        <v>2.4173017394746905</v>
      </c>
      <c r="AF64" s="11">
        <f t="shared" si="49"/>
        <v>3.0808671771063983E-3</v>
      </c>
      <c r="AG64" s="11">
        <f t="shared" si="69"/>
        <v>4.5081634304601353E-3</v>
      </c>
      <c r="AH64" s="11">
        <f t="shared" si="67"/>
        <v>0.31497941312616579</v>
      </c>
      <c r="AI64">
        <f t="shared" si="59"/>
        <v>62132.15639204433</v>
      </c>
      <c r="AJ64">
        <f t="shared" si="60"/>
        <v>9998.4566581435865</v>
      </c>
      <c r="AK64">
        <f t="shared" si="61"/>
        <v>4304.8128074714714</v>
      </c>
      <c r="AL64">
        <f t="shared" si="52"/>
        <v>16.340716245352752</v>
      </c>
      <c r="AM64">
        <f t="shared" si="40"/>
        <v>1.9387355221683233</v>
      </c>
      <c r="AN64">
        <f t="shared" si="41"/>
        <v>0.84123673869392634</v>
      </c>
      <c r="AO64" s="11">
        <f t="shared" si="50"/>
        <v>2.0000000000000014E-2</v>
      </c>
      <c r="AP64" s="11">
        <f t="shared" si="51"/>
        <v>2.0000000000000032E-2</v>
      </c>
      <c r="AQ64" s="11">
        <f t="shared" si="42"/>
        <v>2.0000000000000007E-2</v>
      </c>
      <c r="AR64">
        <f t="shared" si="54"/>
        <v>40845.566548106297</v>
      </c>
      <c r="AS64">
        <f t="shared" si="55"/>
        <v>6794.0440420670702</v>
      </c>
      <c r="AT64">
        <f t="shared" si="56"/>
        <v>3192.1148596047096</v>
      </c>
      <c r="AU64">
        <f t="shared" si="57"/>
        <v>8169.1133096212598</v>
      </c>
      <c r="AV64">
        <f t="shared" si="21"/>
        <v>1358.8088084134142</v>
      </c>
      <c r="AW64">
        <f t="shared" si="22"/>
        <v>638.42297192094202</v>
      </c>
      <c r="AX64">
        <f t="shared" si="23"/>
        <v>29189.16848210297</v>
      </c>
      <c r="AY64">
        <f t="shared" si="24"/>
        <v>2015.76244247877</v>
      </c>
      <c r="AZ64">
        <f t="shared" si="25"/>
        <v>694.55511838859616</v>
      </c>
      <c r="BA64">
        <f t="shared" si="26"/>
        <v>11509.90941312561</v>
      </c>
      <c r="BB64">
        <f t="shared" si="27"/>
        <v>20515.989561116054</v>
      </c>
      <c r="BC64">
        <f t="shared" si="28"/>
        <v>24057.845036709034</v>
      </c>
      <c r="BD64">
        <f t="shared" si="29"/>
        <v>0</v>
      </c>
      <c r="BE64" s="10">
        <v>0</v>
      </c>
      <c r="BF64">
        <v>0</v>
      </c>
      <c r="BG64">
        <f>IF(BG63=0.99,0.99,MIN(0.99,$BO64*AB64/AT64/2/BK$6/1000))</f>
        <v>0</v>
      </c>
      <c r="BH64">
        <f t="shared" si="6"/>
        <v>0</v>
      </c>
      <c r="BI64">
        <f t="shared" si="7"/>
        <v>0</v>
      </c>
      <c r="BJ64">
        <f t="shared" si="8"/>
        <v>0</v>
      </c>
      <c r="BK64">
        <f t="shared" si="9"/>
        <v>0</v>
      </c>
      <c r="BL64">
        <f t="shared" si="10"/>
        <v>0</v>
      </c>
      <c r="BM64">
        <f t="shared" si="11"/>
        <v>0</v>
      </c>
      <c r="BN64">
        <f t="shared" ref="BN64:BN127" si="72">BK64*AT64</f>
        <v>0</v>
      </c>
      <c r="BO64">
        <f t="shared" si="13"/>
        <v>0</v>
      </c>
      <c r="BP64">
        <f t="shared" si="14"/>
        <v>0</v>
      </c>
      <c r="BQ64">
        <f t="shared" si="15"/>
        <v>0</v>
      </c>
      <c r="BR64" s="11">
        <f t="shared" si="30"/>
        <v>5.3577570904169897E-2</v>
      </c>
      <c r="BS64">
        <f>MAX(-99,(BS$3*'Climate Model'!E170+BS$4*'Climate Model'!E170^2+BS$6*'Climate Model'!E170^6)*(K64/K$69)^BS$8)</f>
        <v>3.6709765128772638</v>
      </c>
      <c r="BT64">
        <f>MAX(-99,(BT$3*'Climate Model'!E170+BT$4*'Climate Model'!E170^2+BT$6*'Climate Model'!E170^6)*(L64/L$69)^BS$8)</f>
        <v>1.9702574126347152</v>
      </c>
      <c r="BU64">
        <f>MAX(-99,(BU$3*'Climate Model'!E170+BU$4*'Climate Model'!E170^2+BU$6*'Climate Model'!E170^6)*(M64/M$69)^BS$8)</f>
        <v>0.66497779240222166</v>
      </c>
      <c r="BV64">
        <v>0</v>
      </c>
      <c r="BW64">
        <f>MAX(-99,(BW$3*'Climate Model'!N170+BW$4*'Climate Model'!N170^2+BW$6*'Climate Model'!N170^6)*(K64/K$69)^BS$8)</f>
        <v>3.6709765128772638</v>
      </c>
      <c r="BX64">
        <f>MAX(-99,(BX$3*'Climate Model'!N170+BX$4*'Climate Model'!N170^2+BX$6*'Climate Model'!N170^6)*(L64/L$69)^BS$8)</f>
        <v>1.9702574126347152</v>
      </c>
      <c r="BY64">
        <f>MAX(-99,(BY$3*'Climate Model'!N170+BY$4*'Climate Model'!N170^2+BY$6*'Climate Model'!N170^6)*(M64/M$69)^BS$8)</f>
        <v>0.66497779240222166</v>
      </c>
      <c r="BZ64">
        <f t="shared" si="16"/>
        <v>0</v>
      </c>
      <c r="CA64">
        <f t="shared" si="31"/>
        <v>0</v>
      </c>
    </row>
    <row r="65" spans="1:79" x14ac:dyDescent="0.35">
      <c r="A65" s="13">
        <v>2016</v>
      </c>
      <c r="B65" s="19">
        <v>1124.7558067317625</v>
      </c>
      <c r="C65" s="19">
        <v>2728.5278013246102</v>
      </c>
      <c r="D65" s="19">
        <v>3774.6544322657537</v>
      </c>
      <c r="E65" s="11">
        <f t="shared" si="47"/>
        <v>4.7200197740669145E-3</v>
      </c>
      <c r="F65" s="11">
        <f t="shared" si="53"/>
        <v>1.1927474843087824E-2</v>
      </c>
      <c r="G65" s="11">
        <f t="shared" si="32"/>
        <v>2.6633466912212939E-2</v>
      </c>
      <c r="H65" s="4">
        <v>39054.190515459319</v>
      </c>
      <c r="I65" s="4">
        <v>11920.623190134698</v>
      </c>
      <c r="J65" s="4">
        <v>4049.9276043664404</v>
      </c>
      <c r="K65">
        <f t="shared" si="17"/>
        <v>34722.372875709152</v>
      </c>
      <c r="L65">
        <f t="shared" si="33"/>
        <v>4368.8846360105363</v>
      </c>
      <c r="M65">
        <f t="shared" si="18"/>
        <v>1072.9267213834598</v>
      </c>
      <c r="N65" s="11">
        <f t="shared" si="48"/>
        <v>1.4600717891490938E-2</v>
      </c>
      <c r="O65" s="11">
        <f t="shared" si="34"/>
        <v>5.144946741341315E-2</v>
      </c>
      <c r="P65" s="11">
        <f t="shared" si="35"/>
        <v>-1.8535890904493191E-2</v>
      </c>
      <c r="Q65" s="19">
        <v>4985.7669874614294</v>
      </c>
      <c r="R65" s="19">
        <v>6511.142298556857</v>
      </c>
      <c r="S65" s="19">
        <v>2076.6165423779989</v>
      </c>
      <c r="T65">
        <f t="shared" si="19"/>
        <v>127.6627916660531</v>
      </c>
      <c r="U65">
        <f t="shared" si="70"/>
        <v>546.20821367337294</v>
      </c>
      <c r="V65">
        <f t="shared" si="63"/>
        <v>512.75399099457707</v>
      </c>
      <c r="W65" s="11">
        <f t="shared" si="36"/>
        <v>-3.8605983760526957E-2</v>
      </c>
      <c r="X65" s="11">
        <f t="shared" si="65"/>
        <v>-1.5956903627871433E-2</v>
      </c>
      <c r="Y65" s="11">
        <f t="shared" si="66"/>
        <v>-1.2920132286723958E-2</v>
      </c>
      <c r="Z65" s="19">
        <v>11853.052767942219</v>
      </c>
      <c r="AA65" s="19">
        <v>21558.305204754324</v>
      </c>
      <c r="AB65" s="19">
        <v>4657.4782469334632</v>
      </c>
      <c r="AC65">
        <f t="shared" si="58"/>
        <v>2.3773780037757763</v>
      </c>
      <c r="AD65">
        <f t="shared" si="64"/>
        <v>3.3109866466184514</v>
      </c>
      <c r="AE65">
        <f t="shared" si="68"/>
        <v>2.2428205457710737</v>
      </c>
      <c r="AF65" s="11">
        <f t="shared" si="49"/>
        <v>1.2495918962524943E-3</v>
      </c>
      <c r="AG65" s="11">
        <f t="shared" si="69"/>
        <v>2.1531436647229445E-2</v>
      </c>
      <c r="AH65" s="11">
        <f t="shared" si="67"/>
        <v>-7.2180146505638032E-2</v>
      </c>
      <c r="AI65">
        <f t="shared" si="59"/>
        <v>64088.054062461153</v>
      </c>
      <c r="AJ65">
        <f t="shared" si="60"/>
        <v>10357.419800742642</v>
      </c>
      <c r="AK65">
        <f t="shared" si="61"/>
        <v>4512.7544986452667</v>
      </c>
      <c r="AL65">
        <f t="shared" si="52"/>
        <v>16.667530570259807</v>
      </c>
      <c r="AM65">
        <f t="shared" si="40"/>
        <v>1.9775102326116898</v>
      </c>
      <c r="AN65">
        <f t="shared" si="41"/>
        <v>0.85806147346780492</v>
      </c>
      <c r="AO65" s="11">
        <f t="shared" si="50"/>
        <v>1.9999999999999983E-2</v>
      </c>
      <c r="AP65" s="11">
        <f t="shared" si="51"/>
        <v>1.999999999999999E-2</v>
      </c>
      <c r="AQ65" s="11">
        <f t="shared" si="42"/>
        <v>2.0000000000000063E-2</v>
      </c>
      <c r="AR65">
        <f t="shared" si="54"/>
        <v>42079.761778576212</v>
      </c>
      <c r="AS65">
        <f t="shared" si="55"/>
        <v>7045.49906886191</v>
      </c>
      <c r="AT65">
        <f t="shared" si="56"/>
        <v>3356.6688864939015</v>
      </c>
      <c r="AU65">
        <f t="shared" si="57"/>
        <v>8415.9523557152424</v>
      </c>
      <c r="AV65">
        <f t="shared" si="21"/>
        <v>1409.099813772382</v>
      </c>
      <c r="AW65">
        <f t="shared" si="22"/>
        <v>671.33377729878032</v>
      </c>
      <c r="AX65">
        <f t="shared" si="23"/>
        <v>29929.882754443326</v>
      </c>
      <c r="AY65">
        <f t="shared" si="24"/>
        <v>2065.7290911066557</v>
      </c>
      <c r="AZ65">
        <f t="shared" si="25"/>
        <v>711.41217226161723</v>
      </c>
      <c r="BA65">
        <f t="shared" si="26"/>
        <v>11592.422463516956</v>
      </c>
      <c r="BB65">
        <f t="shared" si="27"/>
        <v>20827.503499138227</v>
      </c>
      <c r="BC65">
        <f t="shared" si="28"/>
        <v>24789.106755082437</v>
      </c>
      <c r="BD65">
        <f t="shared" si="29"/>
        <v>0</v>
      </c>
      <c r="BE65">
        <v>0</v>
      </c>
      <c r="BF65">
        <v>0</v>
      </c>
      <c r="BG65">
        <v>0</v>
      </c>
      <c r="BH65">
        <f t="shared" si="6"/>
        <v>0</v>
      </c>
      <c r="BI65">
        <f t="shared" si="7"/>
        <v>0</v>
      </c>
      <c r="BJ65">
        <f t="shared" si="8"/>
        <v>0</v>
      </c>
      <c r="BK65">
        <f t="shared" si="9"/>
        <v>0</v>
      </c>
      <c r="BL65">
        <f t="shared" si="10"/>
        <v>0</v>
      </c>
      <c r="BM65">
        <f t="shared" si="11"/>
        <v>0</v>
      </c>
      <c r="BN65">
        <f t="shared" si="72"/>
        <v>0</v>
      </c>
      <c r="BO65">
        <f t="shared" si="13"/>
        <v>0</v>
      </c>
      <c r="BP65">
        <f t="shared" si="14"/>
        <v>0</v>
      </c>
      <c r="BQ65">
        <f t="shared" si="15"/>
        <v>0</v>
      </c>
      <c r="BR65" s="11">
        <f t="shared" si="30"/>
        <v>3.9598380103732039E-2</v>
      </c>
      <c r="BS65">
        <f>MAX(-99,(BS$3*'Climate Model'!E171+BS$4*'Climate Model'!E171^2+BS$6*'Climate Model'!E171^6)*(K65/K$69)^BS$8)</f>
        <v>3.6832708973078763</v>
      </c>
      <c r="BT65">
        <f>MAX(-99,(BT$3*'Climate Model'!E171+BT$4*'Climate Model'!E171^2+BT$6*'Climate Model'!E171^6)*(L65/L$69)^BS$8)</f>
        <v>1.9459479494694374</v>
      </c>
      <c r="BU65">
        <f>MAX(-99,(BU$3*'Climate Model'!E171+BU$4*'Climate Model'!E171^2+BU$6*'Climate Model'!E171^6)*(M65/M$69)^BS$8)</f>
        <v>0.65191730906216339</v>
      </c>
      <c r="BV65">
        <v>0</v>
      </c>
      <c r="BW65">
        <f>MAX(-99,(BW$3*'Climate Model'!N171+BW$4*'Climate Model'!N171^2+BW$6*'Climate Model'!N171^6)*(K65/K$69)^BS$8)</f>
        <v>3.6832708973078763</v>
      </c>
      <c r="BX65">
        <f>MAX(-99,(BX$3*'Climate Model'!N171+BX$4*'Climate Model'!N171^2+BX$6*'Climate Model'!N171^6)*(L65/L$69)^BS$8)</f>
        <v>1.9459479494694374</v>
      </c>
      <c r="BY65">
        <f>MAX(-99,(BY$3*'Climate Model'!N171+BY$4*'Climate Model'!N171^2+BY$6*'Climate Model'!N171^6)*(M65/M$69)^BS$8)</f>
        <v>0.65191730906216339</v>
      </c>
      <c r="BZ65">
        <f t="shared" si="16"/>
        <v>0</v>
      </c>
      <c r="CA65">
        <f t="shared" si="31"/>
        <v>0</v>
      </c>
    </row>
    <row r="66" spans="1:79" x14ac:dyDescent="0.35">
      <c r="A66" s="13">
        <v>2017</v>
      </c>
      <c r="B66" s="19">
        <v>1131.3741205371182</v>
      </c>
      <c r="C66" s="19">
        <v>2761.789168859973</v>
      </c>
      <c r="D66" s="19">
        <v>3872.9700093164224</v>
      </c>
      <c r="E66" s="11">
        <f t="shared" si="47"/>
        <v>5.884222838188069E-3</v>
      </c>
      <c r="F66" s="11">
        <f t="shared" si="53"/>
        <v>1.2190224896816319E-2</v>
      </c>
      <c r="G66" s="11">
        <f t="shared" si="32"/>
        <v>2.6046245772928762E-2</v>
      </c>
      <c r="H66" s="4">
        <v>39593.591802396753</v>
      </c>
      <c r="I66" s="4">
        <v>12568.877546726993</v>
      </c>
      <c r="J66" s="4">
        <v>3918.0391930297142</v>
      </c>
      <c r="K66">
        <f t="shared" si="17"/>
        <v>34996.020400042173</v>
      </c>
      <c r="L66">
        <f t="shared" si="33"/>
        <v>4550.990962107091</v>
      </c>
      <c r="M66">
        <f t="shared" si="18"/>
        <v>1011.6368532689069</v>
      </c>
      <c r="N66" s="11">
        <f t="shared" si="48"/>
        <v>7.8810145064842924E-3</v>
      </c>
      <c r="O66" s="11">
        <f t="shared" si="34"/>
        <v>4.1682566894887356E-2</v>
      </c>
      <c r="P66" s="11">
        <f t="shared" si="35"/>
        <v>-5.7124001940714285E-2</v>
      </c>
      <c r="Q66" s="19">
        <v>4972.9535956913514</v>
      </c>
      <c r="R66" s="19">
        <v>6742.0727646972009</v>
      </c>
      <c r="S66" s="19">
        <v>2110.9978160451606</v>
      </c>
      <c r="T66">
        <f t="shared" si="19"/>
        <v>125.59996123893762</v>
      </c>
      <c r="U66">
        <f t="shared" si="70"/>
        <v>536.41009228010773</v>
      </c>
      <c r="V66">
        <f t="shared" si="63"/>
        <v>538.78935662529273</v>
      </c>
      <c r="W66" s="11">
        <f t="shared" si="36"/>
        <v>-1.615843113090876E-2</v>
      </c>
      <c r="X66" s="11">
        <f t="shared" si="65"/>
        <v>-1.79384365668371E-2</v>
      </c>
      <c r="Y66" s="11">
        <f t="shared" si="66"/>
        <v>5.0775549460308371E-2</v>
      </c>
      <c r="Z66" s="19">
        <v>11719.351040502464</v>
      </c>
      <c r="AA66" s="19">
        <v>22217.684715994812</v>
      </c>
      <c r="AB66" s="19">
        <v>4412.8393572293326</v>
      </c>
      <c r="AC66">
        <f t="shared" si="58"/>
        <v>2.3566178157496389</v>
      </c>
      <c r="AD66">
        <f t="shared" si="64"/>
        <v>3.2953789570962382</v>
      </c>
      <c r="AE66">
        <f t="shared" si="68"/>
        <v>2.0904045109324398</v>
      </c>
      <c r="AF66" s="11">
        <f t="shared" si="49"/>
        <v>-8.7323883678430154E-3</v>
      </c>
      <c r="AG66" s="11">
        <f t="shared" si="69"/>
        <v>-4.7139089304855898E-3</v>
      </c>
      <c r="AH66" s="11">
        <f t="shared" si="67"/>
        <v>-6.795730274810452E-2</v>
      </c>
      <c r="AI66">
        <f t="shared" si="59"/>
        <v>66095.201011930272</v>
      </c>
      <c r="AJ66">
        <f t="shared" si="60"/>
        <v>10730.777634440759</v>
      </c>
      <c r="AK66">
        <f t="shared" si="61"/>
        <v>4732.8128260795202</v>
      </c>
      <c r="AL66">
        <f t="shared" si="52"/>
        <v>17.000881181665005</v>
      </c>
      <c r="AM66">
        <f t="shared" si="40"/>
        <v>2.0170604372639236</v>
      </c>
      <c r="AN66">
        <f t="shared" si="41"/>
        <v>0.87522270293716109</v>
      </c>
      <c r="AO66" s="11">
        <f t="shared" si="50"/>
        <v>2.0000000000000101E-2</v>
      </c>
      <c r="AP66" s="11">
        <f t="shared" si="51"/>
        <v>2.0000000000000004E-2</v>
      </c>
      <c r="AQ66" s="11">
        <f t="shared" si="42"/>
        <v>2.0000000000000077E-2</v>
      </c>
      <c r="AR66">
        <f t="shared" si="54"/>
        <v>43390.075908056468</v>
      </c>
      <c r="AS66">
        <f t="shared" si="55"/>
        <v>7307.9836649411654</v>
      </c>
      <c r="AT66">
        <f t="shared" si="56"/>
        <v>3528.3994655369302</v>
      </c>
      <c r="AU66">
        <f t="shared" si="57"/>
        <v>8678.0151816112939</v>
      </c>
      <c r="AV66">
        <f t="shared" si="21"/>
        <v>1461.5967329882333</v>
      </c>
      <c r="AW66">
        <f t="shared" si="22"/>
        <v>705.67989310738608</v>
      </c>
      <c r="AX66">
        <f t="shared" si="23"/>
        <v>30681.328215255333</v>
      </c>
      <c r="AY66">
        <f t="shared" si="24"/>
        <v>2116.8838656740177</v>
      </c>
      <c r="AZ66">
        <f t="shared" si="25"/>
        <v>728.82556943108193</v>
      </c>
      <c r="BA66">
        <f t="shared" si="26"/>
        <v>11688.689390245783</v>
      </c>
      <c r="BB66">
        <f t="shared" si="27"/>
        <v>21148.954055292896</v>
      </c>
      <c r="BC66">
        <f t="shared" si="28"/>
        <v>25528.427864297973</v>
      </c>
      <c r="BD66">
        <f t="shared" si="29"/>
        <v>0</v>
      </c>
      <c r="BE66">
        <v>0</v>
      </c>
      <c r="BF66">
        <v>0</v>
      </c>
      <c r="BG66">
        <v>0</v>
      </c>
      <c r="BH66">
        <f t="shared" si="6"/>
        <v>0</v>
      </c>
      <c r="BI66">
        <f t="shared" si="7"/>
        <v>0</v>
      </c>
      <c r="BJ66">
        <f t="shared" si="8"/>
        <v>0</v>
      </c>
      <c r="BK66">
        <f t="shared" si="9"/>
        <v>0</v>
      </c>
      <c r="BL66">
        <f t="shared" si="10"/>
        <v>0</v>
      </c>
      <c r="BM66">
        <f t="shared" si="11"/>
        <v>0</v>
      </c>
      <c r="BN66">
        <f t="shared" si="72"/>
        <v>0</v>
      </c>
      <c r="BO66">
        <f t="shared" si="13"/>
        <v>0</v>
      </c>
      <c r="BP66">
        <f t="shared" si="14"/>
        <v>0</v>
      </c>
      <c r="BQ66">
        <f t="shared" si="15"/>
        <v>0</v>
      </c>
      <c r="BR66" s="11">
        <f t="shared" si="30"/>
        <v>3.105110626441851E-2</v>
      </c>
      <c r="BS66">
        <f>MAX(-99,(BS$3*'Climate Model'!E172+BS$4*'Climate Model'!E172^2+BS$6*'Climate Model'!E172^6)*(K66/K$69)^BS$8)</f>
        <v>3.6992720685826366</v>
      </c>
      <c r="BT66">
        <f>MAX(-99,(BT$3*'Climate Model'!E172+BT$4*'Climate Model'!E172^2+BT$6*'Climate Model'!E172^6)*(L66/L$69)^BS$8)</f>
        <v>1.9243189607215347</v>
      </c>
      <c r="BU66">
        <f>MAX(-99,(BU$3*'Climate Model'!E172+BU$4*'Climate Model'!E172^2+BU$6*'Climate Model'!E172^6)*(M66/M$69)^BS$8)</f>
        <v>0.64329701057114386</v>
      </c>
      <c r="BV66">
        <v>0</v>
      </c>
      <c r="BW66">
        <f>MAX(-99,(BW$3*'Climate Model'!N172+BW$4*'Climate Model'!N172^2+BW$6*'Climate Model'!N172^6)*(K66/K$69)^BS$8)</f>
        <v>3.6992720685826366</v>
      </c>
      <c r="BX66">
        <f>MAX(-99,(BX$3*'Climate Model'!N172+BX$4*'Climate Model'!N172^2+BX$6*'Climate Model'!N172^6)*(L66/L$69)^BS$8)</f>
        <v>1.9243189607215347</v>
      </c>
      <c r="BY66">
        <f>MAX(-99,(BY$3*'Climate Model'!N172+BY$4*'Climate Model'!N172^2+BY$6*'Climate Model'!N172^6)*(M66/M$69)^BS$8)</f>
        <v>0.64329701057114386</v>
      </c>
      <c r="BZ66">
        <f t="shared" si="16"/>
        <v>0</v>
      </c>
      <c r="CA66">
        <f t="shared" si="31"/>
        <v>0</v>
      </c>
    </row>
    <row r="67" spans="1:79" x14ac:dyDescent="0.35">
      <c r="A67" s="13">
        <v>2018</v>
      </c>
      <c r="B67" s="19">
        <v>1138.0528736954698</v>
      </c>
      <c r="C67" s="19">
        <v>2795.3444369815961</v>
      </c>
      <c r="D67" s="19">
        <v>3972.5205799381447</v>
      </c>
      <c r="E67" s="11">
        <f t="shared" si="47"/>
        <v>5.9032224947666778E-3</v>
      </c>
      <c r="F67" s="11">
        <f t="shared" si="53"/>
        <v>1.2149829719070949E-2</v>
      </c>
      <c r="G67" s="11">
        <f t="shared" si="32"/>
        <v>2.5703935321537103E-2</v>
      </c>
      <c r="H67" s="4">
        <v>40189.704336473602</v>
      </c>
      <c r="I67" s="4">
        <v>13258.635036070644</v>
      </c>
      <c r="J67" s="4">
        <v>4051.4729453113914</v>
      </c>
      <c r="K67">
        <f t="shared" si="17"/>
        <v>35314.443876381723</v>
      </c>
      <c r="L67">
        <f t="shared" si="33"/>
        <v>4743.1131779907864</v>
      </c>
      <c r="M67">
        <f t="shared" si="18"/>
        <v>1019.8746271503207</v>
      </c>
      <c r="N67" s="11">
        <f t="shared" si="48"/>
        <v>9.0988481747246597E-3</v>
      </c>
      <c r="O67" s="11">
        <f t="shared" si="34"/>
        <v>4.221546856132264E-2</v>
      </c>
      <c r="P67" s="11">
        <f t="shared" si="35"/>
        <v>8.1430148128699836E-3</v>
      </c>
      <c r="Q67" s="19">
        <v>4989.5845985613214</v>
      </c>
      <c r="R67" s="19">
        <v>6885.6828558593461</v>
      </c>
      <c r="S67" s="19">
        <v>2353.7573811492157</v>
      </c>
      <c r="T67">
        <f t="shared" si="19"/>
        <v>124.15081625850863</v>
      </c>
      <c r="U67">
        <f t="shared" si="70"/>
        <v>519.33572627397712</v>
      </c>
      <c r="V67">
        <f t="shared" si="63"/>
        <v>580.9633713272417</v>
      </c>
      <c r="W67" s="11">
        <f t="shared" si="36"/>
        <v>-1.1537782067242734E-2</v>
      </c>
      <c r="X67" s="11">
        <f t="shared" si="65"/>
        <v>-3.1830806787308846E-2</v>
      </c>
      <c r="Y67" s="11">
        <f t="shared" si="66"/>
        <v>7.8275515622851066E-2</v>
      </c>
      <c r="Z67" s="19">
        <v>11810.196378248909</v>
      </c>
      <c r="AA67" s="19">
        <v>22817.797400870521</v>
      </c>
      <c r="AB67" s="19">
        <v>3938.6752401949539</v>
      </c>
      <c r="AC67">
        <f t="shared" si="58"/>
        <v>2.3669698639149677</v>
      </c>
      <c r="AD67">
        <f t="shared" si="64"/>
        <v>3.3138031301360038</v>
      </c>
      <c r="AE67">
        <f t="shared" si="68"/>
        <v>1.6733565114820399</v>
      </c>
      <c r="AF67" s="11">
        <f t="shared" si="49"/>
        <v>4.3927564733426119E-3</v>
      </c>
      <c r="AG67" s="11">
        <f t="shared" si="69"/>
        <v>5.5909117827226459E-3</v>
      </c>
      <c r="AH67" s="11">
        <f t="shared" si="67"/>
        <v>-0.19950588379871639</v>
      </c>
      <c r="AI67">
        <f t="shared" si="59"/>
        <v>68163.696092348546</v>
      </c>
      <c r="AJ67">
        <f t="shared" si="60"/>
        <v>11119.296603984916</v>
      </c>
      <c r="AK67">
        <f t="shared" si="61"/>
        <v>4965.2114365789548</v>
      </c>
      <c r="AL67">
        <f t="shared" si="52"/>
        <v>17.340898805298306</v>
      </c>
      <c r="AM67">
        <f t="shared" si="40"/>
        <v>2.0574016460092022</v>
      </c>
      <c r="AN67">
        <f t="shared" si="41"/>
        <v>0.89272715699590433</v>
      </c>
      <c r="AO67" s="11">
        <f t="shared" si="50"/>
        <v>2.0000000000000056E-2</v>
      </c>
      <c r="AP67" s="11">
        <f t="shared" si="51"/>
        <v>2.0000000000000052E-2</v>
      </c>
      <c r="AQ67" s="11">
        <f t="shared" si="42"/>
        <v>2.0000000000000014E-2</v>
      </c>
      <c r="AR67">
        <f t="shared" si="54"/>
        <v>44741.669145041138</v>
      </c>
      <c r="AS67">
        <f t="shared" si="55"/>
        <v>7580.237426643982</v>
      </c>
      <c r="AT67">
        <f t="shared" si="56"/>
        <v>3708.1664508144618</v>
      </c>
      <c r="AU67">
        <f t="shared" si="57"/>
        <v>8948.3338290082283</v>
      </c>
      <c r="AV67">
        <f t="shared" si="21"/>
        <v>1516.0474853287965</v>
      </c>
      <c r="AW67">
        <f t="shared" si="22"/>
        <v>741.63329016289242</v>
      </c>
      <c r="AX67">
        <f t="shared" si="23"/>
        <v>31451.381691788432</v>
      </c>
      <c r="AY67">
        <f t="shared" si="24"/>
        <v>2169.3891676058638</v>
      </c>
      <c r="AZ67">
        <f t="shared" si="25"/>
        <v>746.76344677307134</v>
      </c>
      <c r="BA67">
        <f t="shared" si="26"/>
        <v>11785.901115389262</v>
      </c>
      <c r="BB67">
        <f t="shared" si="27"/>
        <v>21474.397598023057</v>
      </c>
      <c r="BC67">
        <f t="shared" si="28"/>
        <v>26281.196924916116</v>
      </c>
      <c r="BD67">
        <f t="shared" si="29"/>
        <v>0</v>
      </c>
      <c r="BE67">
        <v>0</v>
      </c>
      <c r="BF67">
        <v>0</v>
      </c>
      <c r="BG67">
        <v>0</v>
      </c>
      <c r="BH67">
        <f t="shared" si="6"/>
        <v>0</v>
      </c>
      <c r="BI67">
        <f t="shared" si="7"/>
        <v>0</v>
      </c>
      <c r="BJ67">
        <f t="shared" si="8"/>
        <v>0</v>
      </c>
      <c r="BK67">
        <f t="shared" si="9"/>
        <v>0</v>
      </c>
      <c r="BL67">
        <f t="shared" si="10"/>
        <v>0</v>
      </c>
      <c r="BM67">
        <f t="shared" si="11"/>
        <v>0</v>
      </c>
      <c r="BN67">
        <f t="shared" si="72"/>
        <v>0</v>
      </c>
      <c r="BO67">
        <f t="shared" si="13"/>
        <v>0</v>
      </c>
      <c r="BP67">
        <f t="shared" si="14"/>
        <v>0</v>
      </c>
      <c r="BQ67">
        <f t="shared" si="15"/>
        <v>0</v>
      </c>
      <c r="BR67" s="11">
        <f t="shared" si="30"/>
        <v>3.7179841714824552E-2</v>
      </c>
      <c r="BS67">
        <f>MAX(-99,(BS$3*'Climate Model'!E173+BS$4*'Climate Model'!E173^2+BS$6*'Climate Model'!E173^6)*(K67/K$69)^BS$8)</f>
        <v>3.7115919965946347</v>
      </c>
      <c r="BT67">
        <f>MAX(-99,(BT$3*'Climate Model'!E173+BT$4*'Climate Model'!E173^2+BT$6*'Climate Model'!E173^6)*(L67/L$69)^BS$8)</f>
        <v>1.9004747648180889</v>
      </c>
      <c r="BU67">
        <f>MAX(-99,(BU$3*'Climate Model'!E173+BU$4*'Climate Model'!E173^2+BU$6*'Climate Model'!E173^6)*(M67/M$69)^BS$8)</f>
        <v>0.62182174404046886</v>
      </c>
      <c r="BV67">
        <v>0</v>
      </c>
      <c r="BW67">
        <f>MAX(-99,(BW$3*'Climate Model'!N173+BW$4*'Climate Model'!N173^2+BW$6*'Climate Model'!N173^6)*(K67/K$69)^BS$8)</f>
        <v>3.7115919965946347</v>
      </c>
      <c r="BX67">
        <f>MAX(-99,(BX$3*'Climate Model'!N173+BX$4*'Climate Model'!N173^2+BX$6*'Climate Model'!N173^6)*(L67/L$69)^BS$8)</f>
        <v>1.9004747648180889</v>
      </c>
      <c r="BY67">
        <f>MAX(-99,(BY$3*'Climate Model'!N173+BY$4*'Climate Model'!N173^2+BY$6*'Climate Model'!N173^6)*(M67/M$69)^BS$8)</f>
        <v>0.62182174404046886</v>
      </c>
      <c r="BZ67">
        <f t="shared" si="16"/>
        <v>0</v>
      </c>
      <c r="CA67">
        <f t="shared" si="31"/>
        <v>0</v>
      </c>
    </row>
    <row r="68" spans="1:79" x14ac:dyDescent="0.35">
      <c r="A68" s="13">
        <v>2019</v>
      </c>
      <c r="B68" s="19">
        <v>1144.912041920903</v>
      </c>
      <c r="C68" s="19">
        <v>2828.7619944485114</v>
      </c>
      <c r="D68" s="19">
        <v>4074.5006265179481</v>
      </c>
      <c r="E68" s="11">
        <f t="shared" si="47"/>
        <v>6.0271085676012791E-3</v>
      </c>
      <c r="F68" s="11">
        <f t="shared" si="53"/>
        <v>1.1954719076765871E-2</v>
      </c>
      <c r="G68" s="11">
        <f t="shared" si="32"/>
        <v>2.5671370236524077E-2</v>
      </c>
      <c r="H68" s="4">
        <v>41055.867231035096</v>
      </c>
      <c r="I68" s="4">
        <v>13912.601678830139</v>
      </c>
      <c r="J68" s="4">
        <v>4227.6815653054691</v>
      </c>
      <c r="K68">
        <f t="shared" si="17"/>
        <v>35859.407297483442</v>
      </c>
      <c r="L68">
        <f t="shared" si="33"/>
        <v>4918.2652008666091</v>
      </c>
      <c r="M68">
        <f t="shared" si="18"/>
        <v>1037.5950215323512</v>
      </c>
      <c r="N68" s="11">
        <f t="shared" si="48"/>
        <v>1.5431742972064455E-2</v>
      </c>
      <c r="O68" s="11">
        <f t="shared" si="34"/>
        <v>3.6927649900611953E-2</v>
      </c>
      <c r="P68" s="11">
        <f t="shared" si="35"/>
        <v>1.7375071317877418E-2</v>
      </c>
      <c r="Q68" s="19">
        <v>4982.4002301179644</v>
      </c>
      <c r="R68" s="19">
        <v>7096.3195089964356</v>
      </c>
      <c r="S68" s="19">
        <v>2257.5964478610226</v>
      </c>
      <c r="T68">
        <f t="shared" si="19"/>
        <v>121.35659446871094</v>
      </c>
      <c r="U68">
        <f t="shared" si="70"/>
        <v>510.06416145690594</v>
      </c>
      <c r="V68">
        <f t="shared" si="63"/>
        <v>534.00342788066655</v>
      </c>
      <c r="W68" s="11">
        <f t="shared" si="36"/>
        <v>-2.2506672722791606E-2</v>
      </c>
      <c r="X68" s="11">
        <f t="shared" si="65"/>
        <v>-1.7852738311671511E-2</v>
      </c>
      <c r="Y68" s="11">
        <f t="shared" si="66"/>
        <v>-8.0831160386742915E-2</v>
      </c>
      <c r="Z68" s="19">
        <v>11624.724812619861</v>
      </c>
      <c r="AA68" s="19">
        <v>23072.050354714676</v>
      </c>
      <c r="AB68" s="19">
        <v>4097.6733000578115</v>
      </c>
      <c r="AC68">
        <f t="shared" si="58"/>
        <v>2.3331575697893365</v>
      </c>
      <c r="AD68">
        <f t="shared" si="64"/>
        <v>3.2512699471134066</v>
      </c>
      <c r="AE68">
        <f t="shared" si="68"/>
        <v>1.8150601290767374</v>
      </c>
      <c r="AF68" s="11">
        <f t="shared" si="49"/>
        <v>-1.428505476183191E-2</v>
      </c>
      <c r="AG68" s="11">
        <f t="shared" si="69"/>
        <v>-1.8870518424560358E-2</v>
      </c>
      <c r="AH68" s="11">
        <f t="shared" si="67"/>
        <v>8.468226383461766E-2</v>
      </c>
      <c r="AI68">
        <f t="shared" si="59"/>
        <v>70295.660312121923</v>
      </c>
      <c r="AJ68">
        <f t="shared" si="60"/>
        <v>11523.414428915221</v>
      </c>
      <c r="AK68">
        <f t="shared" si="61"/>
        <v>5210.3235830839512</v>
      </c>
      <c r="AL68">
        <f t="shared" si="52"/>
        <v>17.687716781404273</v>
      </c>
      <c r="AM68">
        <f t="shared" si="40"/>
        <v>2.0985496789293863</v>
      </c>
      <c r="AN68">
        <f t="shared" si="41"/>
        <v>0.9105817001358224</v>
      </c>
      <c r="AO68" s="11">
        <f t="shared" si="50"/>
        <v>2.000000000000007E-2</v>
      </c>
      <c r="AP68" s="11">
        <f t="shared" si="51"/>
        <v>2.0000000000000025E-2</v>
      </c>
      <c r="AQ68" s="11">
        <f t="shared" si="42"/>
        <v>1.999999999999999E-2</v>
      </c>
      <c r="AR68">
        <f t="shared" si="54"/>
        <v>46139.743636694177</v>
      </c>
      <c r="AS68">
        <f t="shared" si="55"/>
        <v>7861.630314848956</v>
      </c>
      <c r="AT68">
        <f t="shared" si="56"/>
        <v>3897.1881052764302</v>
      </c>
      <c r="AU68">
        <f t="shared" si="57"/>
        <v>9227.9487273388349</v>
      </c>
      <c r="AV68">
        <f t="shared" si="21"/>
        <v>1572.3260629697913</v>
      </c>
      <c r="AW68">
        <f t="shared" si="22"/>
        <v>779.43762105528606</v>
      </c>
      <c r="AX68">
        <f t="shared" si="23"/>
        <v>32239.85210901067</v>
      </c>
      <c r="AY68">
        <f t="shared" si="24"/>
        <v>2223.3416117092993</v>
      </c>
      <c r="AZ68">
        <f t="shared" si="25"/>
        <v>765.18591356447064</v>
      </c>
      <c r="BA68">
        <f t="shared" si="26"/>
        <v>11885.284518608056</v>
      </c>
      <c r="BB68">
        <f t="shared" si="27"/>
        <v>21800.608383604973</v>
      </c>
      <c r="BC68">
        <f t="shared" si="28"/>
        <v>27055.16832715477</v>
      </c>
      <c r="BD68">
        <f t="shared" si="29"/>
        <v>0</v>
      </c>
      <c r="BE68">
        <v>0</v>
      </c>
      <c r="BF68">
        <v>0</v>
      </c>
      <c r="BG68">
        <v>0</v>
      </c>
      <c r="BH68">
        <f t="shared" si="6"/>
        <v>0</v>
      </c>
      <c r="BI68">
        <f t="shared" si="7"/>
        <v>0</v>
      </c>
      <c r="BJ68">
        <f t="shared" si="8"/>
        <v>0</v>
      </c>
      <c r="BK68">
        <f t="shared" si="9"/>
        <v>0</v>
      </c>
      <c r="BL68">
        <f t="shared" si="10"/>
        <v>0</v>
      </c>
      <c r="BM68">
        <f t="shared" si="11"/>
        <v>0</v>
      </c>
      <c r="BN68">
        <f t="shared" si="72"/>
        <v>0</v>
      </c>
      <c r="BO68">
        <f t="shared" si="13"/>
        <v>0</v>
      </c>
      <c r="BP68">
        <f t="shared" si="14"/>
        <v>0</v>
      </c>
      <c r="BQ68">
        <f t="shared" si="15"/>
        <v>0</v>
      </c>
      <c r="BR68" s="11">
        <f t="shared" si="30"/>
        <v>4.1304512107316088E-2</v>
      </c>
      <c r="BS68">
        <f>MAX(-99,(BS$3*'Climate Model'!E174+BS$4*'Climate Model'!E174^2+BS$6*'Climate Model'!E174^6)*(K68/K$69)^BS$8)</f>
        <v>3.7153722897786059</v>
      </c>
      <c r="BT68">
        <f>MAX(-99,(BT$3*'Climate Model'!E174+BT$4*'Climate Model'!E174^2+BT$6*'Climate Model'!E174^6)*(L68/L$69)^BS$8)</f>
        <v>1.8769935205007244</v>
      </c>
      <c r="BU68">
        <f>MAX(-99,(BU$3*'Climate Model'!E174+BU$4*'Climate Model'!E174^2+BU$6*'Climate Model'!E174^6)*(M68/M$69)^BS$8)</f>
        <v>0.59705658134444595</v>
      </c>
      <c r="BV68">
        <v>0</v>
      </c>
      <c r="BW68">
        <f>MAX(-99,(BW$3*'Climate Model'!N174+BW$4*'Climate Model'!N174^2+BW$6*'Climate Model'!N174^6)*(K68/K$69)^BS$8)</f>
        <v>3.7153722897786059</v>
      </c>
      <c r="BX68">
        <f>MAX(-99,(BX$3*'Climate Model'!N174+BX$4*'Climate Model'!N174^2+BX$6*'Climate Model'!N174^6)*(L68/L$69)^BS$8)</f>
        <v>1.8769935205007244</v>
      </c>
      <c r="BY68">
        <f>MAX(-99,(BY$3*'Climate Model'!N174+BY$4*'Climate Model'!N174^2+BY$6*'Climate Model'!N174^6)*(M68/M$69)^BS$8)</f>
        <v>0.59705658134444595</v>
      </c>
      <c r="BZ68">
        <f t="shared" si="16"/>
        <v>0</v>
      </c>
      <c r="CA68">
        <f t="shared" si="31"/>
        <v>0</v>
      </c>
    </row>
    <row r="69" spans="1:79" x14ac:dyDescent="0.35">
      <c r="A69" s="13">
        <v>2020</v>
      </c>
      <c r="B69" s="19">
        <v>1151.5982808918557</v>
      </c>
      <c r="C69" s="19">
        <v>2861.8806579201969</v>
      </c>
      <c r="D69" s="19">
        <v>4179.8219405220689</v>
      </c>
      <c r="E69" s="11">
        <f t="shared" si="47"/>
        <v>5.8399586397350472E-3</v>
      </c>
      <c r="F69" s="11">
        <f t="shared" si="53"/>
        <v>1.1707829621820926E-2</v>
      </c>
      <c r="G69" s="11">
        <f t="shared" si="32"/>
        <v>2.5848888896632196E-2</v>
      </c>
      <c r="H69" s="4">
        <v>42083.076298288528</v>
      </c>
      <c r="I69" s="4">
        <v>14533.511979046143</v>
      </c>
      <c r="J69" s="4">
        <v>4206.8006010135214</v>
      </c>
      <c r="K69">
        <f>H69/B69*1000</f>
        <v>36543.191316417455</v>
      </c>
      <c r="L69">
        <f t="shared" si="33"/>
        <v>5078.3081882974202</v>
      </c>
      <c r="M69">
        <f>J69/D69*1000</f>
        <v>1006.4544999464935</v>
      </c>
      <c r="N69" s="11">
        <f t="shared" si="48"/>
        <v>1.9068469628107883E-2</v>
      </c>
      <c r="O69" s="11">
        <f t="shared" si="34"/>
        <v>3.254053632622559E-2</v>
      </c>
      <c r="P69" s="11">
        <f t="shared" si="35"/>
        <v>-3.0012211835662536E-2</v>
      </c>
      <c r="Q69" s="19">
        <v>4864.0657552510656</v>
      </c>
      <c r="R69" s="19">
        <v>7315</v>
      </c>
      <c r="S69" s="19">
        <v>2219.0312399999998</v>
      </c>
      <c r="T69">
        <f>Q69/H69*1000</f>
        <v>115.58246647118052</v>
      </c>
      <c r="U69">
        <f t="shared" si="70"/>
        <v>503.31950120153238</v>
      </c>
      <c r="V69">
        <f t="shared" si="63"/>
        <v>527.48666990904701</v>
      </c>
      <c r="W69" s="11">
        <f t="shared" si="36"/>
        <v>-4.7579845354173499E-2</v>
      </c>
      <c r="X69" s="11">
        <f t="shared" si="65"/>
        <v>-1.3223160466927649E-2</v>
      </c>
      <c r="Y69" s="11">
        <f t="shared" si="66"/>
        <v>-1.220358827560904E-2</v>
      </c>
      <c r="Z69" s="19">
        <v>11584.411071543114</v>
      </c>
      <c r="AA69" s="19">
        <v>22994.005120074238</v>
      </c>
      <c r="AB69" s="19">
        <v>3709.182894891283</v>
      </c>
      <c r="AC69">
        <f>Z69/Q69</f>
        <v>2.3816312637297332</v>
      </c>
      <c r="AD69">
        <f t="shared" si="64"/>
        <v>3.1434046643983922</v>
      </c>
      <c r="AE69">
        <f t="shared" si="68"/>
        <v>1.6715325264601879</v>
      </c>
      <c r="AF69" s="11">
        <f>(AC69-AC68)/AC68</f>
        <v>2.0776005259161914E-2</v>
      </c>
      <c r="AG69" s="11">
        <f>(AD69-AD68)/AD68</f>
        <v>-3.3176354000005764E-2</v>
      </c>
      <c r="AH69" s="11">
        <f t="shared" si="67"/>
        <v>-7.907594923015436E-2</v>
      </c>
      <c r="AI69">
        <f t="shared" si="59"/>
        <v>72494.043008248569</v>
      </c>
      <c r="AJ69">
        <f t="shared" si="60"/>
        <v>11943.399048993489</v>
      </c>
      <c r="AK69">
        <f t="shared" si="61"/>
        <v>5468.7288458308431</v>
      </c>
      <c r="AL69">
        <f t="shared" si="52"/>
        <v>18.041471117032359</v>
      </c>
      <c r="AM69">
        <f t="shared" si="40"/>
        <v>2.1405206725079742</v>
      </c>
      <c r="AN69">
        <f t="shared" si="41"/>
        <v>0.92879333413853882</v>
      </c>
      <c r="AO69" s="11">
        <f t="shared" si="50"/>
        <v>2.0000000000000011E-2</v>
      </c>
      <c r="AP69" s="11">
        <f t="shared" si="51"/>
        <v>2.0000000000000087E-2</v>
      </c>
      <c r="AQ69" s="11">
        <f t="shared" si="42"/>
        <v>1.9999999999999962E-2</v>
      </c>
      <c r="AR69">
        <f>AL69*AI69^AR$6*B69^(1-AR$6)*(1-BI68+BS68/100)-CB6</f>
        <v>49341.9545069206</v>
      </c>
      <c r="AS69">
        <f t="shared" ref="AS69:AS132" si="73">AM69*AJ69^AS$6*C69^(1-AS$6)*(1-BJ68+BT68/100)</f>
        <v>8305.0518988552976</v>
      </c>
      <c r="AT69">
        <f>AN69*AK69^AT$6*D69^(1-AT$6)*(1-BK68+BU68/100)+CB6</f>
        <v>4121.0498376149098</v>
      </c>
      <c r="AU69">
        <f t="shared" si="57"/>
        <v>9868.3909013841203</v>
      </c>
      <c r="AV69">
        <f t="shared" si="21"/>
        <v>1661.0103797710597</v>
      </c>
      <c r="AW69">
        <f>AW$6*AT69</f>
        <v>824.20996752298197</v>
      </c>
      <c r="AX69">
        <f t="shared" si="23"/>
        <v>34277.199141844991</v>
      </c>
      <c r="AY69">
        <f t="shared" si="24"/>
        <v>2321.5648425789477</v>
      </c>
      <c r="AZ69">
        <f t="shared" si="25"/>
        <v>788.75127146687635</v>
      </c>
      <c r="BA69">
        <f t="shared" si="26"/>
        <v>12025.260639399023</v>
      </c>
      <c r="BB69">
        <f t="shared" si="27"/>
        <v>22179.5657645668</v>
      </c>
      <c r="BC69">
        <f t="shared" si="28"/>
        <v>27881.29755105295</v>
      </c>
      <c r="BD69">
        <f t="shared" si="29"/>
        <v>62086.123955018775</v>
      </c>
      <c r="BE69">
        <f>BE$6</f>
        <v>0.12087317980072615</v>
      </c>
      <c r="BF69">
        <f>BF$6</f>
        <v>9.6977503743728988E-2</v>
      </c>
      <c r="BG69">
        <f>BG$6</f>
        <v>1.0518977531620399E-2</v>
      </c>
      <c r="BH69">
        <f t="shared" si="6"/>
        <v>9.5831619611176089E-2</v>
      </c>
      <c r="BI69">
        <f t="shared" si="7"/>
        <v>1.4610325595138672E-3</v>
      </c>
      <c r="BJ69">
        <f t="shared" si="8"/>
        <v>9.4046362323649702E-4</v>
      </c>
      <c r="BK69">
        <f t="shared" si="9"/>
        <v>1.106488883107348E-5</v>
      </c>
      <c r="BL69">
        <f t="shared" si="10"/>
        <v>72.090202084663005</v>
      </c>
      <c r="BM69">
        <f t="shared" si="11"/>
        <v>7.8105991999646029</v>
      </c>
      <c r="BN69">
        <f t="shared" si="72"/>
        <v>4.5598958320522395E-2</v>
      </c>
      <c r="BO69">
        <f t="shared" si="13"/>
        <v>102.96801282345736</v>
      </c>
      <c r="BP69">
        <f t="shared" si="14"/>
        <v>7.0053320194311839</v>
      </c>
      <c r="BQ69">
        <f t="shared" si="15"/>
        <v>2.3374005476119675</v>
      </c>
      <c r="BR69" s="11">
        <f t="shared" si="30"/>
        <v>3.9289227342166749E-2</v>
      </c>
      <c r="BS69">
        <f>MAX(-99,(BS$3*'Climate Model'!E175+BS$4*'Climate Model'!E175^2+BS$6*'Climate Model'!E175^6)*(K69/K$69)^BS$8)</f>
        <v>3.7129245328597671</v>
      </c>
      <c r="BT69">
        <f>MAX(-99,(BT$3*'Climate Model'!E175+BT$4*'Climate Model'!E175^2+BT$6*'Climate Model'!E175^6)*(L69/L$69)^BS$8)</f>
        <v>1.8533466321195009</v>
      </c>
      <c r="BU69">
        <f>MAX(-99,(BU$3*'Climate Model'!E175+BU$4*'Climate Model'!E175^2+BU$6*'Climate Model'!E175^6)*(M69/M$69)^BS$8)</f>
        <v>0.57728790158443144</v>
      </c>
      <c r="BV69">
        <v>1</v>
      </c>
      <c r="BW69">
        <f>MAX(-99,(BW$3*'Climate Model'!N175+BW$4*'Climate Model'!N175^2+BW$6*'Climate Model'!N175^6)*(K69/K$69)^BS$8)</f>
        <v>3.7129245328597671</v>
      </c>
      <c r="BX69">
        <f>MAX(-99,(BX$3*'Climate Model'!N175+BX$4*'Climate Model'!N175^2+BX$6*'Climate Model'!N175^6)*(L69/L$69)^BS$8)</f>
        <v>1.8533466321195009</v>
      </c>
      <c r="BY69">
        <f>MAX(-99,(BY$3*'Climate Model'!N175+BY$4*'Climate Model'!N175^2+BY$6*'Climate Model'!N175^6)*(M69/M$69)^BS$8)</f>
        <v>0.57728790158443144</v>
      </c>
      <c r="BZ69">
        <f t="shared" si="16"/>
        <v>0</v>
      </c>
      <c r="CA69">
        <f t="shared" si="31"/>
        <v>0</v>
      </c>
    </row>
    <row r="70" spans="1:79" x14ac:dyDescent="0.35">
      <c r="A70" s="13">
        <v>2021</v>
      </c>
      <c r="B70" s="18">
        <f t="shared" ref="B70:B133" si="74">B69*(1+E70)</f>
        <v>1157.987302905354</v>
      </c>
      <c r="C70">
        <f t="shared" ref="C70:C133" si="75">C69*(1+F70)</f>
        <v>2893.7117485040653</v>
      </c>
      <c r="D70">
        <f t="shared" ref="D70:D133" si="76">D69*(1+G70)</f>
        <v>4282.463505822916</v>
      </c>
      <c r="E70" s="11">
        <f>E$6*E69</f>
        <v>5.5479607077482942E-3</v>
      </c>
      <c r="F70" s="11">
        <f t="shared" ref="F70:F75" si="77">E$6*F69</f>
        <v>1.1122438140729879E-2</v>
      </c>
      <c r="G70" s="11">
        <f>E$6*G69</f>
        <v>2.4556444451800587E-2</v>
      </c>
      <c r="H70">
        <f>AR70</f>
        <v>50829.249308952283</v>
      </c>
      <c r="I70">
        <f>AS70</f>
        <v>8600.5772892481946</v>
      </c>
      <c r="J70">
        <f>AT70</f>
        <v>4326.7150839387868</v>
      </c>
      <c r="K70">
        <f t="shared" ref="K70:K133" si="78">H70/B70*1000</f>
        <v>43894.478964858492</v>
      </c>
      <c r="L70">
        <f t="shared" si="33"/>
        <v>2972.1610294094958</v>
      </c>
      <c r="M70">
        <f t="shared" ref="M70:M133" si="79">J70/D70*1000</f>
        <v>1010.3332061220607</v>
      </c>
      <c r="N70" s="11">
        <f t="shared" si="48"/>
        <v>0.20116709525416807</v>
      </c>
      <c r="O70" s="11">
        <f t="shared" si="34"/>
        <v>-0.41473401786472558</v>
      </c>
      <c r="P70" s="11">
        <f t="shared" si="35"/>
        <v>3.853831619584826E-3</v>
      </c>
      <c r="Q70">
        <f>T70*H70/1000</f>
        <v>5803.3395605859905</v>
      </c>
      <c r="R70">
        <f>U70*I70/1000</f>
        <v>4271.5738605793258</v>
      </c>
      <c r="S70">
        <f>V70*J70/1000</f>
        <v>2254.4324659231634</v>
      </c>
      <c r="T70">
        <f t="shared" ref="T70:T133" si="80">T69*(1+W70)</f>
        <v>114.17322977390263</v>
      </c>
      <c r="U70">
        <f t="shared" ref="U70:U133" si="81">U69*(1+X70)</f>
        <v>496.661295738756</v>
      </c>
      <c r="V70">
        <f t="shared" ref="V70:V133" si="82">V69*(1+Y70)</f>
        <v>521.04943870509283</v>
      </c>
      <c r="W70" s="11">
        <f>T$6-1</f>
        <v>-1.219247815263802E-2</v>
      </c>
      <c r="X70" s="11">
        <f>U$6-1</f>
        <v>-1.3228586309256496E-2</v>
      </c>
      <c r="Y70" s="11">
        <f>V$6-1</f>
        <v>-1.2203590291796629E-2</v>
      </c>
      <c r="Z70">
        <f t="shared" ref="Z70:Z133" si="83">Q69*AC70*(1-BE69)</f>
        <v>10154.591983854818</v>
      </c>
      <c r="AA70">
        <f t="shared" ref="AA70:AA133" si="84">R69*AD70*(1-BF69)</f>
        <v>20806.807954185333</v>
      </c>
      <c r="AB70">
        <f t="shared" ref="AB70:AB133" si="85">S69*AE70*(1-BG69)</f>
        <v>3673.1965545807293</v>
      </c>
      <c r="AC70">
        <f t="shared" ref="AC70:AC133" si="86">AC69*(1+AF70)</f>
        <v>2.3747150846652656</v>
      </c>
      <c r="AD70">
        <f t="shared" ref="AD70:AD133" si="87">AD69*(1+AG70)</f>
        <v>3.1498694806031327</v>
      </c>
      <c r="AE70">
        <f t="shared" ref="AE70:AE133" si="88">AE69*(1+AH70)</f>
        <v>1.6729127177382255</v>
      </c>
      <c r="AF70" s="11">
        <f>AC$6-1</f>
        <v>-2.9039671966837322E-3</v>
      </c>
      <c r="AG70" s="11">
        <f>AD$6-1</f>
        <v>2.0566286860739247E-3</v>
      </c>
      <c r="AH70" s="11">
        <f>AE$6-1</f>
        <v>8.2570411056281934E-4</v>
      </c>
      <c r="AI70">
        <f t="shared" si="59"/>
        <v>75113.029608807832</v>
      </c>
      <c r="AJ70">
        <f t="shared" si="60"/>
        <v>12410.069523865201</v>
      </c>
      <c r="AK70">
        <f t="shared" si="61"/>
        <v>5746.0659287707413</v>
      </c>
      <c r="AL70">
        <f>AL69*(1+AO70)</f>
        <v>18.398692245149601</v>
      </c>
      <c r="AM70">
        <f>AM69*(1+AP70)</f>
        <v>2.1829029818236321</v>
      </c>
      <c r="AN70">
        <f>AN69*(1+AQ70)</f>
        <v>0.94718344215448191</v>
      </c>
      <c r="AO70" s="11">
        <f>AO69*AO$6</f>
        <v>1.9800000000000012E-2</v>
      </c>
      <c r="AP70" s="11">
        <f>AP69*AP$6</f>
        <v>1.9800000000000085E-2</v>
      </c>
      <c r="AQ70" s="11">
        <f>AQ69*AQ$6</f>
        <v>1.9799999999999963E-2</v>
      </c>
      <c r="AR70">
        <f t="shared" ref="AR70:AR133" si="89">AL70*AI70^AR$6*B70^(1-AR$6)*(1-BI69+BS69/100)</f>
        <v>50829.249308952283</v>
      </c>
      <c r="AS70">
        <f t="shared" si="73"/>
        <v>8600.5772892481946</v>
      </c>
      <c r="AT70">
        <f t="shared" ref="AT70:AT133" si="90">AN70*AK70^AT$6*D70^(1-AT$6)*(1-BK69+BU69/100)</f>
        <v>4326.7150839387868</v>
      </c>
      <c r="AU70">
        <f t="shared" si="57"/>
        <v>10165.849861790457</v>
      </c>
      <c r="AV70">
        <f t="shared" si="21"/>
        <v>1720.1154578496389</v>
      </c>
      <c r="AW70">
        <f t="shared" si="22"/>
        <v>865.34301678775739</v>
      </c>
      <c r="AX70">
        <f t="shared" si="23"/>
        <v>35115.583171886799</v>
      </c>
      <c r="AY70">
        <f t="shared" si="24"/>
        <v>2377.7288235275964</v>
      </c>
      <c r="AZ70">
        <f t="shared" si="25"/>
        <v>808.26656489764855</v>
      </c>
      <c r="BA70">
        <f t="shared" si="26"/>
        <v>12119.95862666555</v>
      </c>
      <c r="BB70">
        <f t="shared" si="27"/>
        <v>22495.428757340596</v>
      </c>
      <c r="BC70">
        <f t="shared" si="28"/>
        <v>28670.630284994324</v>
      </c>
      <c r="BD70">
        <f t="shared" si="29"/>
        <v>60272.397780000443</v>
      </c>
      <c r="BE70">
        <f t="shared" ref="BE70:BG78" si="91">BE$6</f>
        <v>0.12087317980072615</v>
      </c>
      <c r="BF70">
        <f t="shared" si="91"/>
        <v>9.6977503743728988E-2</v>
      </c>
      <c r="BG70">
        <f t="shared" si="91"/>
        <v>1.0518977531620399E-2</v>
      </c>
      <c r="BH70">
        <f t="shared" si="6"/>
        <v>9.4814108536418445E-2</v>
      </c>
      <c r="BI70">
        <f t="shared" si="7"/>
        <v>1.4610325595138672E-3</v>
      </c>
      <c r="BJ70">
        <f t="shared" si="8"/>
        <v>9.4046362323649702E-4</v>
      </c>
      <c r="BK70">
        <f t="shared" si="9"/>
        <v>1.106488883107348E-5</v>
      </c>
      <c r="BL70">
        <f t="shared" si="10"/>
        <v>74.263188216027018</v>
      </c>
      <c r="BM70">
        <f t="shared" si="11"/>
        <v>8.0885300793718873</v>
      </c>
      <c r="BN70">
        <f t="shared" si="72"/>
        <v>4.7874621407511433E-2</v>
      </c>
      <c r="BO70">
        <f t="shared" si="13"/>
        <v>121.00718572691726</v>
      </c>
      <c r="BP70">
        <f t="shared" si="14"/>
        <v>8.0172078110474772</v>
      </c>
      <c r="BQ70">
        <f t="shared" si="15"/>
        <v>2.4780932943497289</v>
      </c>
      <c r="BR70" s="11">
        <f t="shared" si="30"/>
        <v>6.0507304073831952E-2</v>
      </c>
      <c r="BS70">
        <f>MAX(-99,(BS$3*'Climate Model'!E176+BS$4*'Climate Model'!E176^2+BS$6*'Climate Model'!E176^6)*(K70/K$69)^BS$8)</f>
        <v>3.55814439779305</v>
      </c>
      <c r="BT70">
        <f>MAX(-99,(BT$3*'Climate Model'!E176+BT$4*'Climate Model'!E176^2+BT$6*'Climate Model'!E176^6)*(L70/L$69)^BS$8)</f>
        <v>2.1061652913108868</v>
      </c>
      <c r="BU70">
        <f>MAX(-99,(BU$3*'Climate Model'!E176+BU$4*'Climate Model'!E176^2+BU$6*'Climate Model'!E176^6)*(M70/M$69)^BS$8)</f>
        <v>0.5503176153290249</v>
      </c>
      <c r="BV70" s="41">
        <f t="shared" ref="BV70:BV133" si="92">1*(1+BV$6)^-(A70-2020)</f>
        <v>0.95238095238095233</v>
      </c>
      <c r="BW70">
        <f>MAX(-99,(BW$3*'Climate Model'!N176+BW$4*'Climate Model'!N176^2+BW$6*'Climate Model'!N176^6)*(K70/K$69)^BS$8)</f>
        <v>3.5581444655124468</v>
      </c>
      <c r="BX70">
        <f>MAX(-99,(BX$3*'Climate Model'!N176+BX$4*'Climate Model'!N176^2+BX$6*'Climate Model'!N176^6)*(L70/L$69)^BS$8)</f>
        <v>2.1061651953295262</v>
      </c>
      <c r="BY70">
        <f>MAX(-99,(BY$3*'Climate Model'!N176+BY$4*'Climate Model'!N176^2+BY$6*'Climate Model'!N176^6)*(M70/M$69)^BS$8)</f>
        <v>0.55031742997217103</v>
      </c>
      <c r="BZ70">
        <f t="shared" si="16"/>
        <v>-1.8146446947877816E-5</v>
      </c>
      <c r="CA70">
        <f t="shared" si="31"/>
        <v>-1.7282330426550299E-5</v>
      </c>
    </row>
    <row r="71" spans="1:79" x14ac:dyDescent="0.35">
      <c r="A71" s="13">
        <v>2022</v>
      </c>
      <c r="B71" s="18">
        <f t="shared" si="74"/>
        <v>1164.0905475591148</v>
      </c>
      <c r="C71">
        <f t="shared" si="75"/>
        <v>2924.2876219279128</v>
      </c>
      <c r="D71">
        <f t="shared" si="76"/>
        <v>4382.36747916064</v>
      </c>
      <c r="E71" s="11">
        <f>E$6*E70</f>
        <v>5.2705626723608791E-3</v>
      </c>
      <c r="F71" s="11">
        <f t="shared" si="77"/>
        <v>1.0566316233693385E-2</v>
      </c>
      <c r="G71" s="11">
        <f>E$6*G70</f>
        <v>2.3328622229210557E-2</v>
      </c>
      <c r="H71">
        <f t="shared" ref="H71:H74" si="93">AR71</f>
        <v>52328.449564269678</v>
      </c>
      <c r="I71">
        <f t="shared" ref="I71:I74" si="94">AS71</f>
        <v>8932.6022165084214</v>
      </c>
      <c r="J71">
        <f>AT71</f>
        <v>4537.0322769181821</v>
      </c>
      <c r="K71">
        <f t="shared" si="78"/>
        <v>44952.215851243593</v>
      </c>
      <c r="L71">
        <f t="shared" si="33"/>
        <v>3054.6250476618202</v>
      </c>
      <c r="M71">
        <f t="shared" si="79"/>
        <v>1035.2925213353321</v>
      </c>
      <c r="N71" s="11">
        <f t="shared" si="48"/>
        <v>2.409726487998445E-2</v>
      </c>
      <c r="O71" s="11">
        <f t="shared" ref="O71:O134" si="95">(L71-L70)/L70</f>
        <v>2.7745474567610572E-2</v>
      </c>
      <c r="P71" s="11">
        <f t="shared" ref="P71:P134" si="96">(M71-M70)/M70</f>
        <v>2.4704043242399439E-2</v>
      </c>
      <c r="Q71">
        <f t="shared" ref="Q71:Q72" si="97">T71*H71/1000</f>
        <v>5901.6640363824727</v>
      </c>
      <c r="R71">
        <f t="shared" ref="R71:R74" si="98">U71*I71/1000</f>
        <v>4377.7894618003647</v>
      </c>
      <c r="S71">
        <f t="shared" ref="S71:S74" si="99">V71*J71/1000</f>
        <v>2335.168612680684</v>
      </c>
      <c r="T71">
        <f t="shared" si="80"/>
        <v>112.78117516426821</v>
      </c>
      <c r="U71">
        <f t="shared" si="81"/>
        <v>490.0911689216087</v>
      </c>
      <c r="V71">
        <f t="shared" si="82"/>
        <v>514.69076483336528</v>
      </c>
      <c r="W71" s="11">
        <f t="shared" ref="W71:W134" si="100">T$6-1</f>
        <v>-1.219247815263802E-2</v>
      </c>
      <c r="X71" s="11">
        <f t="shared" ref="X71:X134" si="101">U$6-1</f>
        <v>-1.3228586309256496E-2</v>
      </c>
      <c r="Y71" s="11">
        <f t="shared" ref="Y71:Y134" si="102">V$6-1</f>
        <v>-1.2203590291796629E-2</v>
      </c>
      <c r="Z71">
        <f t="shared" si="83"/>
        <v>12080.30811413455</v>
      </c>
      <c r="AA71">
        <f t="shared" si="84"/>
        <v>12175.065707060436</v>
      </c>
      <c r="AB71">
        <f t="shared" si="85"/>
        <v>3734.8781084655261</v>
      </c>
      <c r="AC71">
        <f t="shared" si="86"/>
        <v>2.3678189899579278</v>
      </c>
      <c r="AD71">
        <f t="shared" si="87"/>
        <v>3.1563475925343298</v>
      </c>
      <c r="AE71">
        <f t="shared" si="88"/>
        <v>1.6742940486458748</v>
      </c>
      <c r="AF71" s="11">
        <f t="shared" ref="AF71:AF74" si="103">AC$6-1</f>
        <v>-2.9039671966837322E-3</v>
      </c>
      <c r="AG71" s="11">
        <f t="shared" ref="AG71:AG74" si="104">AD$6-1</f>
        <v>2.0566286860739247E-3</v>
      </c>
      <c r="AH71" s="11">
        <f t="shared" ref="AH71:AH74" si="105">AE$6-1</f>
        <v>8.2570411056281934E-4</v>
      </c>
      <c r="AI71">
        <f t="shared" si="59"/>
        <v>77767.576509717503</v>
      </c>
      <c r="AJ71">
        <f t="shared" si="60"/>
        <v>12889.178029328319</v>
      </c>
      <c r="AK71">
        <f t="shared" si="61"/>
        <v>6036.802352681425</v>
      </c>
      <c r="AL71">
        <f t="shared" ref="AL71:AM73" si="106">AL70*(1+AO71)</f>
        <v>18.759343410539024</v>
      </c>
      <c r="AM71">
        <f t="shared" si="106"/>
        <v>2.225692246073339</v>
      </c>
      <c r="AN71">
        <f t="shared" ref="AN71:AN75" si="107">AN70*(1+AQ71)</f>
        <v>0.96575013198759396</v>
      </c>
      <c r="AO71" s="11">
        <f t="shared" ref="AO71:AO134" si="108">AO70*AO$6</f>
        <v>1.9602000000000012E-2</v>
      </c>
      <c r="AP71" s="11">
        <f t="shared" ref="AP71:AP134" si="109">AP70*AP$6</f>
        <v>1.9602000000000085E-2</v>
      </c>
      <c r="AQ71" s="11">
        <f t="shared" ref="AQ71:AQ134" si="110">AQ70*AQ$6</f>
        <v>1.9601999999999963E-2</v>
      </c>
      <c r="AR71">
        <f t="shared" si="89"/>
        <v>52328.449564269678</v>
      </c>
      <c r="AS71">
        <f t="shared" si="73"/>
        <v>8932.6022165084214</v>
      </c>
      <c r="AT71">
        <f t="shared" si="90"/>
        <v>4537.0322769181821</v>
      </c>
      <c r="AU71">
        <f t="shared" si="57"/>
        <v>10465.689912853937</v>
      </c>
      <c r="AV71">
        <f t="shared" si="21"/>
        <v>1786.5204433016843</v>
      </c>
      <c r="AW71">
        <f t="shared" si="22"/>
        <v>907.40645538363651</v>
      </c>
      <c r="AX71">
        <f t="shared" si="23"/>
        <v>35961.77268099488</v>
      </c>
      <c r="AY71">
        <f t="shared" si="24"/>
        <v>2443.7000381294561</v>
      </c>
      <c r="AZ71">
        <f t="shared" si="25"/>
        <v>828.23401706826564</v>
      </c>
      <c r="BA71">
        <f t="shared" si="26"/>
        <v>12211.556378812445</v>
      </c>
      <c r="BB71">
        <f t="shared" si="27"/>
        <v>22813.153140230719</v>
      </c>
      <c r="BC71">
        <f t="shared" si="28"/>
        <v>29446.42315032781</v>
      </c>
      <c r="BD71">
        <f t="shared" si="29"/>
        <v>58477.21784069929</v>
      </c>
      <c r="BE71">
        <f t="shared" si="91"/>
        <v>0.12087317980072615</v>
      </c>
      <c r="BF71">
        <f t="shared" si="91"/>
        <v>9.6977503743728988E-2</v>
      </c>
      <c r="BG71">
        <f t="shared" si="91"/>
        <v>1.0518977531620399E-2</v>
      </c>
      <c r="BH71">
        <f t="shared" si="6"/>
        <v>9.5754044677987774E-2</v>
      </c>
      <c r="BI71">
        <f t="shared" si="7"/>
        <v>1.4610325595138672E-3</v>
      </c>
      <c r="BJ71">
        <f t="shared" si="8"/>
        <v>9.4046362323649702E-4</v>
      </c>
      <c r="BK71">
        <f t="shared" si="9"/>
        <v>1.106488883107348E-5</v>
      </c>
      <c r="BL71">
        <f t="shared" si="10"/>
        <v>76.453568602277244</v>
      </c>
      <c r="BM71">
        <f t="shared" si="11"/>
        <v>8.4007874454678735</v>
      </c>
      <c r="BN71">
        <f t="shared" si="72"/>
        <v>5.0201757767091869E-2</v>
      </c>
      <c r="BO71">
        <f t="shared" si="13"/>
        <v>104.71762860873584</v>
      </c>
      <c r="BP71">
        <f t="shared" si="14"/>
        <v>14.230091002964102</v>
      </c>
      <c r="BQ71">
        <f t="shared" si="15"/>
        <v>2.5556357768659113</v>
      </c>
      <c r="BR71" s="11">
        <f t="shared" si="30"/>
        <v>4.538050711228056E-2</v>
      </c>
      <c r="BS71">
        <f>MAX(-99,(BS$3*'Climate Model'!E177+BS$4*'Climate Model'!E177^2+BS$6*'Climate Model'!E177^6)*(K71/K$69)^BS$8)</f>
        <v>3.5454408887769935</v>
      </c>
      <c r="BT71">
        <f>MAX(-99,(BT$3*'Climate Model'!E177+BT$4*'Climate Model'!E177^2+BT$6*'Climate Model'!E177^6)*(L71/L$69)^BS$8)</f>
        <v>2.0763193462869367</v>
      </c>
      <c r="BU71">
        <f>MAX(-99,(BU$3*'Climate Model'!E177+BU$4*'Climate Model'!E177^2+BU$6*'Climate Model'!E177^6)*(M71/M$69)^BS$8)</f>
        <v>0.51880104196154275</v>
      </c>
      <c r="BV71" s="41">
        <f t="shared" si="92"/>
        <v>0.90702947845804982</v>
      </c>
      <c r="BW71">
        <f>MAX(-99,(BW$3*'Climate Model'!N177+BW$4*'Climate Model'!N177^2+BW$6*'Climate Model'!N177^6)*(K71/K$69)^BS$8)</f>
        <v>3.5454409769206299</v>
      </c>
      <c r="BX71">
        <f>MAX(-99,(BX$3*'Climate Model'!N177+BX$4*'Climate Model'!N177^2+BX$6*'Climate Model'!N177^6)*(L71/L$69)^BS$8)</f>
        <v>2.0763191297570249</v>
      </c>
      <c r="BY71">
        <f>MAX(-99,(BY$3*'Climate Model'!N177+BY$4*'Climate Model'!N177^2+BY$6*'Climate Model'!N177^6)*(M71/M$69)^BS$8)</f>
        <v>0.51880066864495511</v>
      </c>
      <c r="BZ71">
        <f t="shared" si="16"/>
        <v>-9.8449485369526752E-6</v>
      </c>
      <c r="CA71">
        <f t="shared" si="31"/>
        <v>-8.9296585369185257E-6</v>
      </c>
    </row>
    <row r="72" spans="1:79" x14ac:dyDescent="0.35">
      <c r="A72" s="13">
        <v>2023</v>
      </c>
      <c r="B72" s="18">
        <f t="shared" si="74"/>
        <v>1169.9191891369674</v>
      </c>
      <c r="C72">
        <f t="shared" si="75"/>
        <v>2953.6416223108999</v>
      </c>
      <c r="D72">
        <f t="shared" si="76"/>
        <v>4479.4903447820107</v>
      </c>
      <c r="E72" s="11">
        <f t="shared" ref="E72:E135" si="111">E$6*E71</f>
        <v>5.0070345387428347E-3</v>
      </c>
      <c r="F72" s="11">
        <f t="shared" si="77"/>
        <v>1.0038000422008714E-2</v>
      </c>
      <c r="G72" s="11">
        <f t="shared" ref="G72:G74" si="112">E$6*G71</f>
        <v>2.216219111775003E-2</v>
      </c>
      <c r="H72">
        <f t="shared" si="93"/>
        <v>53916.227296336656</v>
      </c>
      <c r="I72">
        <f t="shared" si="94"/>
        <v>9246.0970179822452</v>
      </c>
      <c r="J72">
        <f t="shared" ref="J72:J135" si="113">AT72</f>
        <v>4751.847001427911</v>
      </c>
      <c r="K72">
        <f t="shared" si="78"/>
        <v>46085.428632134746</v>
      </c>
      <c r="L72">
        <f t="shared" si="33"/>
        <v>3130.4058515901434</v>
      </c>
      <c r="M72">
        <f t="shared" si="79"/>
        <v>1060.8008134146685</v>
      </c>
      <c r="N72" s="11">
        <f t="shared" ref="N72:N135" si="114">(K72-K71)/K71</f>
        <v>2.5209275214400886E-2</v>
      </c>
      <c r="O72" s="11">
        <f t="shared" si="95"/>
        <v>2.4808545319279042E-2</v>
      </c>
      <c r="P72" s="11">
        <f t="shared" si="96"/>
        <v>2.4638729203254994E-2</v>
      </c>
      <c r="Q72">
        <f t="shared" si="97"/>
        <v>6006.5962404748961</v>
      </c>
      <c r="R72">
        <f t="shared" si="98"/>
        <v>4471.486076091328</v>
      </c>
      <c r="S72">
        <f t="shared" si="99"/>
        <v>2415.8850590814232</v>
      </c>
      <c r="T72">
        <f t="shared" si="80"/>
        <v>111.40609315004902</v>
      </c>
      <c r="U72">
        <f t="shared" si="81"/>
        <v>483.6079555941248</v>
      </c>
      <c r="V72">
        <f t="shared" si="82"/>
        <v>508.40968961236746</v>
      </c>
      <c r="W72" s="11">
        <f t="shared" si="100"/>
        <v>-1.219247815263802E-2</v>
      </c>
      <c r="X72" s="11">
        <f t="shared" si="101"/>
        <v>-1.3228586309256496E-2</v>
      </c>
      <c r="Y72" s="11">
        <f t="shared" si="102"/>
        <v>-1.2203590291796629E-2</v>
      </c>
      <c r="Z72">
        <f t="shared" si="83"/>
        <v>12249.306455123957</v>
      </c>
      <c r="AA72">
        <f t="shared" si="84"/>
        <v>12503.469246439085</v>
      </c>
      <c r="AB72">
        <f t="shared" si="85"/>
        <v>3871.8265902058693</v>
      </c>
      <c r="AC72">
        <f t="shared" si="86"/>
        <v>2.3609429212834052</v>
      </c>
      <c r="AD72">
        <f t="shared" si="87"/>
        <v>3.1628390275363563</v>
      </c>
      <c r="AE72">
        <f t="shared" si="88"/>
        <v>1.6756765201241326</v>
      </c>
      <c r="AF72" s="11">
        <f t="shared" si="103"/>
        <v>-2.9039671966837322E-3</v>
      </c>
      <c r="AG72" s="11">
        <f t="shared" si="104"/>
        <v>2.0566286860739247E-3</v>
      </c>
      <c r="AH72" s="11">
        <f t="shared" si="105"/>
        <v>8.2570411056281934E-4</v>
      </c>
      <c r="AI72">
        <f t="shared" si="59"/>
        <v>80456.508771599692</v>
      </c>
      <c r="AJ72">
        <f t="shared" si="60"/>
        <v>13386.780669697171</v>
      </c>
      <c r="AK72">
        <f t="shared" si="61"/>
        <v>6340.5285727969185</v>
      </c>
      <c r="AL72">
        <f t="shared" si="106"/>
        <v>19.123386853577074</v>
      </c>
      <c r="AM72">
        <f t="shared" si="106"/>
        <v>2.2688839852867937</v>
      </c>
      <c r="AN72">
        <f t="shared" si="107"/>
        <v>0.98449145973394248</v>
      </c>
      <c r="AO72" s="11">
        <f t="shared" si="108"/>
        <v>1.940598000000001E-2</v>
      </c>
      <c r="AP72" s="11">
        <f t="shared" si="109"/>
        <v>1.9405980000000083E-2</v>
      </c>
      <c r="AQ72" s="11">
        <f t="shared" si="110"/>
        <v>1.9405979999999965E-2</v>
      </c>
      <c r="AR72">
        <f t="shared" si="89"/>
        <v>53916.227296336656</v>
      </c>
      <c r="AS72">
        <f t="shared" si="73"/>
        <v>9246.0970179822452</v>
      </c>
      <c r="AT72">
        <f t="shared" si="90"/>
        <v>4751.847001427911</v>
      </c>
      <c r="AU72">
        <f t="shared" si="57"/>
        <v>10783.245459267331</v>
      </c>
      <c r="AV72">
        <f t="shared" si="21"/>
        <v>1849.2194035964492</v>
      </c>
      <c r="AW72">
        <f t="shared" si="22"/>
        <v>950.36940028558229</v>
      </c>
      <c r="AX72">
        <f t="shared" si="23"/>
        <v>36868.342905707788</v>
      </c>
      <c r="AY72">
        <f t="shared" si="24"/>
        <v>2504.3246812721145</v>
      </c>
      <c r="AZ72">
        <f t="shared" si="25"/>
        <v>848.64065073173481</v>
      </c>
      <c r="BA72">
        <f t="shared" si="26"/>
        <v>12301.827263792788</v>
      </c>
      <c r="BB72">
        <f t="shared" si="27"/>
        <v>23114.532961748522</v>
      </c>
      <c r="BC72">
        <f t="shared" si="28"/>
        <v>30208.051611208502</v>
      </c>
      <c r="BD72">
        <f t="shared" si="29"/>
        <v>56688.834326098528</v>
      </c>
      <c r="BE72">
        <f t="shared" si="91"/>
        <v>0.12087317980072615</v>
      </c>
      <c r="BF72">
        <f t="shared" si="91"/>
        <v>9.6977503743728988E-2</v>
      </c>
      <c r="BG72">
        <f t="shared" si="91"/>
        <v>1.0518977531620399E-2</v>
      </c>
      <c r="BH72">
        <f t="shared" si="6"/>
        <v>9.5508593841158285E-2</v>
      </c>
      <c r="BI72">
        <f t="shared" si="7"/>
        <v>1.4610325595138672E-3</v>
      </c>
      <c r="BJ72">
        <f t="shared" si="8"/>
        <v>9.4046362323649702E-4</v>
      </c>
      <c r="BK72">
        <f t="shared" si="9"/>
        <v>1.106488883107348E-5</v>
      </c>
      <c r="BL72">
        <f t="shared" si="10"/>
        <v>78.773363566098183</v>
      </c>
      <c r="BM72">
        <f t="shared" si="11"/>
        <v>8.6956179023277524</v>
      </c>
      <c r="BN72">
        <f t="shared" si="72"/>
        <v>5.2578658813069695E-2</v>
      </c>
      <c r="BO72">
        <f t="shared" si="13"/>
        <v>106.40644611256027</v>
      </c>
      <c r="BP72">
        <f t="shared" si="14"/>
        <v>14.342633880298768</v>
      </c>
      <c r="BQ72">
        <f t="shared" si="15"/>
        <v>2.5819633538422613</v>
      </c>
      <c r="BR72" s="11">
        <f t="shared" si="30"/>
        <v>4.628682165410189E-2</v>
      </c>
      <c r="BS72">
        <f>MAX(-99,(BS$3*'Climate Model'!E178+BS$4*'Climate Model'!E178^2+BS$6*'Climate Model'!E178^6)*(K72/K$69)^BS$8)</f>
        <v>3.5286843514753374</v>
      </c>
      <c r="BT72">
        <f>MAX(-99,(BT$3*'Climate Model'!E178+BT$4*'Climate Model'!E178^2+BT$6*'Climate Model'!E178^6)*(L72/L$69)^BS$8)</f>
        <v>2.0456878530886469</v>
      </c>
      <c r="BU72">
        <f>MAX(-99,(BU$3*'Climate Model'!E178+BU$4*'Climate Model'!E178^2+BU$6*'Climate Model'!E178^6)*(M72/M$69)^BS$8)</f>
        <v>0.48614418985169267</v>
      </c>
      <c r="BV72" s="41">
        <f t="shared" si="92"/>
        <v>0.86383759853147601</v>
      </c>
      <c r="BW72">
        <f>MAX(-99,(BW$3*'Climate Model'!N178+BW$4*'Climate Model'!N178^2+BW$6*'Climate Model'!N178^6)*(K72/K$69)^BS$8)</f>
        <v>3.5286844206819872</v>
      </c>
      <c r="BX72">
        <f>MAX(-99,(BX$3*'Climate Model'!N178+BX$4*'Climate Model'!N178^2+BX$6*'Climate Model'!N178^6)*(L72/L$69)^BS$8)</f>
        <v>2.0456874945516303</v>
      </c>
      <c r="BY72">
        <f>MAX(-99,(BY$3*'Climate Model'!N178+BY$4*'Climate Model'!N178^2+BY$6*'Climate Model'!N178^6)*(M72/M$69)^BS$8)</f>
        <v>0.48614362517677073</v>
      </c>
      <c r="BZ72">
        <f t="shared" si="16"/>
        <v>2.2669554158199495E-5</v>
      </c>
      <c r="CA72">
        <f t="shared" si="31"/>
        <v>1.9582813223798289E-5</v>
      </c>
    </row>
    <row r="73" spans="1:79" x14ac:dyDescent="0.35">
      <c r="A73" s="13">
        <v>2024</v>
      </c>
      <c r="B73" s="18">
        <f t="shared" si="74"/>
        <v>1175.4841236351369</v>
      </c>
      <c r="C73">
        <f t="shared" si="75"/>
        <v>2981.807845369558</v>
      </c>
      <c r="D73">
        <f t="shared" si="76"/>
        <v>4573.8018998566267</v>
      </c>
      <c r="E73" s="11">
        <f t="shared" si="111"/>
        <v>4.7566828118056929E-3</v>
      </c>
      <c r="F73" s="11">
        <f t="shared" si="77"/>
        <v>9.5361004009082775E-3</v>
      </c>
      <c r="G73" s="11">
        <f t="shared" si="112"/>
        <v>2.1054081561862528E-2</v>
      </c>
      <c r="H73">
        <f t="shared" si="93"/>
        <v>55522.447103180231</v>
      </c>
      <c r="I73">
        <f t="shared" si="94"/>
        <v>9564.0305161609467</v>
      </c>
      <c r="J73">
        <f t="shared" si="113"/>
        <v>4971.1105132931152</v>
      </c>
      <c r="K73">
        <f t="shared" si="78"/>
        <v>47233.685242365777</v>
      </c>
      <c r="L73">
        <f t="shared" si="33"/>
        <v>3207.4603771040802</v>
      </c>
      <c r="M73">
        <f t="shared" si="79"/>
        <v>1086.8661612670508</v>
      </c>
      <c r="N73" s="11">
        <f t="shared" si="114"/>
        <v>2.4915827937648093E-2</v>
      </c>
      <c r="O73" s="11">
        <f t="shared" si="95"/>
        <v>2.4614867581721281E-2</v>
      </c>
      <c r="P73" s="11">
        <f t="shared" si="96"/>
        <v>2.4571387505331121E-2</v>
      </c>
      <c r="Q73">
        <f>T73*H73/1000</f>
        <v>6110.1218658256021</v>
      </c>
      <c r="R73">
        <f t="shared" si="98"/>
        <v>4564.0558421476799</v>
      </c>
      <c r="S73">
        <f t="shared" si="99"/>
        <v>2496.5178779418266</v>
      </c>
      <c r="T73">
        <f t="shared" si="80"/>
        <v>110.04777679324629</v>
      </c>
      <c r="U73">
        <f t="shared" si="81"/>
        <v>477.21050601370484</v>
      </c>
      <c r="V73">
        <f t="shared" si="82"/>
        <v>502.20526605995866</v>
      </c>
      <c r="W73" s="11">
        <f t="shared" si="100"/>
        <v>-1.219247815263802E-2</v>
      </c>
      <c r="X73" s="11">
        <f t="shared" si="101"/>
        <v>-1.3228586309256496E-2</v>
      </c>
      <c r="Y73" s="11">
        <f t="shared" si="102"/>
        <v>-1.2203590291796629E-2</v>
      </c>
      <c r="Z73">
        <f t="shared" si="83"/>
        <v>12430.896354996808</v>
      </c>
      <c r="AA73">
        <f t="shared" si="84"/>
        <v>12797.342897059825</v>
      </c>
      <c r="AB73">
        <f t="shared" si="85"/>
        <v>4008.9659922526471</v>
      </c>
      <c r="AC73">
        <f t="shared" si="86"/>
        <v>2.3540868204867555</v>
      </c>
      <c r="AD73">
        <f t="shared" si="87"/>
        <v>3.1693438130098217</v>
      </c>
      <c r="AE73">
        <f t="shared" si="88"/>
        <v>1.6770601331147728</v>
      </c>
      <c r="AF73" s="11">
        <f t="shared" si="103"/>
        <v>-2.9039671966837322E-3</v>
      </c>
      <c r="AG73" s="11">
        <f t="shared" si="104"/>
        <v>2.0566286860739247E-3</v>
      </c>
      <c r="AH73" s="11">
        <f t="shared" si="105"/>
        <v>8.2570411056281934E-4</v>
      </c>
      <c r="AI73">
        <f t="shared" si="59"/>
        <v>83194.103353707062</v>
      </c>
      <c r="AJ73">
        <f t="shared" si="60"/>
        <v>13897.322006323904</v>
      </c>
      <c r="AK73">
        <f t="shared" si="61"/>
        <v>6656.8451158028092</v>
      </c>
      <c r="AL73">
        <f t="shared" si="106"/>
        <v>19.490783835761729</v>
      </c>
      <c r="AM73">
        <f t="shared" si="106"/>
        <v>2.3124736033551816</v>
      </c>
      <c r="AN73">
        <f t="shared" si="107"/>
        <v>1.0034054310959326</v>
      </c>
      <c r="AO73" s="11">
        <f t="shared" si="108"/>
        <v>1.921192020000001E-2</v>
      </c>
      <c r="AP73" s="11">
        <f t="shared" si="109"/>
        <v>1.9211920200000083E-2</v>
      </c>
      <c r="AQ73" s="11">
        <f t="shared" si="110"/>
        <v>1.9211920199999965E-2</v>
      </c>
      <c r="AR73">
        <f t="shared" si="89"/>
        <v>55522.447103180231</v>
      </c>
      <c r="AS73">
        <f t="shared" si="73"/>
        <v>9564.0305161609467</v>
      </c>
      <c r="AT73">
        <f t="shared" si="90"/>
        <v>4971.1105132931152</v>
      </c>
      <c r="AU73">
        <f t="shared" si="57"/>
        <v>11104.489420636048</v>
      </c>
      <c r="AV73">
        <f t="shared" si="21"/>
        <v>1912.8061032321893</v>
      </c>
      <c r="AW73">
        <f t="shared" si="22"/>
        <v>994.22210265862304</v>
      </c>
      <c r="AX73">
        <f t="shared" si="23"/>
        <v>37786.948193892618</v>
      </c>
      <c r="AY73">
        <f t="shared" si="24"/>
        <v>2565.9683016832641</v>
      </c>
      <c r="AZ73">
        <f t="shared" si="25"/>
        <v>869.49292901364049</v>
      </c>
      <c r="BA73">
        <f t="shared" si="26"/>
        <v>12389.272394518723</v>
      </c>
      <c r="BB73">
        <f t="shared" si="27"/>
        <v>23407.463502865307</v>
      </c>
      <c r="BC73">
        <f t="shared" si="28"/>
        <v>30955.08053775768</v>
      </c>
      <c r="BD73">
        <f t="shared" si="29"/>
        <v>54916.884578044504</v>
      </c>
      <c r="BE73">
        <f t="shared" si="91"/>
        <v>0.12087317980072615</v>
      </c>
      <c r="BF73">
        <f t="shared" si="91"/>
        <v>9.6977503743728988E-2</v>
      </c>
      <c r="BG73">
        <f t="shared" si="91"/>
        <v>1.0518977531620399E-2</v>
      </c>
      <c r="BH73">
        <f t="shared" ref="BH73:BH136" si="115">(BE73*Z73+BF73*AA73+BG73*AB73)/(Z73+AA73+AB73)</f>
        <v>9.5282245304581001E-2</v>
      </c>
      <c r="BI73">
        <f t="shared" ref="BI73:BI136" si="116">BI$6*BE73^2</f>
        <v>1.4610325595138672E-3</v>
      </c>
      <c r="BJ73">
        <f t="shared" ref="BJ73:BJ136" si="117">BJ$6*BF73^2</f>
        <v>9.4046362323649702E-4</v>
      </c>
      <c r="BK73">
        <f t="shared" ref="BK73:BK136" si="118">BK$6*BG73^2</f>
        <v>1.106488883107348E-5</v>
      </c>
      <c r="BL73">
        <f t="shared" ref="BL73:BL136" si="119">BI73*AR73</f>
        <v>81.120103001632714</v>
      </c>
      <c r="BM73">
        <f t="shared" ref="BM73:BM136" si="120">BJ73*AS73</f>
        <v>8.9946227919731481</v>
      </c>
      <c r="BN73">
        <f t="shared" si="72"/>
        <v>5.5004785196568942E-2</v>
      </c>
      <c r="BO73">
        <f t="shared" ref="BO73:BO136" si="121">2*BI$6*BE73*AR73/Z73*1000</f>
        <v>107.97571695594327</v>
      </c>
      <c r="BP73">
        <f t="shared" ref="BP73:BP136" si="122">2*BJ$6*BF73*AS73/AA73*1000</f>
        <v>14.495130944709274</v>
      </c>
      <c r="BQ73">
        <f t="shared" ref="BQ73:BQ136" si="123">2*BK$6*BG73*AT73/AB73*1000</f>
        <v>2.6087025880281809</v>
      </c>
      <c r="BR73" s="11">
        <f t="shared" si="30"/>
        <v>4.6432689492317908E-2</v>
      </c>
      <c r="BS73">
        <f>MAX(-99,(BS$3*'Climate Model'!E179+BS$4*'Climate Model'!E179^2+BS$6*'Climate Model'!E179^6)*(K73/K$69)^BS$8)</f>
        <v>3.5092260282021113</v>
      </c>
      <c r="BT73">
        <f>MAX(-99,(BT$3*'Climate Model'!E179+BT$4*'Climate Model'!E179^2+BT$6*'Climate Model'!E179^6)*(L73/L$69)^BS$8)</f>
        <v>2.0129255449538435</v>
      </c>
      <c r="BU73">
        <f>MAX(-99,(BU$3*'Climate Model'!E179+BU$4*'Climate Model'!E179^2+BU$6*'Climate Model'!E179^6)*(M73/M$69)^BS$8)</f>
        <v>0.4523472777260461</v>
      </c>
      <c r="BV73" s="41">
        <f t="shared" si="92"/>
        <v>0.82270247479188197</v>
      </c>
      <c r="BW73">
        <f>MAX(-99,(BW$3*'Climate Model'!N179+BW$4*'Climate Model'!N179^2+BW$6*'Climate Model'!N179^6)*(K73/K$69)^BS$8)</f>
        <v>3.509226044827694</v>
      </c>
      <c r="BX73">
        <f>MAX(-99,(BX$3*'Climate Model'!N179+BX$4*'Climate Model'!N179^2+BX$6*'Climate Model'!N179^6)*(L73/L$69)^BS$8)</f>
        <v>2.0129250258373328</v>
      </c>
      <c r="BY73">
        <f>MAX(-99,(BY$3*'Climate Model'!N179+BY$4*'Climate Model'!N179^2+BY$6*'Climate Model'!N179^6)*(M73/M$69)^BS$8)</f>
        <v>0.45234651841283385</v>
      </c>
      <c r="BZ73">
        <f t="shared" ref="BZ73:BZ136" si="124">((BS73-BW73)*H73+(BT73-BX73)*I73+(BU73-BY73)*J73)/100</f>
        <v>7.8163830063879194E-5</v>
      </c>
      <c r="CA73">
        <f t="shared" si="31"/>
        <v>6.4305576432765522E-5</v>
      </c>
    </row>
    <row r="74" spans="1:79" x14ac:dyDescent="0.35">
      <c r="A74" s="13">
        <v>2025</v>
      </c>
      <c r="B74" s="18">
        <f t="shared" si="74"/>
        <v>1180.7959585052604</v>
      </c>
      <c r="C74">
        <f t="shared" si="75"/>
        <v>3008.8209234097349</v>
      </c>
      <c r="D74">
        <f t="shared" si="76"/>
        <v>4665.2842381916398</v>
      </c>
      <c r="E74" s="11">
        <f t="shared" si="111"/>
        <v>4.5188486712154077E-3</v>
      </c>
      <c r="F74" s="11">
        <f t="shared" si="77"/>
        <v>9.059295380862864E-3</v>
      </c>
      <c r="G74" s="11">
        <f t="shared" si="112"/>
        <v>2.00013774837694E-2</v>
      </c>
      <c r="H74">
        <f t="shared" si="93"/>
        <v>57147.350245638787</v>
      </c>
      <c r="I74">
        <f t="shared" si="94"/>
        <v>9886.1354239117827</v>
      </c>
      <c r="J74">
        <f t="shared" si="113"/>
        <v>5194.6334051921094</v>
      </c>
      <c r="K74">
        <f t="shared" si="78"/>
        <v>48397.311859010908</v>
      </c>
      <c r="L74">
        <f t="shared" si="33"/>
        <v>3285.7174539681005</v>
      </c>
      <c r="M74">
        <f t="shared" si="79"/>
        <v>1113.4655767953072</v>
      </c>
      <c r="N74" s="11">
        <f t="shared" si="114"/>
        <v>2.4635524640398549E-2</v>
      </c>
      <c r="O74" s="11">
        <f t="shared" si="95"/>
        <v>2.4398454747140558E-2</v>
      </c>
      <c r="P74" s="11">
        <f t="shared" si="96"/>
        <v>2.4473496807782959E-2</v>
      </c>
      <c r="Q74">
        <f t="shared" ref="Q74:Q137" si="125">T74*H74/1000</f>
        <v>6212.261094696858</v>
      </c>
      <c r="R74">
        <f t="shared" si="98"/>
        <v>4655.3582911150424</v>
      </c>
      <c r="S74">
        <f t="shared" si="99"/>
        <v>2576.9358636185098</v>
      </c>
      <c r="T74">
        <f t="shared" si="80"/>
        <v>108.70602167894825</v>
      </c>
      <c r="U74">
        <f t="shared" si="81"/>
        <v>470.89768564721857</v>
      </c>
      <c r="V74">
        <f t="shared" si="82"/>
        <v>496.0765587505802</v>
      </c>
      <c r="W74" s="11">
        <f t="shared" si="100"/>
        <v>-1.219247815263802E-2</v>
      </c>
      <c r="X74" s="11">
        <f t="shared" si="101"/>
        <v>-1.3228586309256496E-2</v>
      </c>
      <c r="Y74" s="11">
        <f t="shared" si="102"/>
        <v>-1.2203590291796629E-2</v>
      </c>
      <c r="Z74">
        <f t="shared" si="83"/>
        <v>12608.425775118827</v>
      </c>
      <c r="AA74">
        <f t="shared" si="84"/>
        <v>13089.140779780708</v>
      </c>
      <c r="AB74">
        <f t="shared" si="85"/>
        <v>4146.1903399437242</v>
      </c>
      <c r="AC74">
        <f t="shared" si="86"/>
        <v>2.3472506295819167</v>
      </c>
      <c r="AD74">
        <f t="shared" si="87"/>
        <v>3.1758619764116887</v>
      </c>
      <c r="AE74">
        <f t="shared" si="88"/>
        <v>1.6784448885603467</v>
      </c>
      <c r="AF74" s="11">
        <f t="shared" si="103"/>
        <v>-2.9039671966837322E-3</v>
      </c>
      <c r="AG74" s="11">
        <f t="shared" si="104"/>
        <v>2.0566286860739247E-3</v>
      </c>
      <c r="AH74" s="11">
        <f t="shared" si="105"/>
        <v>8.2570411056281934E-4</v>
      </c>
      <c r="AI74">
        <f t="shared" si="59"/>
        <v>85979.182438972406</v>
      </c>
      <c r="AJ74">
        <f t="shared" si="60"/>
        <v>14420.395908923703</v>
      </c>
      <c r="AK74">
        <f t="shared" si="61"/>
        <v>6985.3827068811515</v>
      </c>
      <c r="AL74">
        <f t="shared" ref="AL74:AL78" si="126">AL73*(1+AO74)</f>
        <v>19.861494665612952</v>
      </c>
      <c r="AM74">
        <f t="shared" ref="AM74:AM78" si="127">AM73*(1+AP74)</f>
        <v>2.3564563911041252</v>
      </c>
      <c r="AN74">
        <f t="shared" si="107"/>
        <v>1.0224900027156898</v>
      </c>
      <c r="AO74" s="11">
        <f t="shared" si="108"/>
        <v>1.9019800998000009E-2</v>
      </c>
      <c r="AP74" s="11">
        <f t="shared" si="109"/>
        <v>1.9019800998000082E-2</v>
      </c>
      <c r="AQ74" s="11">
        <f t="shared" si="110"/>
        <v>1.9019800997999964E-2</v>
      </c>
      <c r="AR74">
        <f t="shared" si="89"/>
        <v>57147.350245638787</v>
      </c>
      <c r="AS74">
        <f t="shared" si="73"/>
        <v>9886.1354239117827</v>
      </c>
      <c r="AT74">
        <f t="shared" si="90"/>
        <v>5194.6334051921094</v>
      </c>
      <c r="AU74">
        <f t="shared" si="57"/>
        <v>11429.470049127758</v>
      </c>
      <c r="AV74">
        <f t="shared" ref="AV74:AV137" si="128">AV$6*AS74</f>
        <v>1977.2270847823565</v>
      </c>
      <c r="AW74">
        <f t="shared" ref="AW74:AW137" si="129">AW$6*AT74</f>
        <v>1038.926681038422</v>
      </c>
      <c r="AX74">
        <f t="shared" ref="AX74:AX137" si="130">((AR74-AU74)/B74)*1000</f>
        <v>38717.849487208725</v>
      </c>
      <c r="AY74">
        <f t="shared" ref="AY74:AY137" si="131">((AS74-AV74)/C74)*1000</f>
        <v>2628.5739631744805</v>
      </c>
      <c r="AZ74">
        <f t="shared" ref="AZ74:AZ137" si="132">((AT74-AW74)/D74)*1000</f>
        <v>890.77246143624575</v>
      </c>
      <c r="BA74">
        <f t="shared" ref="BA74:BA137" si="133">LN(AX74)*B74</f>
        <v>12473.994629922172</v>
      </c>
      <c r="BB74">
        <f t="shared" ref="BB74:BB137" si="134">LN(AY74)*C74</f>
        <v>23692.047962899869</v>
      </c>
      <c r="BC74">
        <f t="shared" ref="BC74:BC137" si="135">LN(AZ74)*D74</f>
        <v>31687.02585167309</v>
      </c>
      <c r="BD74">
        <f t="shared" ref="BD74:BD137" si="136">(BA74+BB74+BC74)*BV74</f>
        <v>53164.654601437236</v>
      </c>
      <c r="BE74">
        <f t="shared" si="91"/>
        <v>0.12087317980072615</v>
      </c>
      <c r="BF74">
        <f t="shared" si="91"/>
        <v>9.6977503743728988E-2</v>
      </c>
      <c r="BG74">
        <f t="shared" si="91"/>
        <v>1.0518977531620399E-2</v>
      </c>
      <c r="BH74">
        <f t="shared" si="115"/>
        <v>9.506130235939976E-2</v>
      </c>
      <c r="BI74">
        <f t="shared" si="116"/>
        <v>1.4610325595138672E-3</v>
      </c>
      <c r="BJ74">
        <f t="shared" si="117"/>
        <v>9.4046362323649702E-4</v>
      </c>
      <c r="BK74">
        <f t="shared" si="118"/>
        <v>1.106488883107348E-5</v>
      </c>
      <c r="BL74">
        <f t="shared" si="119"/>
        <v>83.494139398821062</v>
      </c>
      <c r="BM74">
        <f t="shared" si="120"/>
        <v>9.2975507405787567</v>
      </c>
      <c r="BN74">
        <f t="shared" si="72"/>
        <v>5.7478041146631367E-2</v>
      </c>
      <c r="BO74">
        <f t="shared" si="121"/>
        <v>109.5708863989576</v>
      </c>
      <c r="BP74">
        <f t="shared" si="122"/>
        <v>14.649284490306766</v>
      </c>
      <c r="BQ74">
        <f t="shared" si="123"/>
        <v>2.6357802027469011</v>
      </c>
      <c r="BR74" s="11">
        <f t="shared" ref="BR74:BR137" si="137">SUM(H74:J74)*SUM(B73:D73)/SUM(H73:J73)/SUM(B74:D74)-1+BR$6</f>
        <v>4.6567134722220266E-2</v>
      </c>
      <c r="BS74">
        <f>MAX(-99,(BS$3*'Climate Model'!E180+BS$4*'Climate Model'!E180^2+BS$6*'Climate Model'!E180^6)*(K74/K$69)^BS$8)</f>
        <v>3.487158151191009</v>
      </c>
      <c r="BT74">
        <f>MAX(-99,(BT$3*'Climate Model'!E180+BT$4*'Climate Model'!E180^2+BT$6*'Climate Model'!E180^6)*(L74/L$69)^BS$8)</f>
        <v>1.9780928817387802</v>
      </c>
      <c r="BU74">
        <f>MAX(-99,(BU$3*'Climate Model'!E180+BU$4*'Climate Model'!E180^2+BU$6*'Climate Model'!E180^6)*(M74/M$69)^BS$8)</f>
        <v>0.41741513012139481</v>
      </c>
      <c r="BV74" s="41">
        <f t="shared" si="92"/>
        <v>0.78352616646845896</v>
      </c>
      <c r="BW74">
        <f>MAX(-99,(BW$3*'Climate Model'!N180+BW$4*'Climate Model'!N180^2+BW$6*'Climate Model'!N180^6)*(K74/K$69)^BS$8)</f>
        <v>3.4871580860287166</v>
      </c>
      <c r="BX74">
        <f>MAX(-99,(BX$3*'Climate Model'!N180+BX$4*'Climate Model'!N180^2+BX$6*'Climate Model'!N180^6)*(L74/L$69)^BS$8)</f>
        <v>1.9780921858685419</v>
      </c>
      <c r="BY74">
        <f>MAX(-99,(BY$3*'Climate Model'!N180+BY$4*'Climate Model'!N180^2+BY$6*'Climate Model'!N180^6)*(M74/M$69)^BS$8)</f>
        <v>0.4174141732688289</v>
      </c>
      <c r="BZ74">
        <f t="shared" si="124"/>
        <v>1.5573818065688292E-4</v>
      </c>
      <c r="CA74">
        <f t="shared" ref="CA74:CA137" si="138">BZ74*BV74</f>
        <v>1.2202493966285978E-4</v>
      </c>
    </row>
    <row r="75" spans="1:79" x14ac:dyDescent="0.35">
      <c r="A75" s="13">
        <v>2026</v>
      </c>
      <c r="B75" s="18">
        <f t="shared" si="74"/>
        <v>1185.8650048409249</v>
      </c>
      <c r="C75">
        <f t="shared" si="75"/>
        <v>3034.7158310283598</v>
      </c>
      <c r="D75">
        <f t="shared" si="76"/>
        <v>4753.9307437529324</v>
      </c>
      <c r="E75" s="11">
        <f>E$6*E74</f>
        <v>4.2929062376546373E-3</v>
      </c>
      <c r="F75" s="11">
        <f t="shared" si="77"/>
        <v>8.6063306118197205E-3</v>
      </c>
      <c r="G75" s="11">
        <f>E$6*G74</f>
        <v>1.9001308609580929E-2</v>
      </c>
      <c r="H75">
        <f t="shared" ref="H75:H138" si="139">AR75</f>
        <v>58790.569656197586</v>
      </c>
      <c r="I75">
        <f t="shared" ref="I75:I138" si="140">AS75</f>
        <v>10212.268949373423</v>
      </c>
      <c r="J75">
        <f t="shared" si="113"/>
        <v>5422.2286539201314</v>
      </c>
      <c r="K75">
        <f t="shared" si="78"/>
        <v>49576.106400141143</v>
      </c>
      <c r="L75">
        <f t="shared" ref="L75:L138" si="141">I75/C75*1000</f>
        <v>3365.1483427075409</v>
      </c>
      <c r="M75">
        <f t="shared" si="79"/>
        <v>1140.5779650966517</v>
      </c>
      <c r="N75" s="11">
        <f t="shared" si="114"/>
        <v>2.4356611882995732E-2</v>
      </c>
      <c r="O75" s="11">
        <f t="shared" si="95"/>
        <v>2.4174595001622314E-2</v>
      </c>
      <c r="P75" s="11">
        <f t="shared" si="96"/>
        <v>2.4349552304416374E-2</v>
      </c>
      <c r="Q75">
        <f t="shared" si="125"/>
        <v>6312.9681657927576</v>
      </c>
      <c r="R75">
        <f t="shared" ref="R75:R138" si="142">U75*I75/1000</f>
        <v>4745.3184174599492</v>
      </c>
      <c r="S75">
        <f t="shared" ref="S75:S138" si="143">V75*J75/1000</f>
        <v>2657.0148196000705</v>
      </c>
      <c r="T75">
        <f t="shared" si="80"/>
        <v>107.38062588456748</v>
      </c>
      <c r="U75">
        <f t="shared" si="81"/>
        <v>464.6683749698052</v>
      </c>
      <c r="V75">
        <f t="shared" si="82"/>
        <v>490.02264367422373</v>
      </c>
      <c r="W75" s="11">
        <f t="shared" si="100"/>
        <v>-1.219247815263802E-2</v>
      </c>
      <c r="X75" s="11">
        <f t="shared" si="101"/>
        <v>-1.3228586309256496E-2</v>
      </c>
      <c r="Y75" s="11">
        <f t="shared" si="102"/>
        <v>-1.2203590291796629E-2</v>
      </c>
      <c r="Z75">
        <f t="shared" si="83"/>
        <v>12781.966721739938</v>
      </c>
      <c r="AA75">
        <f t="shared" si="84"/>
        <v>13378.44279151053</v>
      </c>
      <c r="AB75">
        <f t="shared" si="85"/>
        <v>4283.2814805168719</v>
      </c>
      <c r="AC75">
        <f t="shared" si="86"/>
        <v>2.3404342907512157</v>
      </c>
      <c r="AD75">
        <f t="shared" si="87"/>
        <v>3.1823935452553882</v>
      </c>
      <c r="AE75">
        <f t="shared" si="88"/>
        <v>1.679830787404184</v>
      </c>
      <c r="AF75" s="11">
        <f t="shared" ref="AF75:AF138" si="144">AC$6-1</f>
        <v>-2.9039671966837322E-3</v>
      </c>
      <c r="AG75" s="11">
        <f t="shared" ref="AG75:AG138" si="145">AD$6-1</f>
        <v>2.0566286860739247E-3</v>
      </c>
      <c r="AH75" s="11">
        <f t="shared" ref="AH75:AH138" si="146">AE$6-1</f>
        <v>8.2570411056281934E-4</v>
      </c>
      <c r="AI75">
        <f t="shared" si="59"/>
        <v>88810.734244202933</v>
      </c>
      <c r="AJ75">
        <f t="shared" si="60"/>
        <v>14955.583402813691</v>
      </c>
      <c r="AK75">
        <f t="shared" si="61"/>
        <v>7325.7711172314594</v>
      </c>
      <c r="AL75">
        <f t="shared" si="126"/>
        <v>20.235478724915119</v>
      </c>
      <c r="AM75">
        <f t="shared" si="127"/>
        <v>2.4008275294071986</v>
      </c>
      <c r="AN75">
        <f t="shared" si="107"/>
        <v>1.0417430835260457</v>
      </c>
      <c r="AO75" s="11">
        <f t="shared" si="108"/>
        <v>1.882960298802001E-2</v>
      </c>
      <c r="AP75" s="11">
        <f t="shared" si="109"/>
        <v>1.882960298802008E-2</v>
      </c>
      <c r="AQ75" s="11">
        <f t="shared" si="110"/>
        <v>1.8829602988019965E-2</v>
      </c>
      <c r="AR75">
        <f t="shared" si="89"/>
        <v>58790.569656197586</v>
      </c>
      <c r="AS75">
        <f t="shared" si="73"/>
        <v>10212.268949373423</v>
      </c>
      <c r="AT75">
        <f t="shared" si="90"/>
        <v>5422.2286539201314</v>
      </c>
      <c r="AU75">
        <f t="shared" si="57"/>
        <v>11758.113931239517</v>
      </c>
      <c r="AV75">
        <f t="shared" si="128"/>
        <v>2042.4537898746848</v>
      </c>
      <c r="AW75">
        <f t="shared" si="129"/>
        <v>1084.4457307840264</v>
      </c>
      <c r="AX75">
        <f t="shared" si="130"/>
        <v>39660.885120112915</v>
      </c>
      <c r="AY75">
        <f t="shared" si="131"/>
        <v>2692.1186741660326</v>
      </c>
      <c r="AZ75">
        <f t="shared" si="132"/>
        <v>912.46237207732133</v>
      </c>
      <c r="BA75">
        <f t="shared" si="133"/>
        <v>12556.081828319429</v>
      </c>
      <c r="BB75">
        <f t="shared" si="134"/>
        <v>23968.439863160544</v>
      </c>
      <c r="BC75">
        <f t="shared" si="135"/>
        <v>32403.490057146064</v>
      </c>
      <c r="BD75">
        <f t="shared" si="136"/>
        <v>51435.143626375109</v>
      </c>
      <c r="BE75">
        <f t="shared" si="91"/>
        <v>0.12087317980072615</v>
      </c>
      <c r="BF75">
        <f t="shared" si="91"/>
        <v>9.6977503743728988E-2</v>
      </c>
      <c r="BG75">
        <f t="shared" si="91"/>
        <v>1.0518977531620399E-2</v>
      </c>
      <c r="BH75">
        <f t="shared" si="115"/>
        <v>9.4845946567682998E-2</v>
      </c>
      <c r="BI75">
        <f t="shared" si="116"/>
        <v>1.4610325595138672E-3</v>
      </c>
      <c r="BJ75">
        <f t="shared" si="117"/>
        <v>9.4046362323649702E-4</v>
      </c>
      <c r="BK75">
        <f t="shared" si="118"/>
        <v>1.106488883107348E-5</v>
      </c>
      <c r="BL75">
        <f t="shared" si="119"/>
        <v>85.894936460072657</v>
      </c>
      <c r="BM75">
        <f t="shared" si="120"/>
        <v>9.6042674575933038</v>
      </c>
      <c r="BN75">
        <f t="shared" si="72"/>
        <v>5.999635727228745E-2</v>
      </c>
      <c r="BO75">
        <f t="shared" si="121"/>
        <v>111.19107491579133</v>
      </c>
      <c r="BP75">
        <f t="shared" si="122"/>
        <v>14.805315771104166</v>
      </c>
      <c r="BQ75">
        <f t="shared" si="123"/>
        <v>2.6632058453936356</v>
      </c>
      <c r="BR75" s="11">
        <f t="shared" si="137"/>
        <v>4.6683614174195059E-2</v>
      </c>
      <c r="BS75">
        <f>MAX(-99,(BS$3*'Climate Model'!E181+BS$4*'Climate Model'!E181^2+BS$6*'Climate Model'!E181^6)*(K75/K$69)^BS$8)</f>
        <v>3.4625627336426743</v>
      </c>
      <c r="BT75">
        <f>MAX(-99,(BT$3*'Climate Model'!E181+BT$4*'Climate Model'!E181^2+BT$6*'Climate Model'!E181^6)*(L75/L$69)^BS$8)</f>
        <v>1.9412321268442083</v>
      </c>
      <c r="BU75">
        <f>MAX(-99,(BU$3*'Climate Model'!E181+BU$4*'Climate Model'!E181^2+BU$6*'Climate Model'!E181^6)*(M75/M$69)^BS$8)</f>
        <v>0.3813506616625294</v>
      </c>
      <c r="BV75" s="41">
        <f t="shared" si="92"/>
        <v>0.74621539663662761</v>
      </c>
      <c r="BW75">
        <f>MAX(-99,(BW$3*'Climate Model'!N181+BW$4*'Climate Model'!N181^2+BW$6*'Climate Model'!N181^6)*(K75/K$69)^BS$8)</f>
        <v>3.4625625611155391</v>
      </c>
      <c r="BX75">
        <f>MAX(-99,(BX$3*'Climate Model'!N181+BX$4*'Climate Model'!N181^2+BX$6*'Climate Model'!N181^6)*(L75/L$69)^BS$8)</f>
        <v>1.9412312401572818</v>
      </c>
      <c r="BY75">
        <f>MAX(-99,(BY$3*'Climate Model'!N181+BY$4*'Climate Model'!N181^2+BY$6*'Climate Model'!N181^6)*(M75/M$69)^BS$8)</f>
        <v>0.38134950489234354</v>
      </c>
      <c r="BZ75">
        <f t="shared" si="124"/>
        <v>2.547032637778714E-4</v>
      </c>
      <c r="CA75">
        <f t="shared" si="138"/>
        <v>1.9006349700464789E-4</v>
      </c>
    </row>
    <row r="76" spans="1:79" x14ac:dyDescent="0.35">
      <c r="A76" s="13">
        <v>2027</v>
      </c>
      <c r="B76" s="18">
        <f t="shared" si="74"/>
        <v>1190.701271753408</v>
      </c>
      <c r="C76">
        <f t="shared" si="75"/>
        <v>3059.5277103953758</v>
      </c>
      <c r="D76">
        <f t="shared" si="76"/>
        <v>4839.7451036650245</v>
      </c>
      <c r="E76" s="11">
        <f t="shared" si="111"/>
        <v>4.0782609257719055E-3</v>
      </c>
      <c r="F76" s="11">
        <f t="shared" ref="F76:F139" si="147">E$6*F75</f>
        <v>8.1760140812287344E-3</v>
      </c>
      <c r="G76" s="11">
        <f t="shared" ref="G76:G139" si="148">E$6*G75</f>
        <v>1.8051243179101881E-2</v>
      </c>
      <c r="H76">
        <f t="shared" si="139"/>
        <v>60451.742267975802</v>
      </c>
      <c r="I76">
        <f t="shared" si="140"/>
        <v>10542.291512617354</v>
      </c>
      <c r="J76">
        <f t="shared" si="113"/>
        <v>5653.71215890651</v>
      </c>
      <c r="K76">
        <f t="shared" si="78"/>
        <v>50769.864534498658</v>
      </c>
      <c r="L76">
        <f t="shared" si="141"/>
        <v>3445.7251283581272</v>
      </c>
      <c r="M76">
        <f t="shared" si="79"/>
        <v>1168.1838687382703</v>
      </c>
      <c r="N76" s="11">
        <f t="shared" si="114"/>
        <v>2.4079303943766672E-2</v>
      </c>
      <c r="O76" s="11">
        <f t="shared" si="95"/>
        <v>2.3944497372664294E-2</v>
      </c>
      <c r="P76" s="11">
        <f t="shared" si="96"/>
        <v>2.4203434124101565E-2</v>
      </c>
      <c r="Q76">
        <f t="shared" si="125"/>
        <v>6412.2003272303091</v>
      </c>
      <c r="R76">
        <f t="shared" si="142"/>
        <v>4833.8669937993245</v>
      </c>
      <c r="S76">
        <f t="shared" si="143"/>
        <v>2736.6375788275086</v>
      </c>
      <c r="T76">
        <f t="shared" si="80"/>
        <v>106.07138994945329</v>
      </c>
      <c r="U76">
        <f t="shared" si="81"/>
        <v>458.52146926633515</v>
      </c>
      <c r="V76">
        <f t="shared" si="82"/>
        <v>484.04260809712048</v>
      </c>
      <c r="W76" s="11">
        <f t="shared" si="100"/>
        <v>-1.219247815263802E-2</v>
      </c>
      <c r="X76" s="11">
        <f t="shared" si="101"/>
        <v>-1.3228586309256496E-2</v>
      </c>
      <c r="Y76" s="11">
        <f t="shared" si="102"/>
        <v>-1.2203590291796629E-2</v>
      </c>
      <c r="Z76">
        <f t="shared" si="83"/>
        <v>12951.455264089504</v>
      </c>
      <c r="AA76">
        <f t="shared" si="84"/>
        <v>13665.013949483768</v>
      </c>
      <c r="AB76">
        <f t="shared" si="85"/>
        <v>4420.0322005741737</v>
      </c>
      <c r="AC76">
        <f t="shared" si="86"/>
        <v>2.3336377463448805</v>
      </c>
      <c r="AD76">
        <f t="shared" si="87"/>
        <v>3.1889385471109368</v>
      </c>
      <c r="AE76">
        <f t="shared" si="88"/>
        <v>1.6812178305903935</v>
      </c>
      <c r="AF76" s="11">
        <f t="shared" si="144"/>
        <v>-2.9039671966837322E-3</v>
      </c>
      <c r="AG76" s="11">
        <f t="shared" si="145"/>
        <v>2.0566286860739247E-3</v>
      </c>
      <c r="AH76" s="11">
        <f t="shared" si="146"/>
        <v>8.2570411056281934E-4</v>
      </c>
      <c r="AI76">
        <f t="shared" si="59"/>
        <v>91687.774751022167</v>
      </c>
      <c r="AJ76">
        <f t="shared" si="60"/>
        <v>15502.478852407006</v>
      </c>
      <c r="AK76">
        <f t="shared" si="61"/>
        <v>7677.6397362923399</v>
      </c>
      <c r="AL76">
        <f t="shared" si="126"/>
        <v>20.612694495271167</v>
      </c>
      <c r="AM76">
        <f t="shared" si="127"/>
        <v>2.4455820923364309</v>
      </c>
      <c r="AN76">
        <f t="shared" ref="AN76:AN139" si="149">AN75*(1+AQ76)</f>
        <v>1.0611625361175736</v>
      </c>
      <c r="AO76" s="11">
        <f t="shared" si="108"/>
        <v>1.864130695813981E-2</v>
      </c>
      <c r="AP76" s="11">
        <f t="shared" si="109"/>
        <v>1.864130695813988E-2</v>
      </c>
      <c r="AQ76" s="11">
        <f t="shared" si="110"/>
        <v>1.8641306958139765E-2</v>
      </c>
      <c r="AR76">
        <f t="shared" si="89"/>
        <v>60451.742267975802</v>
      </c>
      <c r="AS76">
        <f t="shared" si="73"/>
        <v>10542.291512617354</v>
      </c>
      <c r="AT76">
        <f t="shared" si="90"/>
        <v>5653.71215890651</v>
      </c>
      <c r="AU76">
        <f t="shared" si="57"/>
        <v>12090.348453595161</v>
      </c>
      <c r="AV76">
        <f t="shared" si="128"/>
        <v>2108.458302523471</v>
      </c>
      <c r="AW76">
        <f t="shared" si="129"/>
        <v>1130.742431781302</v>
      </c>
      <c r="AX76">
        <f t="shared" si="130"/>
        <v>40615.891627598925</v>
      </c>
      <c r="AY76">
        <f t="shared" si="131"/>
        <v>2756.5801026865015</v>
      </c>
      <c r="AZ76">
        <f t="shared" si="132"/>
        <v>934.54709499061642</v>
      </c>
      <c r="BA76">
        <f t="shared" si="133"/>
        <v>12635.620315221578</v>
      </c>
      <c r="BB76">
        <f t="shared" si="134"/>
        <v>24236.80169901083</v>
      </c>
      <c r="BC76">
        <f t="shared" si="135"/>
        <v>33104.156677558793</v>
      </c>
      <c r="BD76">
        <f t="shared" si="136"/>
        <v>49731.048022637275</v>
      </c>
      <c r="BE76">
        <f t="shared" si="91"/>
        <v>0.12087317980072615</v>
      </c>
      <c r="BF76">
        <f t="shared" si="91"/>
        <v>9.6977503743728988E-2</v>
      </c>
      <c r="BG76">
        <f t="shared" si="91"/>
        <v>1.0518977531620399E-2</v>
      </c>
      <c r="BH76">
        <f t="shared" si="115"/>
        <v>9.4636206010305687E-2</v>
      </c>
      <c r="BI76">
        <f t="shared" si="116"/>
        <v>1.4610325595138672E-3</v>
      </c>
      <c r="BJ76">
        <f t="shared" si="117"/>
        <v>9.4046362323649702E-4</v>
      </c>
      <c r="BK76">
        <f t="shared" si="118"/>
        <v>1.106488883107348E-5</v>
      </c>
      <c r="BL76">
        <f t="shared" si="119"/>
        <v>88.32196373285332</v>
      </c>
      <c r="BM76">
        <f t="shared" si="120"/>
        <v>9.9146416731714879</v>
      </c>
      <c r="BN76">
        <f t="shared" si="72"/>
        <v>6.2557696521188977E-2</v>
      </c>
      <c r="BO76">
        <f t="shared" si="121"/>
        <v>112.83665292323245</v>
      </c>
      <c r="BP76">
        <f t="shared" si="122"/>
        <v>14.963250215649495</v>
      </c>
      <c r="BQ76">
        <f t="shared" si="123"/>
        <v>2.6909881408583929</v>
      </c>
      <c r="BR76" s="11">
        <f t="shared" si="137"/>
        <v>4.6783122930759341E-2</v>
      </c>
      <c r="BS76">
        <f>MAX(-99,(BS$3*'Climate Model'!E182+BS$4*'Climate Model'!E182^2+BS$6*'Climate Model'!E182^6)*(K76/K$69)^BS$8)</f>
        <v>3.4355056075849189</v>
      </c>
      <c r="BT76">
        <f>MAX(-99,(BT$3*'Climate Model'!E182+BT$4*'Climate Model'!E182^2+BT$6*'Climate Model'!E182^6)*(L76/L$69)^BS$8)</f>
        <v>1.902376153572036</v>
      </c>
      <c r="BU76">
        <f>MAX(-99,(BU$3*'Climate Model'!E182+BU$4*'Climate Model'!E182^2+BU$6*'Climate Model'!E182^6)*(M76/M$69)^BS$8)</f>
        <v>0.34415440638430689</v>
      </c>
      <c r="BV76" s="41">
        <f t="shared" si="92"/>
        <v>0.71068133013012147</v>
      </c>
      <c r="BW76">
        <f>MAX(-99,(BW$3*'Climate Model'!N182+BW$4*'Climate Model'!N182^2+BW$6*'Climate Model'!N182^6)*(K76/K$69)^BS$8)</f>
        <v>3.4355053051946394</v>
      </c>
      <c r="BX76">
        <f>MAX(-99,(BX$3*'Climate Model'!N182+BX$4*'Climate Model'!N182^2+BX$6*'Climate Model'!N182^6)*(L76/L$69)^BS$8)</f>
        <v>1.9023750638966721</v>
      </c>
      <c r="BY76">
        <f>MAX(-99,(BY$3*'Climate Model'!N182+BY$4*'Climate Model'!N182^2+BY$6*'Climate Model'!N182^6)*(M76/M$69)^BS$8)</f>
        <v>0.34415304790457218</v>
      </c>
      <c r="BZ76">
        <f t="shared" si="124"/>
        <v>3.7448147974150712E-4</v>
      </c>
      <c r="CA76">
        <f t="shared" si="138"/>
        <v>2.6613699613179043E-4</v>
      </c>
    </row>
    <row r="77" spans="1:79" x14ac:dyDescent="0.35">
      <c r="A77" s="13">
        <v>2028</v>
      </c>
      <c r="B77" s="18">
        <f t="shared" si="74"/>
        <v>1195.3144627007241</v>
      </c>
      <c r="C77">
        <f t="shared" si="75"/>
        <v>3083.2917149553732</v>
      </c>
      <c r="D77">
        <f t="shared" si="76"/>
        <v>4922.7403486665935</v>
      </c>
      <c r="E77" s="11">
        <f t="shared" si="111"/>
        <v>3.8743478794833102E-3</v>
      </c>
      <c r="F77" s="11">
        <f t="shared" si="147"/>
        <v>7.7672133771672976E-3</v>
      </c>
      <c r="G77" s="11">
        <f t="shared" si="148"/>
        <v>1.7148681020146786E-2</v>
      </c>
      <c r="H77">
        <f t="shared" si="139"/>
        <v>62130.504160557815</v>
      </c>
      <c r="I77">
        <f t="shared" si="140"/>
        <v>10876.067303826212</v>
      </c>
      <c r="J77">
        <f t="shared" si="113"/>
        <v>5888.9033758714422</v>
      </c>
      <c r="K77">
        <f t="shared" si="78"/>
        <v>51978.375648679568</v>
      </c>
      <c r="L77">
        <f t="shared" si="141"/>
        <v>3527.4207922242058</v>
      </c>
      <c r="M77">
        <f t="shared" si="79"/>
        <v>1196.2652829062069</v>
      </c>
      <c r="N77" s="11">
        <f t="shared" si="114"/>
        <v>2.3803709646688424E-2</v>
      </c>
      <c r="O77" s="11">
        <f t="shared" si="95"/>
        <v>2.3709280578920175E-2</v>
      </c>
      <c r="P77" s="11">
        <f t="shared" si="96"/>
        <v>2.4038522461593926E-2</v>
      </c>
      <c r="Q77">
        <f t="shared" si="125"/>
        <v>6509.9172245658965</v>
      </c>
      <c r="R77">
        <f t="shared" si="142"/>
        <v>4920.9405858762902</v>
      </c>
      <c r="S77">
        <f t="shared" si="143"/>
        <v>2815.6940570168126</v>
      </c>
      <c r="T77">
        <f t="shared" si="80"/>
        <v>104.77811684487463</v>
      </c>
      <c r="U77">
        <f t="shared" si="81"/>
        <v>452.45587843549833</v>
      </c>
      <c r="V77">
        <f t="shared" si="82"/>
        <v>478.13555042413054</v>
      </c>
      <c r="W77" s="11">
        <f t="shared" si="100"/>
        <v>-1.219247815263802E-2</v>
      </c>
      <c r="X77" s="11">
        <f t="shared" si="101"/>
        <v>-1.3228586309256496E-2</v>
      </c>
      <c r="Y77" s="11">
        <f t="shared" si="102"/>
        <v>-1.2203590291796629E-2</v>
      </c>
      <c r="Z77">
        <f t="shared" si="83"/>
        <v>13116.834553616136</v>
      </c>
      <c r="AA77">
        <f t="shared" si="84"/>
        <v>13948.634084574782</v>
      </c>
      <c r="AB77">
        <f t="shared" si="85"/>
        <v>4556.2463065645261</v>
      </c>
      <c r="AC77">
        <f t="shared" si="86"/>
        <v>2.3268609388805519</v>
      </c>
      <c r="AD77">
        <f t="shared" si="87"/>
        <v>3.1954970096050519</v>
      </c>
      <c r="AE77">
        <f t="shared" si="88"/>
        <v>1.6826060190638634</v>
      </c>
      <c r="AF77" s="11">
        <f t="shared" si="144"/>
        <v>-2.9039671966837322E-3</v>
      </c>
      <c r="AG77" s="11">
        <f t="shared" si="145"/>
        <v>2.0566286860739247E-3</v>
      </c>
      <c r="AH77" s="11">
        <f t="shared" si="146"/>
        <v>8.2570411056281934E-4</v>
      </c>
      <c r="AI77">
        <f t="shared" si="59"/>
        <v>94609.345729515117</v>
      </c>
      <c r="AJ77">
        <f t="shared" ref="AJ77:AJ140" si="150">(1-AI$6)*AJ76+AV76</f>
        <v>16060.689269689778</v>
      </c>
      <c r="AK77">
        <f t="shared" ref="AK77:AK140" si="151">(1-AI$6)*AK76+AW76</f>
        <v>8040.6181944444079</v>
      </c>
      <c r="AL77">
        <f t="shared" si="126"/>
        <v>20.993099584938669</v>
      </c>
      <c r="AM77">
        <f t="shared" si="127"/>
        <v>2.4907150503462585</v>
      </c>
      <c r="AN77">
        <f t="shared" si="149"/>
        <v>1.0807461781201371</v>
      </c>
      <c r="AO77" s="11">
        <f t="shared" si="108"/>
        <v>1.8454893888558411E-2</v>
      </c>
      <c r="AP77" s="11">
        <f t="shared" si="109"/>
        <v>1.845489388855848E-2</v>
      </c>
      <c r="AQ77" s="11">
        <f t="shared" si="110"/>
        <v>1.8454893888558366E-2</v>
      </c>
      <c r="AR77">
        <f t="shared" si="89"/>
        <v>62130.504160557815</v>
      </c>
      <c r="AS77">
        <f t="shared" si="73"/>
        <v>10876.067303826212</v>
      </c>
      <c r="AT77">
        <f t="shared" si="90"/>
        <v>5888.9033758714422</v>
      </c>
      <c r="AU77">
        <f t="shared" ref="AU77:AU140" si="152">AU$6*AR77</f>
        <v>12426.100832111564</v>
      </c>
      <c r="AV77">
        <f t="shared" si="128"/>
        <v>2175.2134607652424</v>
      </c>
      <c r="AW77">
        <f t="shared" si="129"/>
        <v>1177.7806751742885</v>
      </c>
      <c r="AX77">
        <f t="shared" si="130"/>
        <v>41582.700518943646</v>
      </c>
      <c r="AY77">
        <f t="shared" si="131"/>
        <v>2821.9366337793645</v>
      </c>
      <c r="AZ77">
        <f t="shared" si="132"/>
        <v>957.01222632496558</v>
      </c>
      <c r="BA77">
        <f t="shared" si="133"/>
        <v>12712.694659714723</v>
      </c>
      <c r="BB77">
        <f t="shared" si="134"/>
        <v>24497.303591084587</v>
      </c>
      <c r="BC77">
        <f t="shared" si="135"/>
        <v>33788.784791369653</v>
      </c>
      <c r="BD77">
        <f t="shared" si="136"/>
        <v>48054.771019074826</v>
      </c>
      <c r="BE77">
        <f t="shared" si="91"/>
        <v>0.12087317980072615</v>
      </c>
      <c r="BF77">
        <f t="shared" si="91"/>
        <v>9.6977503743728988E-2</v>
      </c>
      <c r="BG77">
        <f t="shared" si="91"/>
        <v>1.0518977531620399E-2</v>
      </c>
      <c r="BH77">
        <f t="shared" si="115"/>
        <v>9.4432078504170819E-2</v>
      </c>
      <c r="BI77">
        <f t="shared" si="116"/>
        <v>1.4610325595138672E-3</v>
      </c>
      <c r="BJ77">
        <f t="shared" si="117"/>
        <v>9.4046362323649702E-4</v>
      </c>
      <c r="BK77">
        <f t="shared" si="118"/>
        <v>1.106488883107348E-5</v>
      </c>
      <c r="BL77">
        <f t="shared" si="119"/>
        <v>90.774689517586765</v>
      </c>
      <c r="BM77">
        <f t="shared" si="120"/>
        <v>10.228545663120398</v>
      </c>
      <c r="BN77">
        <f t="shared" si="72"/>
        <v>6.516006119095083E-2</v>
      </c>
      <c r="BO77">
        <f t="shared" si="121"/>
        <v>114.5079869660853</v>
      </c>
      <c r="BP77">
        <f t="shared" si="122"/>
        <v>15.123113148981972</v>
      </c>
      <c r="BQ77">
        <f t="shared" si="123"/>
        <v>2.7191349250555685</v>
      </c>
      <c r="BR77" s="11">
        <f t="shared" si="137"/>
        <v>4.6866558801387431E-2</v>
      </c>
      <c r="BS77">
        <f>MAX(-99,(BS$3*'Climate Model'!E183+BS$4*'Climate Model'!E183^2+BS$6*'Climate Model'!E183^6)*(K77/K$69)^BS$8)</f>
        <v>3.406039486755601</v>
      </c>
      <c r="BT77">
        <f>MAX(-99,(BT$3*'Climate Model'!E183+BT$4*'Climate Model'!E183^2+BT$6*'Climate Model'!E183^6)*(L77/L$69)^BS$8)</f>
        <v>1.8615497451720437</v>
      </c>
      <c r="BU77">
        <f>MAX(-99,(BU$3*'Climate Model'!E183+BU$4*'Climate Model'!E183^2+BU$6*'Climate Model'!E183^6)*(M77/M$69)^BS$8)</f>
        <v>0.30582438990673744</v>
      </c>
      <c r="BV77" s="41">
        <f t="shared" si="92"/>
        <v>0.67683936202868722</v>
      </c>
      <c r="BW77">
        <f>MAX(-99,(BW$3*'Climate Model'!N183+BW$4*'Climate Model'!N183^2+BW$6*'Climate Model'!N183^6)*(K77/K$69)^BS$8)</f>
        <v>3.4060390346812635</v>
      </c>
      <c r="BX77">
        <f>MAX(-99,(BX$3*'Climate Model'!N183+BX$4*'Climate Model'!N183^2+BX$6*'Climate Model'!N183^6)*(L77/L$69)^BS$8)</f>
        <v>1.8615484420437731</v>
      </c>
      <c r="BY77">
        <f>MAX(-99,(BY$3*'Climate Model'!N183+BY$4*'Climate Model'!N183^2+BY$6*'Climate Model'!N183^6)*(M77/M$69)^BS$8)</f>
        <v>0.30582282852376369</v>
      </c>
      <c r="BZ77">
        <f t="shared" si="124"/>
        <v>5.1455350750140847E-4</v>
      </c>
      <c r="CA77">
        <f t="shared" si="138"/>
        <v>3.4827006774687666E-4</v>
      </c>
    </row>
    <row r="78" spans="1:79" x14ac:dyDescent="0.35">
      <c r="A78" s="13">
        <v>2029</v>
      </c>
      <c r="B78" s="18">
        <f t="shared" si="74"/>
        <v>1199.7139735519102</v>
      </c>
      <c r="C78">
        <f t="shared" si="75"/>
        <v>3106.0428703767784</v>
      </c>
      <c r="D78">
        <f t="shared" si="76"/>
        <v>5002.9379274516687</v>
      </c>
      <c r="E78" s="11">
        <f t="shared" si="111"/>
        <v>3.6806304855091444E-3</v>
      </c>
      <c r="F78" s="11">
        <f t="shared" si="147"/>
        <v>7.3788527083089323E-3</v>
      </c>
      <c r="G78" s="11">
        <f t="shared" si="148"/>
        <v>1.6291246969139445E-2</v>
      </c>
      <c r="H78">
        <f t="shared" si="139"/>
        <v>63826.49056749919</v>
      </c>
      <c r="I78">
        <f t="shared" si="140"/>
        <v>11213.464168752373</v>
      </c>
      <c r="J78">
        <f t="shared" si="113"/>
        <v>6127.6258237371248</v>
      </c>
      <c r="K78">
        <f t="shared" si="78"/>
        <v>53201.422984624005</v>
      </c>
      <c r="L78">
        <f t="shared" si="141"/>
        <v>3610.2090784703573</v>
      </c>
      <c r="M78">
        <f t="shared" si="79"/>
        <v>1224.8054868148915</v>
      </c>
      <c r="N78" s="11">
        <f t="shared" si="114"/>
        <v>2.3529926064080581E-2</v>
      </c>
      <c r="O78" s="11">
        <f t="shared" si="95"/>
        <v>2.3469920693513176E-2</v>
      </c>
      <c r="P78" s="11">
        <f t="shared" si="96"/>
        <v>2.3857754894757971E-2</v>
      </c>
      <c r="Q78">
        <f t="shared" si="125"/>
        <v>6606.0808319976577</v>
      </c>
      <c r="R78">
        <f t="shared" si="142"/>
        <v>5006.4812546363673</v>
      </c>
      <c r="S78">
        <f t="shared" si="143"/>
        <v>2894.0812309589087</v>
      </c>
      <c r="T78">
        <f t="shared" si="80"/>
        <v>103.50061194436894</v>
      </c>
      <c r="U78">
        <f t="shared" si="81"/>
        <v>446.47052679648385</v>
      </c>
      <c r="V78">
        <f t="shared" si="82"/>
        <v>472.30058006281178</v>
      </c>
      <c r="W78" s="11">
        <f t="shared" si="100"/>
        <v>-1.219247815263802E-2</v>
      </c>
      <c r="X78" s="11">
        <f t="shared" si="101"/>
        <v>-1.3228586309256496E-2</v>
      </c>
      <c r="Y78" s="11">
        <f t="shared" si="102"/>
        <v>-1.2203590291796629E-2</v>
      </c>
      <c r="Z78">
        <f t="shared" si="83"/>
        <v>13278.053479236089</v>
      </c>
      <c r="AA78">
        <f t="shared" si="84"/>
        <v>14229.09804662812</v>
      </c>
      <c r="AB78">
        <f t="shared" si="85"/>
        <v>4691.7387605414151</v>
      </c>
      <c r="AC78">
        <f t="shared" si="86"/>
        <v>2.3201038110427983</v>
      </c>
      <c r="AD78">
        <f t="shared" si="87"/>
        <v>3.2020689604212689</v>
      </c>
      <c r="AE78">
        <f t="shared" si="88"/>
        <v>1.6839953537702621</v>
      </c>
      <c r="AF78" s="11">
        <f t="shared" si="144"/>
        <v>-2.9039671966837322E-3</v>
      </c>
      <c r="AG78" s="11">
        <f t="shared" si="145"/>
        <v>2.0566286860739247E-3</v>
      </c>
      <c r="AH78" s="11">
        <f t="shared" si="146"/>
        <v>8.2570411056281934E-4</v>
      </c>
      <c r="AI78">
        <f t="shared" si="59"/>
        <v>97574.511988675178</v>
      </c>
      <c r="AJ78">
        <f t="shared" si="150"/>
        <v>16629.833803486043</v>
      </c>
      <c r="AK78">
        <f t="shared" si="151"/>
        <v>8414.3370501742556</v>
      </c>
      <c r="AL78">
        <f t="shared" si="126"/>
        <v>21.376650755918334</v>
      </c>
      <c r="AM78">
        <f t="shared" si="127"/>
        <v>2.5362212734874263</v>
      </c>
      <c r="AN78">
        <f t="shared" si="149"/>
        <v>1.1004917835974326</v>
      </c>
      <c r="AO78" s="11">
        <f t="shared" si="108"/>
        <v>1.8270344949672827E-2</v>
      </c>
      <c r="AP78" s="11">
        <f t="shared" si="109"/>
        <v>1.8270344949672897E-2</v>
      </c>
      <c r="AQ78" s="11">
        <f t="shared" si="110"/>
        <v>1.8270344949672782E-2</v>
      </c>
      <c r="AR78">
        <f t="shared" si="89"/>
        <v>63826.49056749919</v>
      </c>
      <c r="AS78">
        <f t="shared" si="73"/>
        <v>11213.464168752373</v>
      </c>
      <c r="AT78">
        <f t="shared" si="90"/>
        <v>6127.6258237371248</v>
      </c>
      <c r="AU78">
        <f t="shared" si="152"/>
        <v>12765.298113499839</v>
      </c>
      <c r="AV78">
        <f t="shared" si="128"/>
        <v>2242.6928337504746</v>
      </c>
      <c r="AW78">
        <f t="shared" si="129"/>
        <v>1225.5251647474249</v>
      </c>
      <c r="AX78">
        <f t="shared" si="130"/>
        <v>42561.138387699204</v>
      </c>
      <c r="AY78">
        <f t="shared" si="131"/>
        <v>2888.167262776286</v>
      </c>
      <c r="AZ78">
        <f t="shared" si="132"/>
        <v>979.84438945191312</v>
      </c>
      <c r="BA78">
        <f t="shared" si="133"/>
        <v>12787.387576579487</v>
      </c>
      <c r="BB78">
        <f t="shared" si="134"/>
        <v>24750.121857740101</v>
      </c>
      <c r="BC78">
        <f t="shared" si="135"/>
        <v>34457.203527151432</v>
      </c>
      <c r="BD78">
        <f t="shared" si="136"/>
        <v>46408.433895505237</v>
      </c>
      <c r="BE78">
        <f t="shared" si="91"/>
        <v>0.12087317980072615</v>
      </c>
      <c r="BF78">
        <f t="shared" si="91"/>
        <v>9.6977503743728988E-2</v>
      </c>
      <c r="BG78">
        <f t="shared" si="91"/>
        <v>1.0518977531620399E-2</v>
      </c>
      <c r="BH78">
        <f t="shared" si="115"/>
        <v>9.4233534830035437E-2</v>
      </c>
      <c r="BI78">
        <f t="shared" si="116"/>
        <v>1.4610325595138672E-3</v>
      </c>
      <c r="BJ78">
        <f t="shared" si="117"/>
        <v>9.4046362323649702E-4</v>
      </c>
      <c r="BK78">
        <f t="shared" si="118"/>
        <v>1.106488883107348E-5</v>
      </c>
      <c r="BL78">
        <f t="shared" si="119"/>
        <v>93.252580878621046</v>
      </c>
      <c r="BM78">
        <f t="shared" si="120"/>
        <v>10.545855141177491</v>
      </c>
      <c r="BN78">
        <f t="shared" si="72"/>
        <v>6.7801498538066343E-2</v>
      </c>
      <c r="BO78">
        <f t="shared" si="121"/>
        <v>116.20544957857084</v>
      </c>
      <c r="BP78">
        <f t="shared" si="122"/>
        <v>15.284928951108729</v>
      </c>
      <c r="BQ78">
        <f t="shared" si="123"/>
        <v>2.7476533392762752</v>
      </c>
      <c r="BR78" s="11">
        <f t="shared" si="137"/>
        <v>4.693478487267419E-2</v>
      </c>
      <c r="BS78">
        <f>MAX(-99,(BS$3*'Climate Model'!E184+BS$4*'Climate Model'!E184^2+BS$6*'Climate Model'!E184^6)*(K78/K$69)^BS$8)</f>
        <v>3.3742061262274614</v>
      </c>
      <c r="BT78">
        <f>MAX(-99,(BT$3*'Climate Model'!E184+BT$4*'Climate Model'!E184^2+BT$6*'Climate Model'!E184^6)*(L78/L$69)^BS$8)</f>
        <v>1.8187706920750459</v>
      </c>
      <c r="BU78">
        <f>MAX(-99,(BU$3*'Climate Model'!E184+BU$4*'Climate Model'!E184^2+BU$6*'Climate Model'!E184^6)*(M78/M$69)^BS$8)</f>
        <v>0.2663562256953057</v>
      </c>
      <c r="BV78" s="41">
        <f t="shared" si="92"/>
        <v>0.64460891621779726</v>
      </c>
      <c r="BW78">
        <f>MAX(-99,(BW$3*'Climate Model'!N184+BW$4*'Climate Model'!N184^2+BW$6*'Climate Model'!N184^6)*(K78/K$69)^BS$8)</f>
        <v>3.3742055070151582</v>
      </c>
      <c r="BX78">
        <f>MAX(-99,(BX$3*'Climate Model'!N184+BX$4*'Climate Model'!N184^2+BX$6*'Climate Model'!N184^6)*(L78/L$69)^BS$8)</f>
        <v>1.8187691665745298</v>
      </c>
      <c r="BY78">
        <f>MAX(-99,(BY$3*'Climate Model'!N184+BY$4*'Climate Model'!N184^2+BY$6*'Climate Model'!N184^6)*(M78/M$69)^BS$8)</f>
        <v>0.26635446079418823</v>
      </c>
      <c r="BZ78">
        <f t="shared" si="124"/>
        <v>6.7442947270935055E-4</v>
      </c>
      <c r="CA78">
        <f t="shared" si="138"/>
        <v>4.3474325146851492E-4</v>
      </c>
    </row>
    <row r="79" spans="1:79" x14ac:dyDescent="0.35">
      <c r="A79" s="13">
        <v>2030</v>
      </c>
      <c r="B79" s="18">
        <f t="shared" si="74"/>
        <v>1203.9088921856094</v>
      </c>
      <c r="C79">
        <f t="shared" si="75"/>
        <v>3127.8159515806719</v>
      </c>
      <c r="D79">
        <f t="shared" si="76"/>
        <v>5080.366819931689</v>
      </c>
      <c r="E79" s="11">
        <f t="shared" si="111"/>
        <v>3.4965989612336869E-3</v>
      </c>
      <c r="F79" s="11">
        <f t="shared" si="147"/>
        <v>7.0099100728934858E-3</v>
      </c>
      <c r="G79" s="11">
        <f t="shared" si="148"/>
        <v>1.5476684620682472E-2</v>
      </c>
      <c r="H79">
        <f t="shared" si="139"/>
        <v>65539.335622398226</v>
      </c>
      <c r="I79">
        <f t="shared" si="140"/>
        <v>11554.353467919602</v>
      </c>
      <c r="J79">
        <f t="shared" si="113"/>
        <v>6369.7074823839366</v>
      </c>
      <c r="K79">
        <f t="shared" si="78"/>
        <v>54438.783572248816</v>
      </c>
      <c r="L79">
        <f t="shared" si="141"/>
        <v>3694.0643716841773</v>
      </c>
      <c r="M79">
        <f t="shared" si="79"/>
        <v>1253.788891265451</v>
      </c>
      <c r="N79" s="11">
        <f t="shared" si="114"/>
        <v>2.3258035560109483E-2</v>
      </c>
      <c r="O79" s="11">
        <f t="shared" si="95"/>
        <v>2.3227267837171755E-2</v>
      </c>
      <c r="P79" s="11">
        <f t="shared" si="96"/>
        <v>2.3663679467938053E-2</v>
      </c>
      <c r="Q79">
        <f t="shared" si="125"/>
        <v>6700.655358365404</v>
      </c>
      <c r="R79">
        <f t="shared" si="142"/>
        <v>5090.4362587512733</v>
      </c>
      <c r="S79">
        <f t="shared" si="143"/>
        <v>2971.7030558942693</v>
      </c>
      <c r="T79">
        <f t="shared" si="80"/>
        <v>102.23868299445256</v>
      </c>
      <c r="U79">
        <f t="shared" si="81"/>
        <v>440.56435289821735</v>
      </c>
      <c r="V79">
        <f t="shared" si="82"/>
        <v>466.53681728914734</v>
      </c>
      <c r="W79" s="11">
        <f t="shared" si="100"/>
        <v>-1.219247815263802E-2</v>
      </c>
      <c r="X79" s="11">
        <f t="shared" si="101"/>
        <v>-1.3228586309256496E-2</v>
      </c>
      <c r="Y79" s="11">
        <f t="shared" si="102"/>
        <v>-1.2203590291796629E-2</v>
      </c>
      <c r="Z79">
        <f t="shared" si="83"/>
        <v>13435.066449831666</v>
      </c>
      <c r="AA79">
        <f t="shared" si="84"/>
        <v>14506.215004719954</v>
      </c>
      <c r="AB79">
        <f t="shared" si="85"/>
        <v>4826.335691366211</v>
      </c>
      <c r="AC79">
        <f t="shared" si="86"/>
        <v>2.3133663056826292</v>
      </c>
      <c r="AD79">
        <f t="shared" si="87"/>
        <v>3.2086544273000581</v>
      </c>
      <c r="AE79">
        <f t="shared" si="88"/>
        <v>1.6853858356560389</v>
      </c>
      <c r="AF79" s="11">
        <f t="shared" si="144"/>
        <v>-2.9039671966837322E-3</v>
      </c>
      <c r="AG79" s="11">
        <f t="shared" si="145"/>
        <v>2.0566286860739247E-3</v>
      </c>
      <c r="AH79" s="11">
        <f t="shared" si="146"/>
        <v>8.2570411056281934E-4</v>
      </c>
      <c r="AI79">
        <f t="shared" si="59"/>
        <v>100582.3589033075</v>
      </c>
      <c r="AJ79">
        <f t="shared" si="150"/>
        <v>17209.543256887915</v>
      </c>
      <c r="AK79">
        <f t="shared" si="151"/>
        <v>8798.4285099042554</v>
      </c>
      <c r="AL79">
        <f t="shared" ref="AL79:AL142" si="153">AL78*(1+AO79)</f>
        <v>21.763303951265851</v>
      </c>
      <c r="AM79">
        <f t="shared" ref="AM79:AM142" si="154">AM78*(1+AP79)</f>
        <v>2.5820955346473871</v>
      </c>
      <c r="AN79">
        <f t="shared" si="149"/>
        <v>1.1203970844530322</v>
      </c>
      <c r="AO79" s="11">
        <f t="shared" si="108"/>
        <v>1.80876415001761E-2</v>
      </c>
      <c r="AP79" s="11">
        <f t="shared" si="109"/>
        <v>1.8087641500176166E-2</v>
      </c>
      <c r="AQ79" s="11">
        <f t="shared" si="110"/>
        <v>1.8087641500176055E-2</v>
      </c>
      <c r="AR79">
        <f t="shared" si="89"/>
        <v>65539.335622398226</v>
      </c>
      <c r="AS79">
        <f t="shared" si="73"/>
        <v>11554.353467919602</v>
      </c>
      <c r="AT79">
        <f t="shared" si="90"/>
        <v>6369.7074823839366</v>
      </c>
      <c r="AU79">
        <f t="shared" si="152"/>
        <v>13107.867124479646</v>
      </c>
      <c r="AV79">
        <f t="shared" si="128"/>
        <v>2310.8706935839205</v>
      </c>
      <c r="AW79">
        <f t="shared" si="129"/>
        <v>1273.9414964767875</v>
      </c>
      <c r="AX79">
        <f t="shared" si="130"/>
        <v>43551.026857799057</v>
      </c>
      <c r="AY79">
        <f t="shared" si="131"/>
        <v>2955.2514973473421</v>
      </c>
      <c r="AZ79">
        <f t="shared" si="132"/>
        <v>1003.0311130123606</v>
      </c>
      <c r="BA79">
        <f t="shared" si="133"/>
        <v>12859.779841936919</v>
      </c>
      <c r="BB79">
        <f t="shared" si="134"/>
        <v>24995.437709113216</v>
      </c>
      <c r="BC79">
        <f t="shared" si="135"/>
        <v>35109.306594271839</v>
      </c>
      <c r="BD79">
        <f t="shared" si="136"/>
        <v>44793.88841110791</v>
      </c>
      <c r="BE79">
        <f>BE$7</f>
        <v>0.19600855705239692</v>
      </c>
      <c r="BF79">
        <f>BF$7</f>
        <v>7.6008409472825098E-2</v>
      </c>
      <c r="BG79">
        <f>BG$7</f>
        <v>1.3606513699170833E-2</v>
      </c>
      <c r="BH79">
        <f t="shared" si="115"/>
        <v>0.11601856505117114</v>
      </c>
      <c r="BI79">
        <f t="shared" si="116"/>
        <v>3.8419354437762739E-3</v>
      </c>
      <c r="BJ79">
        <f t="shared" si="117"/>
        <v>5.7772783105886484E-4</v>
      </c>
      <c r="BK79">
        <f t="shared" si="118"/>
        <v>1.8513721504572356E-5</v>
      </c>
      <c r="BL79">
        <f t="shared" si="119"/>
        <v>251.79789648924069</v>
      </c>
      <c r="BM79">
        <f t="shared" si="120"/>
        <v>6.6752715683086645</v>
      </c>
      <c r="BN79">
        <f t="shared" si="72"/>
        <v>0.11792699039444693</v>
      </c>
      <c r="BO79">
        <f t="shared" si="121"/>
        <v>191.23493960359221</v>
      </c>
      <c r="BP79">
        <f t="shared" si="122"/>
        <v>12.1083001912992</v>
      </c>
      <c r="BQ79">
        <f t="shared" si="123"/>
        <v>3.5915244053085789</v>
      </c>
      <c r="BR79" s="11">
        <f t="shared" si="137"/>
        <v>4.6988626168048081E-2</v>
      </c>
      <c r="BS79">
        <f>MAX(-99,(BS$3*'Climate Model'!E185+BS$4*'Climate Model'!E185^2+BS$6*'Climate Model'!E185^6)*(K79/K$69)^BS$8)</f>
        <v>3.3400379900134225</v>
      </c>
      <c r="BT79">
        <f>MAX(-99,(BT$3*'Climate Model'!E185+BT$4*'Climate Model'!E185^2+BT$6*'Climate Model'!E185^6)*(L79/L$69)^BS$8)</f>
        <v>1.7740507455974102</v>
      </c>
      <c r="BU79">
        <f>MAX(-99,(BU$3*'Climate Model'!E185+BU$4*'Climate Model'!E185^2+BU$6*'Climate Model'!E185^6)*(M79/M$69)^BS$8)</f>
        <v>0.22574334433074783</v>
      </c>
      <c r="BV79" s="41">
        <f t="shared" si="92"/>
        <v>0.61391325354075932</v>
      </c>
      <c r="BW79">
        <f>MAX(-99,(BW$3*'Climate Model'!N185+BW$4*'Climate Model'!N185^2+BW$6*'Climate Model'!N185^6)*(K79/K$69)^BS$8)</f>
        <v>3.3400371883238527</v>
      </c>
      <c r="BX79">
        <f>MAX(-99,(BX$3*'Climate Model'!N185+BX$4*'Climate Model'!N185^2+BX$6*'Climate Model'!N185^6)*(L79/L$69)^BS$8)</f>
        <v>1.7740489902037793</v>
      </c>
      <c r="BY79">
        <f>MAX(-99,(BY$3*'Climate Model'!N185+BY$4*'Climate Model'!N185^2+BY$6*'Climate Model'!N185^6)*(M79/M$69)^BS$8)</f>
        <v>0.22574137583831347</v>
      </c>
      <c r="BZ79">
        <f t="shared" si="124"/>
        <v>8.5363361257646505E-4</v>
      </c>
      <c r="CA79">
        <f t="shared" si="138"/>
        <v>5.2405698842856974E-4</v>
      </c>
    </row>
    <row r="80" spans="1:79" x14ac:dyDescent="0.35">
      <c r="A80" s="13">
        <v>2031</v>
      </c>
      <c r="B80" s="18">
        <f t="shared" si="74"/>
        <v>1207.9079994383537</v>
      </c>
      <c r="C80">
        <f t="shared" si="75"/>
        <v>3148.6453746985576</v>
      </c>
      <c r="D80">
        <f t="shared" si="76"/>
        <v>5155.0626932096775</v>
      </c>
      <c r="E80" s="11">
        <f t="shared" si="111"/>
        <v>3.3217690131720026E-3</v>
      </c>
      <c r="F80" s="11">
        <f t="shared" si="147"/>
        <v>6.6594145692488111E-3</v>
      </c>
      <c r="G80" s="11">
        <f t="shared" si="148"/>
        <v>1.4702850389648348E-2</v>
      </c>
      <c r="H80">
        <f t="shared" si="139"/>
        <v>67113.468918585335</v>
      </c>
      <c r="I80">
        <f t="shared" si="140"/>
        <v>11902.85465875394</v>
      </c>
      <c r="J80">
        <f t="shared" si="113"/>
        <v>6614.9319327976782</v>
      </c>
      <c r="K80">
        <f t="shared" si="78"/>
        <v>55561.738931931388</v>
      </c>
      <c r="L80">
        <f t="shared" si="141"/>
        <v>3780.3097021980402</v>
      </c>
      <c r="M80">
        <f t="shared" si="79"/>
        <v>1283.1913647744695</v>
      </c>
      <c r="N80" s="11">
        <f t="shared" si="114"/>
        <v>2.0627855473519786E-2</v>
      </c>
      <c r="O80" s="11">
        <f t="shared" si="95"/>
        <v>2.3347002606384573E-2</v>
      </c>
      <c r="P80" s="11">
        <f t="shared" si="96"/>
        <v>2.3450896489713376E-2</v>
      </c>
      <c r="Q80">
        <f t="shared" si="125"/>
        <v>6777.9328546622528</v>
      </c>
      <c r="R80">
        <f t="shared" si="142"/>
        <v>5174.6031048514342</v>
      </c>
      <c r="S80">
        <f t="shared" si="143"/>
        <v>3048.447677134664</v>
      </c>
      <c r="T80">
        <f t="shared" si="80"/>
        <v>100.99214008568822</v>
      </c>
      <c r="U80">
        <f t="shared" si="81"/>
        <v>434.73630933112156</v>
      </c>
      <c r="V80">
        <f t="shared" si="82"/>
        <v>460.84339311491181</v>
      </c>
      <c r="W80" s="11">
        <f t="shared" si="100"/>
        <v>-1.219247815263802E-2</v>
      </c>
      <c r="X80" s="11">
        <f t="shared" si="101"/>
        <v>-1.3228586309256496E-2</v>
      </c>
      <c r="Y80" s="11">
        <f t="shared" si="102"/>
        <v>-1.2203590291796629E-2</v>
      </c>
      <c r="Z80">
        <f t="shared" si="83"/>
        <v>12426.536550471614</v>
      </c>
      <c r="AA80">
        <f t="shared" si="84"/>
        <v>15123.009800030281</v>
      </c>
      <c r="AB80">
        <f t="shared" si="85"/>
        <v>4944.3977149695593</v>
      </c>
      <c r="AC80">
        <f t="shared" si="86"/>
        <v>2.3066483658170136</v>
      </c>
      <c r="AD80">
        <f t="shared" si="87"/>
        <v>3.2152534380389417</v>
      </c>
      <c r="AE80">
        <f t="shared" si="88"/>
        <v>1.6867774656684245</v>
      </c>
      <c r="AF80" s="11">
        <f t="shared" si="144"/>
        <v>-2.9039671966837322E-3</v>
      </c>
      <c r="AG80" s="11">
        <f t="shared" si="145"/>
        <v>2.0566286860739247E-3</v>
      </c>
      <c r="AH80" s="11">
        <f t="shared" si="146"/>
        <v>8.2570411056281934E-4</v>
      </c>
      <c r="AI80">
        <f t="shared" si="59"/>
        <v>103631.99013745639</v>
      </c>
      <c r="AJ80">
        <f t="shared" si="150"/>
        <v>17799.459624783045</v>
      </c>
      <c r="AK80">
        <f t="shared" si="151"/>
        <v>9192.5271553906168</v>
      </c>
      <c r="AL80">
        <f t="shared" si="153"/>
        <v>22.153014322598413</v>
      </c>
      <c r="AM80">
        <f t="shared" si="154"/>
        <v>2.6283325128137953</v>
      </c>
      <c r="AN80">
        <f t="shared" si="149"/>
        <v>1.1404597718464469</v>
      </c>
      <c r="AO80" s="11">
        <f t="shared" si="108"/>
        <v>1.7906765085174338E-2</v>
      </c>
      <c r="AP80" s="11">
        <f t="shared" si="109"/>
        <v>1.7906765085174404E-2</v>
      </c>
      <c r="AQ80" s="11">
        <f t="shared" si="110"/>
        <v>1.7906765085174293E-2</v>
      </c>
      <c r="AR80">
        <f t="shared" si="89"/>
        <v>67113.468918585335</v>
      </c>
      <c r="AS80">
        <f t="shared" si="73"/>
        <v>11902.85465875394</v>
      </c>
      <c r="AT80">
        <f t="shared" si="90"/>
        <v>6614.9319327976782</v>
      </c>
      <c r="AU80">
        <f t="shared" si="152"/>
        <v>13422.693783717068</v>
      </c>
      <c r="AV80">
        <f t="shared" si="128"/>
        <v>2380.5709317507881</v>
      </c>
      <c r="AW80">
        <f t="shared" si="129"/>
        <v>1322.9863865595357</v>
      </c>
      <c r="AX80">
        <f t="shared" si="130"/>
        <v>44449.391145545109</v>
      </c>
      <c r="AY80">
        <f t="shared" si="131"/>
        <v>3024.2477617584323</v>
      </c>
      <c r="AZ80">
        <f t="shared" si="132"/>
        <v>1026.5530918195755</v>
      </c>
      <c r="BA80">
        <f t="shared" si="133"/>
        <v>12927.160104536128</v>
      </c>
      <c r="BB80">
        <f t="shared" si="134"/>
        <v>25234.559114139764</v>
      </c>
      <c r="BC80">
        <f t="shared" si="135"/>
        <v>35745.008597207168</v>
      </c>
      <c r="BD80">
        <f t="shared" si="136"/>
        <v>43211.733078095334</v>
      </c>
      <c r="BE80">
        <f t="shared" ref="BE80:BG88" si="155">BE$7</f>
        <v>0.19600855705239692</v>
      </c>
      <c r="BF80">
        <f t="shared" si="155"/>
        <v>7.6008409472825098E-2</v>
      </c>
      <c r="BG80">
        <f t="shared" si="155"/>
        <v>1.3606513699170833E-2</v>
      </c>
      <c r="BH80">
        <f t="shared" si="115"/>
        <v>0.1124043122510049</v>
      </c>
      <c r="BI80">
        <f t="shared" si="116"/>
        <v>3.8419354437762739E-3</v>
      </c>
      <c r="BJ80">
        <f t="shared" si="117"/>
        <v>5.7772783105886484E-4</v>
      </c>
      <c r="BK80">
        <f t="shared" si="118"/>
        <v>1.8513721504572356E-5</v>
      </c>
      <c r="BL80">
        <f t="shared" si="119"/>
        <v>257.84561499309029</v>
      </c>
      <c r="BM80">
        <f t="shared" si="120"/>
        <v>6.876610405410819</v>
      </c>
      <c r="BN80">
        <f t="shared" si="72"/>
        <v>0.12246700757551875</v>
      </c>
      <c r="BO80">
        <f t="shared" si="121"/>
        <v>211.72132956086702</v>
      </c>
      <c r="BP80">
        <f t="shared" si="122"/>
        <v>11.964775038316537</v>
      </c>
      <c r="BQ80">
        <f t="shared" si="123"/>
        <v>3.640733094354176</v>
      </c>
      <c r="BR80" s="11">
        <f t="shared" si="137"/>
        <v>4.5238534116495116E-2</v>
      </c>
      <c r="BS80">
        <f>MAX(-99,(BS$3*'Climate Model'!E186+BS$4*'Climate Model'!E186^2+BS$6*'Climate Model'!E186^6)*(K80/K$69)^BS$8)</f>
        <v>3.3054678632273875</v>
      </c>
      <c r="BT80">
        <f>MAX(-99,(BT$3*'Climate Model'!E186+BT$4*'Climate Model'!E186^2+BT$6*'Climate Model'!E186^6)*(L80/L$69)^BS$8)</f>
        <v>1.7272424484311482</v>
      </c>
      <c r="BU80">
        <f>MAX(-99,(BU$3*'Climate Model'!E186+BU$4*'Climate Model'!E186^2+BU$6*'Climate Model'!E186^6)*(M80/M$69)^BS$8)</f>
        <v>0.1839776355191664</v>
      </c>
      <c r="BV80" s="41">
        <f t="shared" si="92"/>
        <v>0.5846792890864374</v>
      </c>
      <c r="BW80">
        <f>MAX(-99,(BW$3*'Climate Model'!N186+BW$4*'Climate Model'!N186^2+BW$6*'Climate Model'!N186^6)*(K80/K$69)^BS$8)</f>
        <v>3.3054668650466148</v>
      </c>
      <c r="BX80">
        <f>MAX(-99,(BX$3*'Climate Model'!N186+BX$4*'Climate Model'!N186^2+BX$6*'Climate Model'!N186^6)*(L80/L$69)^BS$8)</f>
        <v>1.7272404570657103</v>
      </c>
      <c r="BY80">
        <f>MAX(-99,(BY$3*'Climate Model'!N186+BY$4*'Climate Model'!N186^2+BY$6*'Climate Model'!N186^6)*(M80/M$69)^BS$8)</f>
        <v>0.18397546385424235</v>
      </c>
      <c r="BZ80">
        <f t="shared" si="124"/>
        <v>1.050597232970639E-3</v>
      </c>
      <c r="CA80">
        <f t="shared" si="138"/>
        <v>6.1426244328945145E-4</v>
      </c>
    </row>
    <row r="81" spans="1:79" x14ac:dyDescent="0.35">
      <c r="A81" s="13">
        <v>2032</v>
      </c>
      <c r="B81" s="18">
        <f t="shared" si="74"/>
        <v>1211.719771233486</v>
      </c>
      <c r="C81">
        <f t="shared" si="75"/>
        <v>3168.5651028361399</v>
      </c>
      <c r="D81">
        <f t="shared" si="76"/>
        <v>5227.0671029608211</v>
      </c>
      <c r="E81" s="11">
        <f t="shared" si="111"/>
        <v>3.1556805625134023E-3</v>
      </c>
      <c r="F81" s="11">
        <f t="shared" si="147"/>
        <v>6.3264438407863704E-3</v>
      </c>
      <c r="G81" s="11">
        <f t="shared" si="148"/>
        <v>1.396770787016593E-2</v>
      </c>
      <c r="H81">
        <f t="shared" si="139"/>
        <v>68852.114820347371</v>
      </c>
      <c r="I81">
        <f t="shared" si="140"/>
        <v>12250.576630608519</v>
      </c>
      <c r="J81">
        <f t="shared" si="113"/>
        <v>6863.2319837029618</v>
      </c>
      <c r="K81">
        <f t="shared" si="78"/>
        <v>56821.813471161295</v>
      </c>
      <c r="L81">
        <f t="shared" si="141"/>
        <v>3866.2852846681903</v>
      </c>
      <c r="M81">
        <f t="shared" si="79"/>
        <v>1313.0177685714712</v>
      </c>
      <c r="N81" s="11">
        <f t="shared" si="114"/>
        <v>2.2678817536175792E-2</v>
      </c>
      <c r="O81" s="11">
        <f t="shared" si="95"/>
        <v>2.274299971247332E-2</v>
      </c>
      <c r="P81" s="11">
        <f t="shared" si="96"/>
        <v>2.3243924963790429E-2</v>
      </c>
      <c r="Q81">
        <f t="shared" si="125"/>
        <v>6868.7417548801068</v>
      </c>
      <c r="R81">
        <f t="shared" si="142"/>
        <v>5255.3180572223964</v>
      </c>
      <c r="S81">
        <f t="shared" si="143"/>
        <v>3124.2766830556056</v>
      </c>
      <c r="T81">
        <f t="shared" si="80"/>
        <v>99.760795624105313</v>
      </c>
      <c r="U81">
        <f t="shared" si="81"/>
        <v>428.98536254136718</v>
      </c>
      <c r="V81">
        <f t="shared" si="82"/>
        <v>455.21944915665603</v>
      </c>
      <c r="W81" s="11">
        <f t="shared" si="100"/>
        <v>-1.219247815263802E-2</v>
      </c>
      <c r="X81" s="11">
        <f t="shared" si="101"/>
        <v>-1.3228586309256496E-2</v>
      </c>
      <c r="Y81" s="11">
        <f t="shared" si="102"/>
        <v>-1.2203590291796629E-2</v>
      </c>
      <c r="Z81">
        <f t="shared" si="83"/>
        <v>12533.347210613485</v>
      </c>
      <c r="AA81">
        <f t="shared" si="84"/>
        <v>15404.674989959858</v>
      </c>
      <c r="AB81">
        <f t="shared" si="85"/>
        <v>5076.275477998468</v>
      </c>
      <c r="AC81">
        <f t="shared" si="86"/>
        <v>2.2999499346283967</v>
      </c>
      <c r="AD81">
        <f t="shared" si="87"/>
        <v>3.2218660204926106</v>
      </c>
      <c r="AE81">
        <f t="shared" si="88"/>
        <v>1.6881702447554316</v>
      </c>
      <c r="AF81" s="11">
        <f t="shared" si="144"/>
        <v>-2.9039671966837322E-3</v>
      </c>
      <c r="AG81" s="11">
        <f t="shared" si="145"/>
        <v>2.0566286860739247E-3</v>
      </c>
      <c r="AH81" s="11">
        <f t="shared" si="146"/>
        <v>8.2570411056281934E-4</v>
      </c>
      <c r="AI81">
        <f t="shared" ref="AI81:AI144" si="156">(1-AI$6)*AI80+AU80</f>
        <v>106691.48490742783</v>
      </c>
      <c r="AJ81">
        <f t="shared" si="150"/>
        <v>18400.08459405553</v>
      </c>
      <c r="AK81">
        <f t="shared" si="151"/>
        <v>9596.2608264110913</v>
      </c>
      <c r="AL81">
        <f t="shared" si="153"/>
        <v>22.545736257767651</v>
      </c>
      <c r="AM81">
        <f t="shared" si="154"/>
        <v>2.674926796357751</v>
      </c>
      <c r="AN81">
        <f t="shared" si="149"/>
        <v>1.1606774976177572</v>
      </c>
      <c r="AO81" s="11">
        <f t="shared" si="108"/>
        <v>1.7727697434322596E-2</v>
      </c>
      <c r="AP81" s="11">
        <f t="shared" si="109"/>
        <v>1.7727697434322658E-2</v>
      </c>
      <c r="AQ81" s="11">
        <f t="shared" si="110"/>
        <v>1.7727697434322551E-2</v>
      </c>
      <c r="AR81">
        <f t="shared" si="89"/>
        <v>68852.114820347371</v>
      </c>
      <c r="AS81">
        <f t="shared" si="73"/>
        <v>12250.576630608519</v>
      </c>
      <c r="AT81">
        <f t="shared" si="90"/>
        <v>6863.2319837029618</v>
      </c>
      <c r="AU81">
        <f t="shared" si="152"/>
        <v>13770.422964069476</v>
      </c>
      <c r="AV81">
        <f t="shared" si="128"/>
        <v>2450.1153261217037</v>
      </c>
      <c r="AW81">
        <f t="shared" si="129"/>
        <v>1372.6463967405925</v>
      </c>
      <c r="AX81">
        <f t="shared" si="130"/>
        <v>45457.450776929029</v>
      </c>
      <c r="AY81">
        <f t="shared" si="131"/>
        <v>3093.0282277345518</v>
      </c>
      <c r="AZ81">
        <f t="shared" si="132"/>
        <v>1050.4142148571768</v>
      </c>
      <c r="BA81">
        <f t="shared" si="133"/>
        <v>12995.127485443505</v>
      </c>
      <c r="BB81">
        <f t="shared" si="134"/>
        <v>25465.45956626087</v>
      </c>
      <c r="BC81">
        <f t="shared" si="135"/>
        <v>36364.391457011079</v>
      </c>
      <c r="BD81">
        <f t="shared" si="136"/>
        <v>41665.347847984493</v>
      </c>
      <c r="BE81">
        <f t="shared" si="155"/>
        <v>0.19600855705239692</v>
      </c>
      <c r="BF81">
        <f t="shared" si="155"/>
        <v>7.6008409472825098E-2</v>
      </c>
      <c r="BG81">
        <f t="shared" si="155"/>
        <v>1.3606513699170833E-2</v>
      </c>
      <c r="BH81">
        <f t="shared" si="115"/>
        <v>0.11196962582830126</v>
      </c>
      <c r="BI81">
        <f t="shared" si="116"/>
        <v>3.8419354437762739E-3</v>
      </c>
      <c r="BJ81">
        <f t="shared" si="117"/>
        <v>5.7772783105886484E-4</v>
      </c>
      <c r="BK81">
        <f t="shared" si="118"/>
        <v>1.8513721504572356E-5</v>
      </c>
      <c r="BL81">
        <f t="shared" si="119"/>
        <v>264.52538030724622</v>
      </c>
      <c r="BM81">
        <f t="shared" si="120"/>
        <v>7.0774990660218764</v>
      </c>
      <c r="BN81">
        <f t="shared" si="72"/>
        <v>0.12706396556755031</v>
      </c>
      <c r="BO81">
        <f t="shared" si="121"/>
        <v>215.35513935996124</v>
      </c>
      <c r="BP81">
        <f t="shared" si="122"/>
        <v>12.08914625494401</v>
      </c>
      <c r="BQ81">
        <f t="shared" si="123"/>
        <v>3.6792589532064772</v>
      </c>
      <c r="BR81" s="11">
        <f t="shared" si="137"/>
        <v>4.7027659759138557E-2</v>
      </c>
      <c r="BS81">
        <f>MAX(-99,(BS$3*'Climate Model'!E187+BS$4*'Climate Model'!E187^2+BS$6*'Climate Model'!E187^6)*(K81/K$69)^BS$8)</f>
        <v>3.2667429941745558</v>
      </c>
      <c r="BT81">
        <f>MAX(-99,(BT$3*'Climate Model'!E187+BT$4*'Climate Model'!E187^2+BT$6*'Climate Model'!E187^6)*(L81/L$69)^BS$8)</f>
        <v>1.6787225276667848</v>
      </c>
      <c r="BU81">
        <f>MAX(-99,(BU$3*'Climate Model'!E187+BU$4*'Climate Model'!E187^2+BU$6*'Climate Model'!E187^6)*(M81/M$69)^BS$8)</f>
        <v>0.14111797680882276</v>
      </c>
      <c r="BV81" s="41">
        <f t="shared" si="92"/>
        <v>0.5568374181775595</v>
      </c>
      <c r="BW81">
        <f>MAX(-99,(BW$3*'Climate Model'!N187+BW$4*'Climate Model'!N187^2+BW$6*'Climate Model'!N187^6)*(K81/K$69)^BS$8)</f>
        <v>3.2667417884517786</v>
      </c>
      <c r="BX81">
        <f>MAX(-99,(BX$3*'Climate Model'!N187+BX$4*'Climate Model'!N187^2+BX$6*'Climate Model'!N187^6)*(L81/L$69)^BS$8)</f>
        <v>1.6787202952351121</v>
      </c>
      <c r="BY81">
        <f>MAX(-99,(BY$3*'Climate Model'!N187+BY$4*'Climate Model'!N187^2+BY$6*'Climate Model'!N187^6)*(M81/M$69)^BS$8)</f>
        <v>0.14111560293457284</v>
      </c>
      <c r="BZ81">
        <f t="shared" si="124"/>
        <v>1.2665758805114448E-3</v>
      </c>
      <c r="CA81">
        <f t="shared" si="138"/>
        <v>7.05276843229962E-4</v>
      </c>
    </row>
    <row r="82" spans="1:79" x14ac:dyDescent="0.35">
      <c r="A82" s="13">
        <v>2033</v>
      </c>
      <c r="B82" s="18">
        <f t="shared" si="74"/>
        <v>1215.3523817363159</v>
      </c>
      <c r="C82">
        <f t="shared" si="75"/>
        <v>3187.6085645561602</v>
      </c>
      <c r="D82">
        <f t="shared" si="76"/>
        <v>5296.4267419571361</v>
      </c>
      <c r="E82" s="11">
        <f t="shared" si="111"/>
        <v>2.9978965343877319E-3</v>
      </c>
      <c r="F82" s="11">
        <f t="shared" si="147"/>
        <v>6.010121648747052E-3</v>
      </c>
      <c r="G82" s="11">
        <f t="shared" si="148"/>
        <v>1.3269322476657634E-2</v>
      </c>
      <c r="H82">
        <f t="shared" si="139"/>
        <v>70605.50947269547</v>
      </c>
      <c r="I82">
        <f t="shared" si="140"/>
        <v>12601.445779617132</v>
      </c>
      <c r="J82">
        <f t="shared" si="113"/>
        <v>7114.4095541530596</v>
      </c>
      <c r="K82">
        <f t="shared" si="78"/>
        <v>58094.6814551223</v>
      </c>
      <c r="L82">
        <f t="shared" si="141"/>
        <v>3953.2601084511598</v>
      </c>
      <c r="M82">
        <f t="shared" si="79"/>
        <v>1343.2470419715733</v>
      </c>
      <c r="N82" s="11">
        <f t="shared" si="114"/>
        <v>2.2401044708068356E-2</v>
      </c>
      <c r="O82" s="11">
        <f t="shared" si="95"/>
        <v>2.2495707734726499E-2</v>
      </c>
      <c r="P82" s="11">
        <f t="shared" si="96"/>
        <v>2.3022745101911879E-2</v>
      </c>
      <c r="Q82">
        <f t="shared" si="125"/>
        <v>6957.7821078249517</v>
      </c>
      <c r="R82">
        <f t="shared" si="142"/>
        <v>5334.3242210415092</v>
      </c>
      <c r="S82">
        <f t="shared" si="143"/>
        <v>3199.0948360347506</v>
      </c>
      <c r="T82">
        <f t="shared" si="80"/>
        <v>98.54446430296862</v>
      </c>
      <c r="U82">
        <f t="shared" si="81"/>
        <v>423.31049264758104</v>
      </c>
      <c r="V82">
        <f t="shared" si="82"/>
        <v>449.66413750629084</v>
      </c>
      <c r="W82" s="11">
        <f t="shared" si="100"/>
        <v>-1.219247815263802E-2</v>
      </c>
      <c r="X82" s="11">
        <f t="shared" si="101"/>
        <v>-1.3228586309256496E-2</v>
      </c>
      <c r="Y82" s="11">
        <f t="shared" si="102"/>
        <v>-1.2203590291796629E-2</v>
      </c>
      <c r="Z82">
        <f t="shared" si="83"/>
        <v>12664.381527795345</v>
      </c>
      <c r="AA82">
        <f t="shared" si="84"/>
        <v>15677.137432228856</v>
      </c>
      <c r="AB82">
        <f t="shared" si="85"/>
        <v>5206.841712333241</v>
      </c>
      <c r="AC82">
        <f t="shared" si="86"/>
        <v>2.2932709554642208</v>
      </c>
      <c r="AD82">
        <f t="shared" si="87"/>
        <v>3.2284922025730425</v>
      </c>
      <c r="AE82">
        <f t="shared" si="88"/>
        <v>1.689564173865856</v>
      </c>
      <c r="AF82" s="11">
        <f t="shared" si="144"/>
        <v>-2.9039671966837322E-3</v>
      </c>
      <c r="AG82" s="11">
        <f t="shared" si="145"/>
        <v>2.0566286860739247E-3</v>
      </c>
      <c r="AH82" s="11">
        <f t="shared" si="146"/>
        <v>8.2570411056281934E-4</v>
      </c>
      <c r="AI82">
        <f t="shared" si="156"/>
        <v>109792.75938075452</v>
      </c>
      <c r="AJ82">
        <f t="shared" si="150"/>
        <v>19010.191460771683</v>
      </c>
      <c r="AK82">
        <f t="shared" si="151"/>
        <v>10009.281140510575</v>
      </c>
      <c r="AL82">
        <f t="shared" si="153"/>
        <v>22.941423408671277</v>
      </c>
      <c r="AM82">
        <f t="shared" si="154"/>
        <v>2.7218728863334953</v>
      </c>
      <c r="AN82">
        <f t="shared" si="149"/>
        <v>1.1810478757193854</v>
      </c>
      <c r="AO82" s="11">
        <f t="shared" si="108"/>
        <v>1.7550420459979371E-2</v>
      </c>
      <c r="AP82" s="11">
        <f t="shared" si="109"/>
        <v>1.755042045997943E-2</v>
      </c>
      <c r="AQ82" s="11">
        <f t="shared" si="110"/>
        <v>1.7550420459979326E-2</v>
      </c>
      <c r="AR82">
        <f t="shared" si="89"/>
        <v>70605.50947269547</v>
      </c>
      <c r="AS82">
        <f t="shared" si="73"/>
        <v>12601.445779617132</v>
      </c>
      <c r="AT82">
        <f t="shared" si="90"/>
        <v>7114.4095541530596</v>
      </c>
      <c r="AU82">
        <f t="shared" si="152"/>
        <v>14121.101894539095</v>
      </c>
      <c r="AV82">
        <f t="shared" si="128"/>
        <v>2520.2891559234267</v>
      </c>
      <c r="AW82">
        <f t="shared" si="129"/>
        <v>1422.881910830612</v>
      </c>
      <c r="AX82">
        <f t="shared" si="130"/>
        <v>46475.74516409784</v>
      </c>
      <c r="AY82">
        <f t="shared" si="131"/>
        <v>3162.608086760928</v>
      </c>
      <c r="AZ82">
        <f t="shared" si="132"/>
        <v>1074.5976335772586</v>
      </c>
      <c r="BA82">
        <f t="shared" si="133"/>
        <v>13061.010238848688</v>
      </c>
      <c r="BB82">
        <f t="shared" si="134"/>
        <v>25689.422926685194</v>
      </c>
      <c r="BC82">
        <f t="shared" si="135"/>
        <v>36967.478078798129</v>
      </c>
      <c r="BD82">
        <f t="shared" si="136"/>
        <v>40154.82495913469</v>
      </c>
      <c r="BE82">
        <f t="shared" si="155"/>
        <v>0.19600855705239692</v>
      </c>
      <c r="BF82">
        <f t="shared" si="155"/>
        <v>7.6008409472825098E-2</v>
      </c>
      <c r="BG82">
        <f t="shared" si="155"/>
        <v>1.3606513699170833E-2</v>
      </c>
      <c r="BH82">
        <f t="shared" si="115"/>
        <v>0.11162299196063616</v>
      </c>
      <c r="BI82">
        <f t="shared" si="116"/>
        <v>3.8419354437762739E-3</v>
      </c>
      <c r="BJ82">
        <f t="shared" si="117"/>
        <v>5.7772783105886484E-4</v>
      </c>
      <c r="BK82">
        <f t="shared" si="118"/>
        <v>1.8513721504572356E-5</v>
      </c>
      <c r="BL82">
        <f t="shared" si="119"/>
        <v>271.26180936903017</v>
      </c>
      <c r="BM82">
        <f t="shared" si="120"/>
        <v>7.2802059384640918</v>
      </c>
      <c r="BN82">
        <f t="shared" si="72"/>
        <v>0.13171419715505853</v>
      </c>
      <c r="BO82">
        <f t="shared" si="121"/>
        <v>218.55443949344706</v>
      </c>
      <c r="BP82">
        <f t="shared" si="122"/>
        <v>12.219269683732916</v>
      </c>
      <c r="BQ82">
        <f t="shared" si="123"/>
        <v>3.718273625672301</v>
      </c>
      <c r="BR82" s="11">
        <f t="shared" si="137"/>
        <v>4.7033851799376664E-2</v>
      </c>
      <c r="BS82">
        <f>MAX(-99,(BS$3*'Climate Model'!E188+BS$4*'Climate Model'!E188^2+BS$6*'Climate Model'!E188^6)*(K82/K$69)^BS$8)</f>
        <v>3.2257906216006238</v>
      </c>
      <c r="BT82">
        <f>MAX(-99,(BT$3*'Climate Model'!E188+BT$4*'Climate Model'!E188^2+BT$6*'Climate Model'!E188^6)*(L82/L$69)^BS$8)</f>
        <v>1.6283406455322653</v>
      </c>
      <c r="BU82">
        <f>MAX(-99,(BU$3*'Climate Model'!E188+BU$4*'Climate Model'!E188^2+BU$6*'Climate Model'!E188^6)*(M82/M$69)^BS$8)</f>
        <v>9.7155395549834572E-2</v>
      </c>
      <c r="BV82" s="41">
        <f t="shared" si="92"/>
        <v>0.53032135064529462</v>
      </c>
      <c r="BW82">
        <f>MAX(-99,(BW$3*'Climate Model'!N188+BW$4*'Climate Model'!N188^2+BW$6*'Climate Model'!N188^6)*(K82/K$69)^BS$8)</f>
        <v>3.225789198392004</v>
      </c>
      <c r="BX82">
        <f>MAX(-99,(BX$3*'Climate Model'!N188+BX$4*'Climate Model'!N188^2+BX$6*'Climate Model'!N188^6)*(L82/L$69)^BS$8)</f>
        <v>1.628338168137029</v>
      </c>
      <c r="BY82">
        <f>MAX(-99,(BY$3*'Climate Model'!N188+BY$4*'Climate Model'!N188^2+BY$6*'Climate Model'!N188^6)*(M82/M$69)^BS$8)</f>
        <v>9.7152820836225465E-2</v>
      </c>
      <c r="BZ82">
        <f t="shared" si="124"/>
        <v>1.5002269853463732E-3</v>
      </c>
      <c r="CA82">
        <f t="shared" si="138"/>
        <v>7.956024011434073E-4</v>
      </c>
    </row>
    <row r="83" spans="1:79" x14ac:dyDescent="0.35">
      <c r="A83" s="13">
        <v>2034</v>
      </c>
      <c r="B83" s="18">
        <f t="shared" si="74"/>
        <v>1218.8137073949199</v>
      </c>
      <c r="C83">
        <f t="shared" si="75"/>
        <v>3205.8085840356521</v>
      </c>
      <c r="D83">
        <f t="shared" si="76"/>
        <v>5363.1927366495074</v>
      </c>
      <c r="E83" s="11">
        <f t="shared" si="111"/>
        <v>2.8480017076683451E-3</v>
      </c>
      <c r="F83" s="11">
        <f t="shared" si="147"/>
        <v>5.7096155663096991E-3</v>
      </c>
      <c r="G83" s="11">
        <f t="shared" si="148"/>
        <v>1.2605856352824751E-2</v>
      </c>
      <c r="H83">
        <f t="shared" si="139"/>
        <v>72374.479717103721</v>
      </c>
      <c r="I83">
        <f t="shared" si="140"/>
        <v>12955.330381542695</v>
      </c>
      <c r="J83">
        <f t="shared" si="113"/>
        <v>7368.3135843457449</v>
      </c>
      <c r="K83">
        <f t="shared" si="78"/>
        <v>59381.084474177929</v>
      </c>
      <c r="L83">
        <f t="shared" si="141"/>
        <v>4041.2052191942776</v>
      </c>
      <c r="M83">
        <f t="shared" si="79"/>
        <v>1373.8670128325234</v>
      </c>
      <c r="N83" s="11">
        <f t="shared" si="114"/>
        <v>2.2143214952462836E-2</v>
      </c>
      <c r="O83" s="11">
        <f t="shared" si="95"/>
        <v>2.2246224212545837E-2</v>
      </c>
      <c r="P83" s="11">
        <f t="shared" si="96"/>
        <v>2.2795487281332249E-2</v>
      </c>
      <c r="Q83">
        <f t="shared" si="125"/>
        <v>7045.1463066664937</v>
      </c>
      <c r="R83">
        <f t="shared" si="142"/>
        <v>5411.5800350862628</v>
      </c>
      <c r="S83">
        <f t="shared" si="143"/>
        <v>3272.8326274397127</v>
      </c>
      <c r="T83">
        <f t="shared" si="80"/>
        <v>97.342963074891259</v>
      </c>
      <c r="U83">
        <f t="shared" si="81"/>
        <v>417.71069325997865</v>
      </c>
      <c r="V83">
        <f t="shared" si="82"/>
        <v>444.17662060324994</v>
      </c>
      <c r="W83" s="11">
        <f t="shared" si="100"/>
        <v>-1.219247815263802E-2</v>
      </c>
      <c r="X83" s="11">
        <f t="shared" si="101"/>
        <v>-1.3228586309256496E-2</v>
      </c>
      <c r="Y83" s="11">
        <f t="shared" si="102"/>
        <v>-1.2203590291796629E-2</v>
      </c>
      <c r="Z83">
        <f t="shared" si="83"/>
        <v>12791.297786661815</v>
      </c>
      <c r="AA83">
        <f t="shared" si="84"/>
        <v>15945.547455001479</v>
      </c>
      <c r="AB83">
        <f t="shared" si="85"/>
        <v>5335.9340505098353</v>
      </c>
      <c r="AC83">
        <f t="shared" si="86"/>
        <v>2.2866113718364449</v>
      </c>
      <c r="AD83">
        <f t="shared" si="87"/>
        <v>3.2351320122496201</v>
      </c>
      <c r="AE83">
        <f t="shared" si="88"/>
        <v>1.6909592539492768</v>
      </c>
      <c r="AF83" s="11">
        <f t="shared" si="144"/>
        <v>-2.9039671966837322E-3</v>
      </c>
      <c r="AG83" s="11">
        <f t="shared" si="145"/>
        <v>2.0566286860739247E-3</v>
      </c>
      <c r="AH83" s="11">
        <f t="shared" si="146"/>
        <v>8.2570411056281934E-4</v>
      </c>
      <c r="AI83">
        <f t="shared" si="156"/>
        <v>112934.58533721817</v>
      </c>
      <c r="AJ83">
        <f t="shared" si="150"/>
        <v>19629.461470617942</v>
      </c>
      <c r="AK83">
        <f t="shared" si="151"/>
        <v>10431.23493729013</v>
      </c>
      <c r="AL83">
        <f t="shared" si="153"/>
        <v>23.340028719176146</v>
      </c>
      <c r="AM83">
        <f t="shared" si="154"/>
        <v>2.769165199791328</v>
      </c>
      <c r="AN83">
        <f t="shared" si="149"/>
        <v>1.2015684836536036</v>
      </c>
      <c r="AO83" s="11">
        <f t="shared" si="108"/>
        <v>1.7374916255379576E-2</v>
      </c>
      <c r="AP83" s="11">
        <f t="shared" si="109"/>
        <v>1.7374916255379635E-2</v>
      </c>
      <c r="AQ83" s="11">
        <f t="shared" si="110"/>
        <v>1.7374916255379534E-2</v>
      </c>
      <c r="AR83">
        <f t="shared" si="89"/>
        <v>72374.479717103721</v>
      </c>
      <c r="AS83">
        <f t="shared" si="73"/>
        <v>12955.330381542695</v>
      </c>
      <c r="AT83">
        <f t="shared" si="90"/>
        <v>7368.3135843457449</v>
      </c>
      <c r="AU83">
        <f t="shared" si="152"/>
        <v>14474.895943420745</v>
      </c>
      <c r="AV83">
        <f t="shared" si="128"/>
        <v>2591.0660763085393</v>
      </c>
      <c r="AW83">
        <f t="shared" si="129"/>
        <v>1473.6627168691491</v>
      </c>
      <c r="AX83">
        <f t="shared" si="130"/>
        <v>47504.867579342346</v>
      </c>
      <c r="AY83">
        <f t="shared" si="131"/>
        <v>3232.964175355422</v>
      </c>
      <c r="AZ83">
        <f t="shared" si="132"/>
        <v>1099.0936102660187</v>
      </c>
      <c r="BA83">
        <f t="shared" si="133"/>
        <v>13124.902005683914</v>
      </c>
      <c r="BB83">
        <f t="shared" si="134"/>
        <v>25906.635095712103</v>
      </c>
      <c r="BC83">
        <f t="shared" si="135"/>
        <v>37554.368760383804</v>
      </c>
      <c r="BD83">
        <f t="shared" si="136"/>
        <v>38681.08670191664</v>
      </c>
      <c r="BE83">
        <f t="shared" si="155"/>
        <v>0.19600855705239692</v>
      </c>
      <c r="BF83">
        <f t="shared" si="155"/>
        <v>7.6008409472825098E-2</v>
      </c>
      <c r="BG83">
        <f t="shared" si="155"/>
        <v>1.3606513699170833E-2</v>
      </c>
      <c r="BH83">
        <f t="shared" si="115"/>
        <v>0.11128540320884149</v>
      </c>
      <c r="BI83">
        <f t="shared" si="116"/>
        <v>3.8419354437762739E-3</v>
      </c>
      <c r="BJ83">
        <f t="shared" si="117"/>
        <v>5.7772783105886484E-4</v>
      </c>
      <c r="BK83">
        <f t="shared" si="118"/>
        <v>1.8513721504572356E-5</v>
      </c>
      <c r="BL83">
        <f t="shared" si="119"/>
        <v>278.0580788500078</v>
      </c>
      <c r="BM83">
        <f t="shared" si="120"/>
        <v>7.4846549219796774</v>
      </c>
      <c r="BN83">
        <f t="shared" si="72"/>
        <v>0.13641490565893444</v>
      </c>
      <c r="BO83">
        <f t="shared" si="121"/>
        <v>221.80731890332515</v>
      </c>
      <c r="BP83">
        <f t="shared" si="122"/>
        <v>12.35095952992399</v>
      </c>
      <c r="BQ83">
        <f t="shared" si="123"/>
        <v>3.7578073033195607</v>
      </c>
      <c r="BR83" s="11">
        <f t="shared" si="137"/>
        <v>4.7042303053820261E-2</v>
      </c>
      <c r="BS83">
        <f>MAX(-99,(BS$3*'Climate Model'!E189+BS$4*'Climate Model'!E189^2+BS$6*'Climate Model'!E189^6)*(K83/K$69)^BS$8)</f>
        <v>3.1826120277766781</v>
      </c>
      <c r="BT83">
        <f>MAX(-99,(BT$3*'Climate Model'!E189+BT$4*'Climate Model'!E189^2+BT$6*'Climate Model'!E189^6)*(L83/L$69)^BS$8)</f>
        <v>1.5760971996229038</v>
      </c>
      <c r="BU83">
        <f>MAX(-99,(BU$3*'Climate Model'!E189+BU$4*'Climate Model'!E189^2+BU$6*'Climate Model'!E189^6)*(M83/M$69)^BS$8)</f>
        <v>5.2078157310553493E-2</v>
      </c>
      <c r="BV83" s="41">
        <f t="shared" si="92"/>
        <v>0.50506795299551888</v>
      </c>
      <c r="BW83">
        <f>MAX(-99,(BW$3*'Climate Model'!N189+BW$4*'Climate Model'!N189^2+BW$6*'Climate Model'!N189^6)*(K83/K$69)^BS$8)</f>
        <v>3.1826103785554576</v>
      </c>
      <c r="BX83">
        <f>MAX(-99,(BX$3*'Climate Model'!N189+BX$4*'Climate Model'!N189^2+BX$6*'Climate Model'!N189^6)*(L83/L$69)^BS$8)</f>
        <v>1.5760944742994158</v>
      </c>
      <c r="BY83">
        <f>MAX(-99,(BY$3*'Climate Model'!N189+BY$4*'Climate Model'!N189^2+BY$6*'Climate Model'!N189^6)*(M83/M$69)^BS$8)</f>
        <v>5.2075383486085911E-2</v>
      </c>
      <c r="BZ83">
        <f t="shared" si="124"/>
        <v>1.7510740245919639E-3</v>
      </c>
      <c r="CA83">
        <f t="shared" si="138"/>
        <v>8.8441137314428813E-4</v>
      </c>
    </row>
    <row r="84" spans="1:79" x14ac:dyDescent="0.35">
      <c r="A84" s="13">
        <v>2035</v>
      </c>
      <c r="B84" s="18">
        <f t="shared" si="74"/>
        <v>1222.1113317389106</v>
      </c>
      <c r="C84">
        <f t="shared" si="75"/>
        <v>3223.1973218999701</v>
      </c>
      <c r="D84">
        <f t="shared" si="76"/>
        <v>5427.4199920186884</v>
      </c>
      <c r="E84" s="11">
        <f t="shared" si="111"/>
        <v>2.7056016222849278E-3</v>
      </c>
      <c r="F84" s="11">
        <f t="shared" si="147"/>
        <v>5.4241347879942139E-3</v>
      </c>
      <c r="G84" s="11">
        <f t="shared" si="148"/>
        <v>1.1975563535183512E-2</v>
      </c>
      <c r="H84">
        <f t="shared" si="139"/>
        <v>74158.633109436632</v>
      </c>
      <c r="I84">
        <f t="shared" si="140"/>
        <v>13312.118942698715</v>
      </c>
      <c r="J84">
        <f t="shared" si="113"/>
        <v>7624.7981911053903</v>
      </c>
      <c r="K84">
        <f t="shared" si="78"/>
        <v>60680.750749539511</v>
      </c>
      <c r="L84">
        <f t="shared" si="141"/>
        <v>4130.0974198041504</v>
      </c>
      <c r="M84">
        <f t="shared" si="79"/>
        <v>1404.8660693880452</v>
      </c>
      <c r="N84" s="11">
        <f t="shared" si="114"/>
        <v>2.1886873351508868E-2</v>
      </c>
      <c r="O84" s="11">
        <f t="shared" si="95"/>
        <v>2.199645793479299E-2</v>
      </c>
      <c r="P84" s="11">
        <f t="shared" si="96"/>
        <v>2.2563360402409329E-2</v>
      </c>
      <c r="Q84">
        <f t="shared" si="125"/>
        <v>7130.8057660962622</v>
      </c>
      <c r="R84">
        <f t="shared" si="142"/>
        <v>5487.0553643636113</v>
      </c>
      <c r="S84">
        <f t="shared" si="143"/>
        <v>3345.4264973224108</v>
      </c>
      <c r="T84">
        <f t="shared" si="80"/>
        <v>96.156111124287591</v>
      </c>
      <c r="U84">
        <f t="shared" si="81"/>
        <v>412.18497130188968</v>
      </c>
      <c r="V84">
        <f t="shared" si="82"/>
        <v>438.75607110821306</v>
      </c>
      <c r="W84" s="11">
        <f t="shared" si="100"/>
        <v>-1.219247815263802E-2</v>
      </c>
      <c r="X84" s="11">
        <f t="shared" si="101"/>
        <v>-1.3228586309256496E-2</v>
      </c>
      <c r="Y84" s="11">
        <f t="shared" si="102"/>
        <v>-1.2203590291796629E-2</v>
      </c>
      <c r="Z84">
        <f t="shared" si="83"/>
        <v>12914.297605172369</v>
      </c>
      <c r="AA84">
        <f t="shared" si="84"/>
        <v>16209.752240235739</v>
      </c>
      <c r="AB84">
        <f t="shared" si="85"/>
        <v>5463.4325445883969</v>
      </c>
      <c r="AC84">
        <f t="shared" si="86"/>
        <v>2.2799711274210681</v>
      </c>
      <c r="AD84">
        <f t="shared" si="87"/>
        <v>3.2417854775492487</v>
      </c>
      <c r="AE84">
        <f t="shared" si="88"/>
        <v>1.692355485956057</v>
      </c>
      <c r="AF84" s="11">
        <f t="shared" si="144"/>
        <v>-2.9039671966837322E-3</v>
      </c>
      <c r="AG84" s="11">
        <f t="shared" si="145"/>
        <v>2.0566286860739247E-3</v>
      </c>
      <c r="AH84" s="11">
        <f t="shared" si="146"/>
        <v>8.2570411056281934E-4</v>
      </c>
      <c r="AI84">
        <f t="shared" si="156"/>
        <v>116116.02274691711</v>
      </c>
      <c r="AJ84">
        <f t="shared" si="150"/>
        <v>20257.581399864688</v>
      </c>
      <c r="AK84">
        <f t="shared" si="151"/>
        <v>10861.774160430266</v>
      </c>
      <c r="AL84">
        <f t="shared" si="153"/>
        <v>23.741504453126048</v>
      </c>
      <c r="AM84">
        <f t="shared" si="154"/>
        <v>2.8167980731005771</v>
      </c>
      <c r="AN84">
        <f t="shared" si="149"/>
        <v>1.2222368639144026</v>
      </c>
      <c r="AO84" s="11">
        <f t="shared" si="108"/>
        <v>1.7201167092825778E-2</v>
      </c>
      <c r="AP84" s="11">
        <f t="shared" si="109"/>
        <v>1.7201167092825837E-2</v>
      </c>
      <c r="AQ84" s="11">
        <f t="shared" si="110"/>
        <v>1.720116709282574E-2</v>
      </c>
      <c r="AR84">
        <f t="shared" si="89"/>
        <v>74158.633109436632</v>
      </c>
      <c r="AS84">
        <f t="shared" si="73"/>
        <v>13312.118942698715</v>
      </c>
      <c r="AT84">
        <f t="shared" si="90"/>
        <v>7624.7981911053903</v>
      </c>
      <c r="AU84">
        <f t="shared" si="152"/>
        <v>14831.726621887326</v>
      </c>
      <c r="AV84">
        <f t="shared" si="128"/>
        <v>2662.4237885397433</v>
      </c>
      <c r="AW84">
        <f t="shared" si="129"/>
        <v>1524.9596382210782</v>
      </c>
      <c r="AX84">
        <f t="shared" si="130"/>
        <v>48544.600599631609</v>
      </c>
      <c r="AY84">
        <f t="shared" si="131"/>
        <v>3304.0779358433206</v>
      </c>
      <c r="AZ84">
        <f t="shared" si="132"/>
        <v>1123.8928555104362</v>
      </c>
      <c r="BA84">
        <f t="shared" si="133"/>
        <v>13186.872442797647</v>
      </c>
      <c r="BB84">
        <f t="shared" si="134"/>
        <v>26117.286587373183</v>
      </c>
      <c r="BC84">
        <f t="shared" si="135"/>
        <v>38125.203195241062</v>
      </c>
      <c r="BD84">
        <f t="shared" si="136"/>
        <v>37244.847124702217</v>
      </c>
      <c r="BE84">
        <f t="shared" si="155"/>
        <v>0.19600855705239692</v>
      </c>
      <c r="BF84">
        <f t="shared" si="155"/>
        <v>7.6008409472825098E-2</v>
      </c>
      <c r="BG84">
        <f t="shared" si="155"/>
        <v>1.3606513699170833E-2</v>
      </c>
      <c r="BH84">
        <f t="shared" si="115"/>
        <v>0.11095715354917941</v>
      </c>
      <c r="BI84">
        <f t="shared" si="116"/>
        <v>3.8419354437762739E-3</v>
      </c>
      <c r="BJ84">
        <f t="shared" si="117"/>
        <v>5.7772783105886484E-4</v>
      </c>
      <c r="BK84">
        <f t="shared" si="118"/>
        <v>1.8513721504572356E-5</v>
      </c>
      <c r="BL84">
        <f t="shared" si="119"/>
        <v>284.91268100514532</v>
      </c>
      <c r="BM84">
        <f t="shared" si="120"/>
        <v>7.6907816035629573</v>
      </c>
      <c r="BN84">
        <f t="shared" si="72"/>
        <v>0.14116339023869226</v>
      </c>
      <c r="BO84">
        <f t="shared" si="121"/>
        <v>225.11060397023849</v>
      </c>
      <c r="BP84">
        <f t="shared" si="122"/>
        <v>12.484249883055341</v>
      </c>
      <c r="BQ84">
        <f t="shared" si="123"/>
        <v>3.7978659091691802</v>
      </c>
      <c r="BR84" s="11">
        <f t="shared" si="137"/>
        <v>4.703946370890752E-2</v>
      </c>
      <c r="BS84">
        <f>MAX(-99,(BS$3*'Climate Model'!E190+BS$4*'Climate Model'!E190^2+BS$6*'Climate Model'!E190^6)*(K84/K$69)^BS$8)</f>
        <v>3.1372184402585912</v>
      </c>
      <c r="BT84">
        <f>MAX(-99,(BT$3*'Climate Model'!E190+BT$4*'Climate Model'!E190^2+BT$6*'Climate Model'!E190^6)*(L84/L$69)^BS$8)</f>
        <v>1.5219892616624884</v>
      </c>
      <c r="BU84">
        <f>MAX(-99,(BU$3*'Climate Model'!E190+BU$4*'Climate Model'!E190^2+BU$6*'Climate Model'!E190^6)*(M84/M$69)^BS$8)</f>
        <v>5.8741816899960473E-3</v>
      </c>
      <c r="BV84" s="41">
        <f t="shared" si="92"/>
        <v>0.48101709809097021</v>
      </c>
      <c r="BW84">
        <f>MAX(-99,(BW$3*'Climate Model'!N190+BW$4*'Climate Model'!N190^2+BW$6*'Climate Model'!N190^6)*(K84/K$69)^BS$8)</f>
        <v>3.1372165577781241</v>
      </c>
      <c r="BX84">
        <f>MAX(-99,(BX$3*'Climate Model'!N190+BX$4*'Climate Model'!N190^2+BX$6*'Climate Model'!N190^6)*(L84/L$69)^BS$8)</f>
        <v>1.5219862862842681</v>
      </c>
      <c r="BY84">
        <f>MAX(-99,(BY$3*'Climate Model'!N190+BY$4*'Climate Model'!N190^2+BY$6*'Climate Model'!N190^6)*(M84/M$69)^BS$8)</f>
        <v>5.8712107964889459E-3</v>
      </c>
      <c r="BZ84">
        <f t="shared" si="124"/>
        <v>2.0186323049903657E-3</v>
      </c>
      <c r="CA84">
        <f t="shared" si="138"/>
        <v>9.7099665345915204E-4</v>
      </c>
    </row>
    <row r="85" spans="1:79" x14ac:dyDescent="0.35">
      <c r="A85" s="13">
        <v>2036</v>
      </c>
      <c r="B85" s="18">
        <f t="shared" si="74"/>
        <v>1225.2525508205881</v>
      </c>
      <c r="C85">
        <f t="shared" si="75"/>
        <v>3239.8062257861429</v>
      </c>
      <c r="D85">
        <f t="shared" si="76"/>
        <v>5489.1665843179062</v>
      </c>
      <c r="E85" s="11">
        <f t="shared" si="111"/>
        <v>2.5703215411706812E-3</v>
      </c>
      <c r="F85" s="11">
        <f t="shared" si="147"/>
        <v>5.1529280485945027E-3</v>
      </c>
      <c r="G85" s="11">
        <f t="shared" si="148"/>
        <v>1.1376785358424336E-2</v>
      </c>
      <c r="H85">
        <f t="shared" si="139"/>
        <v>75957.585193719031</v>
      </c>
      <c r="I85">
        <f t="shared" si="140"/>
        <v>13671.702445721363</v>
      </c>
      <c r="J85">
        <f t="shared" si="113"/>
        <v>7883.7228061442447</v>
      </c>
      <c r="K85">
        <f t="shared" si="78"/>
        <v>61993.411189267041</v>
      </c>
      <c r="L85">
        <f t="shared" si="141"/>
        <v>4219.9136284466849</v>
      </c>
      <c r="M85">
        <f t="shared" si="79"/>
        <v>1436.2331120843348</v>
      </c>
      <c r="N85" s="11">
        <f t="shared" si="114"/>
        <v>2.1632237958715286E-2</v>
      </c>
      <c r="O85" s="11">
        <f t="shared" si="95"/>
        <v>2.1746753045547688E-2</v>
      </c>
      <c r="P85" s="11">
        <f t="shared" si="96"/>
        <v>2.2327425638483139E-2</v>
      </c>
      <c r="Q85">
        <f t="shared" si="125"/>
        <v>7214.7347513513041</v>
      </c>
      <c r="R85">
        <f t="shared" si="142"/>
        <v>5560.723620959523</v>
      </c>
      <c r="S85">
        <f t="shared" si="143"/>
        <v>3416.8186440201785</v>
      </c>
      <c r="T85">
        <f t="shared" si="80"/>
        <v>94.983729840162084</v>
      </c>
      <c r="U85">
        <f t="shared" si="81"/>
        <v>406.73234683364421</v>
      </c>
      <c r="V85">
        <f t="shared" si="82"/>
        <v>433.40167177837003</v>
      </c>
      <c r="W85" s="11">
        <f t="shared" si="100"/>
        <v>-1.219247815263802E-2</v>
      </c>
      <c r="X85" s="11">
        <f t="shared" si="101"/>
        <v>-1.3228586309256496E-2</v>
      </c>
      <c r="Y85" s="11">
        <f t="shared" si="102"/>
        <v>-1.2203590291796629E-2</v>
      </c>
      <c r="Z85">
        <f t="shared" si="83"/>
        <v>13033.359335050689</v>
      </c>
      <c r="AA85">
        <f t="shared" si="84"/>
        <v>16469.632121096409</v>
      </c>
      <c r="AB85">
        <f t="shared" si="85"/>
        <v>5589.2267952913135</v>
      </c>
      <c r="AC85">
        <f t="shared" si="86"/>
        <v>2.2733501660576514</v>
      </c>
      <c r="AD85">
        <f t="shared" si="87"/>
        <v>3.2484526265564742</v>
      </c>
      <c r="AE85">
        <f t="shared" si="88"/>
        <v>1.6937528708373444</v>
      </c>
      <c r="AF85" s="11">
        <f t="shared" si="144"/>
        <v>-2.9039671966837322E-3</v>
      </c>
      <c r="AG85" s="11">
        <f t="shared" si="145"/>
        <v>2.0566286860739247E-3</v>
      </c>
      <c r="AH85" s="11">
        <f t="shared" si="146"/>
        <v>8.2570411056281934E-4</v>
      </c>
      <c r="AI85">
        <f t="shared" si="156"/>
        <v>119336.14709411272</v>
      </c>
      <c r="AJ85">
        <f t="shared" si="150"/>
        <v>20894.247048417965</v>
      </c>
      <c r="AK85">
        <f t="shared" si="151"/>
        <v>11300.556382608318</v>
      </c>
      <c r="AL85">
        <f t="shared" si="153"/>
        <v>24.145802222408005</v>
      </c>
      <c r="AM85">
        <f t="shared" si="154"/>
        <v>2.8647657652795084</v>
      </c>
      <c r="AN85">
        <f t="shared" si="149"/>
        <v>1.2430505254323736</v>
      </c>
      <c r="AO85" s="11">
        <f t="shared" si="108"/>
        <v>1.7029155421897521E-2</v>
      </c>
      <c r="AP85" s="11">
        <f t="shared" si="109"/>
        <v>1.702915542189758E-2</v>
      </c>
      <c r="AQ85" s="11">
        <f t="shared" si="110"/>
        <v>1.7029155421897483E-2</v>
      </c>
      <c r="AR85">
        <f t="shared" si="89"/>
        <v>75957.585193719031</v>
      </c>
      <c r="AS85">
        <f t="shared" si="73"/>
        <v>13671.702445721363</v>
      </c>
      <c r="AT85">
        <f t="shared" si="90"/>
        <v>7883.7228061442447</v>
      </c>
      <c r="AU85">
        <f t="shared" si="152"/>
        <v>15191.517038743807</v>
      </c>
      <c r="AV85">
        <f t="shared" si="128"/>
        <v>2734.3404891442729</v>
      </c>
      <c r="AW85">
        <f t="shared" si="129"/>
        <v>1576.7445612288491</v>
      </c>
      <c r="AX85">
        <f t="shared" si="130"/>
        <v>49594.728951413636</v>
      </c>
      <c r="AY85">
        <f t="shared" si="131"/>
        <v>3375.9309027573477</v>
      </c>
      <c r="AZ85">
        <f t="shared" si="132"/>
        <v>1148.9864896674678</v>
      </c>
      <c r="BA85">
        <f t="shared" si="133"/>
        <v>13246.989287520575</v>
      </c>
      <c r="BB85">
        <f t="shared" si="134"/>
        <v>26321.567193799834</v>
      </c>
      <c r="BC85">
        <f t="shared" si="135"/>
        <v>38680.156225176252</v>
      </c>
      <c r="BD85">
        <f t="shared" si="136"/>
        <v>35846.636871841001</v>
      </c>
      <c r="BE85">
        <f t="shared" si="155"/>
        <v>0.19600855705239692</v>
      </c>
      <c r="BF85">
        <f t="shared" si="155"/>
        <v>7.6008409472825098E-2</v>
      </c>
      <c r="BG85">
        <f t="shared" si="155"/>
        <v>1.3606513699170833E-2</v>
      </c>
      <c r="BH85">
        <f t="shared" si="115"/>
        <v>0.11063793009820698</v>
      </c>
      <c r="BI85">
        <f t="shared" si="116"/>
        <v>3.8419354437762739E-3</v>
      </c>
      <c r="BJ85">
        <f t="shared" si="117"/>
        <v>5.7772783105886484E-4</v>
      </c>
      <c r="BK85">
        <f t="shared" si="118"/>
        <v>1.8513721504572356E-5</v>
      </c>
      <c r="BL85">
        <f t="shared" si="119"/>
        <v>291.82413877940508</v>
      </c>
      <c r="BM85">
        <f t="shared" si="120"/>
        <v>7.8985230008487806</v>
      </c>
      <c r="BN85">
        <f t="shared" si="72"/>
        <v>0.14595704845220023</v>
      </c>
      <c r="BO85">
        <f t="shared" si="121"/>
        <v>228.46506857163197</v>
      </c>
      <c r="BP85">
        <f t="shared" si="122"/>
        <v>12.619156882732302</v>
      </c>
      <c r="BQ85">
        <f t="shared" si="123"/>
        <v>3.8384551670952982</v>
      </c>
      <c r="BR85" s="11">
        <f t="shared" si="137"/>
        <v>4.7026104370175376E-2</v>
      </c>
      <c r="BS85">
        <f>MAX(-99,(BS$3*'Climate Model'!E191+BS$4*'Climate Model'!E191^2+BS$6*'Climate Model'!E191^6)*(K85/K$69)^BS$8)</f>
        <v>3.0896167410974762</v>
      </c>
      <c r="BT85">
        <f>MAX(-99,(BT$3*'Climate Model'!E191+BT$4*'Climate Model'!E191^2+BT$6*'Climate Model'!E191^6)*(L85/L$69)^BS$8)</f>
        <v>1.4660116581479061</v>
      </c>
      <c r="BU85">
        <f>MAX(-99,(BU$3*'Climate Model'!E191+BU$4*'Climate Model'!E191^2+BU$6*'Climate Model'!E191^6)*(M85/M$69)^BS$8)</f>
        <v>-4.1468872727198229E-2</v>
      </c>
      <c r="BV85" s="41">
        <f t="shared" si="92"/>
        <v>0.45811152199140021</v>
      </c>
      <c r="BW85">
        <f>MAX(-99,(BW$3*'Climate Model'!N191+BW$4*'Climate Model'!N191^2+BW$6*'Climate Model'!N191^6)*(K85/K$69)^BS$8)</f>
        <v>3.0896146192722096</v>
      </c>
      <c r="BX85">
        <f>MAX(-99,(BX$3*'Climate Model'!N191+BX$4*'Climate Model'!N191^2+BX$6*'Climate Model'!N191^6)*(L85/L$69)^BS$8)</f>
        <v>1.4660084313407717</v>
      </c>
      <c r="BY85">
        <f>MAX(-99,(BY$3*'Climate Model'!N191+BY$4*'Climate Model'!N191^2+BY$6*'Climate Model'!N191^6)*(M85/M$69)^BS$8)</f>
        <v>-4.1472038375636552E-2</v>
      </c>
      <c r="BZ85">
        <f t="shared" si="124"/>
        <v>2.3024176523431779E-3</v>
      </c>
      <c r="CA85">
        <f t="shared" si="138"/>
        <v>1.0547640549747998E-3</v>
      </c>
    </row>
    <row r="86" spans="1:79" x14ac:dyDescent="0.35">
      <c r="A86" s="13">
        <v>2037</v>
      </c>
      <c r="B86" s="18">
        <f t="shared" si="74"/>
        <v>1228.2443791940993</v>
      </c>
      <c r="C86">
        <f t="shared" si="75"/>
        <v>3255.6659897403638</v>
      </c>
      <c r="D86">
        <f t="shared" si="76"/>
        <v>5548.4932008430051</v>
      </c>
      <c r="E86" s="11">
        <f t="shared" si="111"/>
        <v>2.4418054641121472E-3</v>
      </c>
      <c r="F86" s="11">
        <f t="shared" si="147"/>
        <v>4.8952816461647775E-3</v>
      </c>
      <c r="G86" s="11">
        <f t="shared" si="148"/>
        <v>1.0807946090503118E-2</v>
      </c>
      <c r="H86">
        <f t="shared" si="139"/>
        <v>77770.949368901245</v>
      </c>
      <c r="I86">
        <f t="shared" si="140"/>
        <v>14033.974251016285</v>
      </c>
      <c r="J86">
        <f t="shared" si="113"/>
        <v>8144.9521276920004</v>
      </c>
      <c r="K86">
        <f t="shared" si="78"/>
        <v>63318.791183827685</v>
      </c>
      <c r="L86">
        <f t="shared" si="141"/>
        <v>4310.6308494918667</v>
      </c>
      <c r="M86">
        <f t="shared" si="79"/>
        <v>1467.9574855484198</v>
      </c>
      <c r="N86" s="11">
        <f t="shared" si="114"/>
        <v>2.1379368696364108E-2</v>
      </c>
      <c r="O86" s="11">
        <f t="shared" si="95"/>
        <v>2.1497411803324991E-2</v>
      </c>
      <c r="P86" s="11">
        <f t="shared" si="96"/>
        <v>2.2088596340774296E-2</v>
      </c>
      <c r="Q86">
        <f t="shared" si="125"/>
        <v>7296.9093148658067</v>
      </c>
      <c r="R86">
        <f t="shared" si="142"/>
        <v>5632.5615688985999</v>
      </c>
      <c r="S86">
        <f t="shared" si="143"/>
        <v>3486.9567572395868</v>
      </c>
      <c r="T86">
        <f t="shared" si="80"/>
        <v>93.825642789229832</v>
      </c>
      <c r="U86">
        <f t="shared" si="81"/>
        <v>401.35185287878892</v>
      </c>
      <c r="V86">
        <f t="shared" si="82"/>
        <v>428.11261534420709</v>
      </c>
      <c r="W86" s="11">
        <f t="shared" si="100"/>
        <v>-1.219247815263802E-2</v>
      </c>
      <c r="X86" s="11">
        <f t="shared" si="101"/>
        <v>-1.3228586309256496E-2</v>
      </c>
      <c r="Y86" s="11">
        <f t="shared" si="102"/>
        <v>-1.2203590291796629E-2</v>
      </c>
      <c r="Z86">
        <f t="shared" si="83"/>
        <v>13148.466959281943</v>
      </c>
      <c r="AA86">
        <f t="shared" si="84"/>
        <v>16725.077230694453</v>
      </c>
      <c r="AB86">
        <f t="shared" si="85"/>
        <v>5713.2156738708736</v>
      </c>
      <c r="AC86">
        <f t="shared" si="86"/>
        <v>2.2667484317488444</v>
      </c>
      <c r="AD86">
        <f t="shared" si="87"/>
        <v>3.2551334874136022</v>
      </c>
      <c r="AE86">
        <f t="shared" si="88"/>
        <v>1.6951514095450724</v>
      </c>
      <c r="AF86" s="11">
        <f t="shared" si="144"/>
        <v>-2.9039671966837322E-3</v>
      </c>
      <c r="AG86" s="11">
        <f t="shared" si="145"/>
        <v>2.0566286860739247E-3</v>
      </c>
      <c r="AH86" s="11">
        <f t="shared" si="146"/>
        <v>8.2570411056281934E-4</v>
      </c>
      <c r="AI86">
        <f t="shared" si="156"/>
        <v>122594.04942344526</v>
      </c>
      <c r="AJ86">
        <f t="shared" si="150"/>
        <v>21539.162832720442</v>
      </c>
      <c r="AK86">
        <f t="shared" si="151"/>
        <v>11747.245305576334</v>
      </c>
      <c r="AL86">
        <f t="shared" si="153"/>
        <v>24.552873015051471</v>
      </c>
      <c r="AM86">
        <f t="shared" si="154"/>
        <v>2.9130624613291416</v>
      </c>
      <c r="AN86">
        <f t="shared" si="149"/>
        <v>1.2640069450212843</v>
      </c>
      <c r="AO86" s="11">
        <f t="shared" si="108"/>
        <v>1.6858863867678545E-2</v>
      </c>
      <c r="AP86" s="11">
        <f t="shared" si="109"/>
        <v>1.6858863867678604E-2</v>
      </c>
      <c r="AQ86" s="11">
        <f t="shared" si="110"/>
        <v>1.6858863867678507E-2</v>
      </c>
      <c r="AR86">
        <f t="shared" si="89"/>
        <v>77770.949368901245</v>
      </c>
      <c r="AS86">
        <f t="shared" si="73"/>
        <v>14033.974251016285</v>
      </c>
      <c r="AT86">
        <f t="shared" si="90"/>
        <v>8144.9521276920004</v>
      </c>
      <c r="AU86">
        <f t="shared" si="152"/>
        <v>15554.189873780249</v>
      </c>
      <c r="AV86">
        <f t="shared" si="128"/>
        <v>2806.7948502032573</v>
      </c>
      <c r="AW86">
        <f t="shared" si="129"/>
        <v>1628.9904255384001</v>
      </c>
      <c r="AX86">
        <f t="shared" si="130"/>
        <v>50655.032947062144</v>
      </c>
      <c r="AY86">
        <f t="shared" si="131"/>
        <v>3448.5046795934936</v>
      </c>
      <c r="AZ86">
        <f t="shared" si="132"/>
        <v>1174.3659884387359</v>
      </c>
      <c r="BA86">
        <f t="shared" si="133"/>
        <v>13305.318184139651</v>
      </c>
      <c r="BB86">
        <f t="shared" si="134"/>
        <v>26519.665396965782</v>
      </c>
      <c r="BC86">
        <f t="shared" si="135"/>
        <v>39219.433731092206</v>
      </c>
      <c r="BD86">
        <f t="shared" si="136"/>
        <v>34486.817447442139</v>
      </c>
      <c r="BE86">
        <f t="shared" si="155"/>
        <v>0.19600855705239692</v>
      </c>
      <c r="BF86">
        <f t="shared" si="155"/>
        <v>7.6008409472825098E-2</v>
      </c>
      <c r="BG86">
        <f t="shared" si="155"/>
        <v>1.3606513699170833E-2</v>
      </c>
      <c r="BH86">
        <f t="shared" si="115"/>
        <v>0.11032742281425563</v>
      </c>
      <c r="BI86">
        <f t="shared" si="116"/>
        <v>3.8419354437762739E-3</v>
      </c>
      <c r="BJ86">
        <f t="shared" si="117"/>
        <v>5.7772783105886484E-4</v>
      </c>
      <c r="BK86">
        <f t="shared" si="118"/>
        <v>1.8513721504572356E-5</v>
      </c>
      <c r="BL86">
        <f t="shared" si="119"/>
        <v>298.79096687651173</v>
      </c>
      <c r="BM86">
        <f t="shared" si="120"/>
        <v>8.1078175051755963</v>
      </c>
      <c r="BN86">
        <f t="shared" si="72"/>
        <v>0.15079337536016374</v>
      </c>
      <c r="BO86">
        <f t="shared" si="121"/>
        <v>231.87146628728854</v>
      </c>
      <c r="BP86">
        <f t="shared" si="122"/>
        <v>12.755696690532277</v>
      </c>
      <c r="BQ86">
        <f t="shared" si="123"/>
        <v>3.8795805735597235</v>
      </c>
      <c r="BR86" s="11">
        <f t="shared" si="137"/>
        <v>4.7002847861932845E-2</v>
      </c>
      <c r="BS86">
        <f>MAX(-99,(BS$3*'Climate Model'!E192+BS$4*'Climate Model'!E192^2+BS$6*'Climate Model'!E192^6)*(K86/K$69)^BS$8)</f>
        <v>3.039810298451588</v>
      </c>
      <c r="BT86">
        <f>MAX(-99,(BT$3*'Climate Model'!E192+BT$4*'Climate Model'!E192^2+BT$6*'Climate Model'!E192^6)*(L86/L$69)^BS$8)</f>
        <v>1.4081574162338089</v>
      </c>
      <c r="BU86">
        <f>MAX(-99,(BU$3*'Climate Model'!E192+BU$4*'Climate Model'!E192^2+BU$6*'Climate Model'!E192^6)*(M86/M$69)^BS$8)</f>
        <v>-8.996345656183341E-2</v>
      </c>
      <c r="BV86" s="41">
        <f t="shared" si="92"/>
        <v>0.43629668761085727</v>
      </c>
      <c r="BW86">
        <f>MAX(-99,(BW$3*'Climate Model'!N192+BW$4*'Climate Model'!N192^2+BW$6*'Climate Model'!N192^6)*(K86/K$69)^BS$8)</f>
        <v>3.0398079322498006</v>
      </c>
      <c r="BX86">
        <f>MAX(-99,(BX$3*'Climate Model'!N192+BX$4*'Climate Model'!N192^2+BX$6*'Climate Model'!N192^6)*(L86/L$69)^BS$8)</f>
        <v>1.4081539372985277</v>
      </c>
      <c r="BY86">
        <f>MAX(-99,(BY$3*'Climate Model'!N192+BY$4*'Climate Model'!N192^2+BY$6*'Climate Model'!N192^6)*(M86/M$69)^BS$8)</f>
        <v>-8.9966814415649646E-2</v>
      </c>
      <c r="BZ86">
        <f t="shared" si="124"/>
        <v>2.6019460614633396E-3</v>
      </c>
      <c r="CA86">
        <f t="shared" si="138"/>
        <v>1.135220447958571E-3</v>
      </c>
    </row>
    <row r="87" spans="1:79" x14ac:dyDescent="0.35">
      <c r="A87" s="13">
        <v>2038</v>
      </c>
      <c r="B87" s="18">
        <f t="shared" si="74"/>
        <v>1231.0935563386613</v>
      </c>
      <c r="C87">
        <f t="shared" si="75"/>
        <v>3270.8065216077016</v>
      </c>
      <c r="D87">
        <f t="shared" si="76"/>
        <v>5605.4626254713276</v>
      </c>
      <c r="E87" s="11">
        <f t="shared" si="111"/>
        <v>2.3197151909065397E-3</v>
      </c>
      <c r="F87" s="11">
        <f t="shared" si="147"/>
        <v>4.6505175638565386E-3</v>
      </c>
      <c r="G87" s="11">
        <f t="shared" si="148"/>
        <v>1.0267548785977961E-2</v>
      </c>
      <c r="H87">
        <f t="shared" si="139"/>
        <v>79598.336706038885</v>
      </c>
      <c r="I87">
        <f t="shared" si="140"/>
        <v>14398.829935569102</v>
      </c>
      <c r="J87">
        <f t="shared" si="113"/>
        <v>8408.3560465995179</v>
      </c>
      <c r="K87">
        <f t="shared" si="78"/>
        <v>64656.610617611092</v>
      </c>
      <c r="L87">
        <f t="shared" si="141"/>
        <v>4402.2261299918264</v>
      </c>
      <c r="M87">
        <f t="shared" si="79"/>
        <v>1500.0289197169543</v>
      </c>
      <c r="N87" s="11">
        <f t="shared" si="114"/>
        <v>2.1128316077599098E-2</v>
      </c>
      <c r="O87" s="11">
        <f t="shared" si="95"/>
        <v>2.124869507458679E-2</v>
      </c>
      <c r="P87" s="11">
        <f t="shared" si="96"/>
        <v>2.1847658725997001E-2</v>
      </c>
      <c r="Q87">
        <f t="shared" si="125"/>
        <v>7377.3072280019678</v>
      </c>
      <c r="R87">
        <f t="shared" si="142"/>
        <v>5702.549112353845</v>
      </c>
      <c r="S87">
        <f t="shared" si="143"/>
        <v>3555.7937495641395</v>
      </c>
      <c r="T87">
        <f t="shared" si="80"/>
        <v>92.681675689364923</v>
      </c>
      <c r="U87">
        <f t="shared" si="81"/>
        <v>396.04253525260185</v>
      </c>
      <c r="V87">
        <f t="shared" si="82"/>
        <v>422.88810438779683</v>
      </c>
      <c r="W87" s="11">
        <f t="shared" si="100"/>
        <v>-1.219247815263802E-2</v>
      </c>
      <c r="X87" s="11">
        <f t="shared" si="101"/>
        <v>-1.3228586309256496E-2</v>
      </c>
      <c r="Y87" s="11">
        <f t="shared" si="102"/>
        <v>-1.2203590291796629E-2</v>
      </c>
      <c r="Z87">
        <f t="shared" si="83"/>
        <v>13259.608080816965</v>
      </c>
      <c r="AA87">
        <f t="shared" si="84"/>
        <v>16975.987019399683</v>
      </c>
      <c r="AB87">
        <f t="shared" si="85"/>
        <v>5835.306914450859</v>
      </c>
      <c r="AC87">
        <f t="shared" si="86"/>
        <v>2.2601658686599113</v>
      </c>
      <c r="AD87">
        <f t="shared" si="87"/>
        <v>3.2618280883208168</v>
      </c>
      <c r="AE87">
        <f t="shared" si="88"/>
        <v>1.69655110303196</v>
      </c>
      <c r="AF87" s="11">
        <f t="shared" si="144"/>
        <v>-2.9039671966837322E-3</v>
      </c>
      <c r="AG87" s="11">
        <f t="shared" si="145"/>
        <v>2.0566286860739247E-3</v>
      </c>
      <c r="AH87" s="11">
        <f t="shared" si="146"/>
        <v>8.2570411056281934E-4</v>
      </c>
      <c r="AI87">
        <f t="shared" si="156"/>
        <v>125888.83435488099</v>
      </c>
      <c r="AJ87">
        <f t="shared" si="150"/>
        <v>22192.041399651655</v>
      </c>
      <c r="AK87">
        <f t="shared" si="151"/>
        <v>12201.511200557103</v>
      </c>
      <c r="AL87">
        <f t="shared" si="153"/>
        <v>24.962667223335409</v>
      </c>
      <c r="AM87">
        <f t="shared" si="154"/>
        <v>2.9616822755679988</v>
      </c>
      <c r="AN87">
        <f t="shared" si="149"/>
        <v>1.2851035688250592</v>
      </c>
      <c r="AO87" s="11">
        <f t="shared" si="108"/>
        <v>1.6690275229001759E-2</v>
      </c>
      <c r="AP87" s="11">
        <f t="shared" si="109"/>
        <v>1.6690275229001818E-2</v>
      </c>
      <c r="AQ87" s="11">
        <f t="shared" si="110"/>
        <v>1.6690275229001721E-2</v>
      </c>
      <c r="AR87">
        <f t="shared" si="89"/>
        <v>79598.336706038885</v>
      </c>
      <c r="AS87">
        <f t="shared" si="73"/>
        <v>14398.829935569102</v>
      </c>
      <c r="AT87">
        <f t="shared" si="90"/>
        <v>8408.3560465995179</v>
      </c>
      <c r="AU87">
        <f t="shared" si="152"/>
        <v>15919.667341207778</v>
      </c>
      <c r="AV87">
        <f t="shared" si="128"/>
        <v>2879.7659871138203</v>
      </c>
      <c r="AW87">
        <f t="shared" si="129"/>
        <v>1681.6712093199037</v>
      </c>
      <c r="AX87">
        <f t="shared" si="130"/>
        <v>51725.288494088869</v>
      </c>
      <c r="AY87">
        <f t="shared" si="131"/>
        <v>3521.7809039934614</v>
      </c>
      <c r="AZ87">
        <f t="shared" si="132"/>
        <v>1200.0231357735634</v>
      </c>
      <c r="BA87">
        <f t="shared" si="133"/>
        <v>13361.922693178458</v>
      </c>
      <c r="BB87">
        <f t="shared" si="134"/>
        <v>26711.767837075957</v>
      </c>
      <c r="BC87">
        <f t="shared" si="135"/>
        <v>39743.268785882785</v>
      </c>
      <c r="BD87">
        <f t="shared" si="136"/>
        <v>33165.595204572586</v>
      </c>
      <c r="BE87">
        <f t="shared" si="155"/>
        <v>0.19600855705239692</v>
      </c>
      <c r="BF87">
        <f t="shared" si="155"/>
        <v>7.6008409472825098E-2</v>
      </c>
      <c r="BG87">
        <f t="shared" si="155"/>
        <v>1.3606513699170833E-2</v>
      </c>
      <c r="BH87">
        <f t="shared" si="115"/>
        <v>0.11002532183513666</v>
      </c>
      <c r="BI87">
        <f t="shared" si="116"/>
        <v>3.8419354437762739E-3</v>
      </c>
      <c r="BJ87">
        <f t="shared" si="117"/>
        <v>5.7772783105886484E-4</v>
      </c>
      <c r="BK87">
        <f t="shared" si="118"/>
        <v>1.8513721504572356E-5</v>
      </c>
      <c r="BL87">
        <f t="shared" si="119"/>
        <v>305.8116710565688</v>
      </c>
      <c r="BM87">
        <f t="shared" si="120"/>
        <v>8.3186047884617924</v>
      </c>
      <c r="BN87">
        <f t="shared" si="72"/>
        <v>0.1556699621580305</v>
      </c>
      <c r="BO87">
        <f t="shared" si="121"/>
        <v>235.33056220708809</v>
      </c>
      <c r="BP87">
        <f t="shared" si="122"/>
        <v>12.893885468003971</v>
      </c>
      <c r="BQ87">
        <f t="shared" si="123"/>
        <v>3.921247448090015</v>
      </c>
      <c r="BR87" s="11">
        <f t="shared" si="137"/>
        <v>4.6970285025336816E-2</v>
      </c>
      <c r="BS87">
        <f>MAX(-99,(BS$3*'Climate Model'!E193+BS$4*'Climate Model'!E193^2+BS$6*'Climate Model'!E193^6)*(K87/K$69)^BS$8)</f>
        <v>2.9877996054232554</v>
      </c>
      <c r="BT87">
        <f>MAX(-99,(BT$3*'Climate Model'!E193+BT$4*'Climate Model'!E193^2+BT$6*'Climate Model'!E193^6)*(L87/L$69)^BS$8)</f>
        <v>1.3484181901050074</v>
      </c>
      <c r="BU87">
        <f>MAX(-99,(BU$3*'Climate Model'!E193+BU$4*'Climate Model'!E193^2+BU$6*'Climate Model'!E193^6)*(M87/M$69)^BS$8)</f>
        <v>-0.13962195833758292</v>
      </c>
      <c r="BV87" s="41">
        <f t="shared" si="92"/>
        <v>0.41552065486748313</v>
      </c>
      <c r="BW87">
        <f>MAX(-99,(BW$3*'Climate Model'!N193+BW$4*'Climate Model'!N193^2+BW$6*'Climate Model'!N193^6)*(K87/K$69)^BS$8)</f>
        <v>2.987796990770311</v>
      </c>
      <c r="BX87">
        <f>MAX(-99,(BX$3*'Climate Model'!N193+BX$4*'Climate Model'!N193^2+BX$6*'Climate Model'!N193^6)*(L87/L$69)^BS$8)</f>
        <v>1.3484144589477411</v>
      </c>
      <c r="BY87">
        <f>MAX(-99,(BY$3*'Climate Model'!N193+BY$4*'Climate Model'!N193^2+BY$6*'Climate Model'!N193^6)*(M87/M$69)^BS$8)</f>
        <v>-0.13962550564462303</v>
      </c>
      <c r="BZ87">
        <f t="shared" si="124"/>
        <v>2.9167334497558033E-3</v>
      </c>
      <c r="CA87">
        <f t="shared" si="138"/>
        <v>1.2119629931164246E-3</v>
      </c>
    </row>
    <row r="88" spans="1:79" x14ac:dyDescent="0.35">
      <c r="A88" s="13">
        <v>2039</v>
      </c>
      <c r="B88" s="18">
        <f t="shared" si="74"/>
        <v>1233.8065534415241</v>
      </c>
      <c r="C88">
        <f t="shared" si="75"/>
        <v>3285.2569176255793</v>
      </c>
      <c r="D88">
        <f t="shared" si="76"/>
        <v>5660.139268397581</v>
      </c>
      <c r="E88" s="11">
        <f t="shared" si="111"/>
        <v>2.2037294313612126E-3</v>
      </c>
      <c r="F88" s="11">
        <f t="shared" si="147"/>
        <v>4.4179916856637112E-3</v>
      </c>
      <c r="G88" s="11">
        <f t="shared" si="148"/>
        <v>9.7541713466790629E-3</v>
      </c>
      <c r="H88">
        <f t="shared" si="139"/>
        <v>81439.355732491575</v>
      </c>
      <c r="I88">
        <f t="shared" si="140"/>
        <v>14766.167142239998</v>
      </c>
      <c r="J88">
        <f t="shared" si="113"/>
        <v>8673.8095498167713</v>
      </c>
      <c r="K88">
        <f t="shared" si="78"/>
        <v>66006.583856544064</v>
      </c>
      <c r="L88">
        <f t="shared" si="141"/>
        <v>4494.6765237807494</v>
      </c>
      <c r="M88">
        <f t="shared" si="79"/>
        <v>1532.4374787464158</v>
      </c>
      <c r="N88" s="11">
        <f t="shared" si="114"/>
        <v>2.0879121655740934E-2</v>
      </c>
      <c r="O88" s="11">
        <f t="shared" si="95"/>
        <v>2.1000828003602513E-2</v>
      </c>
      <c r="P88" s="11">
        <f t="shared" si="96"/>
        <v>2.1605289473736775E-2</v>
      </c>
      <c r="Q88">
        <f t="shared" si="125"/>
        <v>7455.9079121043033</v>
      </c>
      <c r="R88">
        <f t="shared" si="142"/>
        <v>5770.6690977976396</v>
      </c>
      <c r="S88">
        <f t="shared" si="143"/>
        <v>3623.2874882540236</v>
      </c>
      <c r="T88">
        <f t="shared" si="80"/>
        <v>91.55165638337246</v>
      </c>
      <c r="U88">
        <f t="shared" si="81"/>
        <v>390.80345239287607</v>
      </c>
      <c r="V88">
        <f t="shared" si="82"/>
        <v>417.72735122257365</v>
      </c>
      <c r="W88" s="11">
        <f t="shared" si="100"/>
        <v>-1.219247815263802E-2</v>
      </c>
      <c r="X88" s="11">
        <f t="shared" si="101"/>
        <v>-1.3228586309256496E-2</v>
      </c>
      <c r="Y88" s="11">
        <f t="shared" si="102"/>
        <v>-1.2203590291796629E-2</v>
      </c>
      <c r="Z88">
        <f t="shared" si="83"/>
        <v>13366.773748584428</v>
      </c>
      <c r="AA88">
        <f t="shared" si="84"/>
        <v>17222.269715271541</v>
      </c>
      <c r="AB88">
        <f t="shared" si="85"/>
        <v>5955.4167016126803</v>
      </c>
      <c r="AC88">
        <f t="shared" si="86"/>
        <v>2.2536024211182588</v>
      </c>
      <c r="AD88">
        <f t="shared" si="87"/>
        <v>3.2685364575362992</v>
      </c>
      <c r="AE88">
        <f t="shared" si="88"/>
        <v>1.6979519522515134</v>
      </c>
      <c r="AF88" s="11">
        <f t="shared" si="144"/>
        <v>-2.9039671966837322E-3</v>
      </c>
      <c r="AG88" s="11">
        <f t="shared" si="145"/>
        <v>2.0566286860739247E-3</v>
      </c>
      <c r="AH88" s="11">
        <f t="shared" si="146"/>
        <v>8.2570411056281934E-4</v>
      </c>
      <c r="AI88">
        <f t="shared" si="156"/>
        <v>129219.61826060068</v>
      </c>
      <c r="AJ88">
        <f t="shared" si="150"/>
        <v>22852.60324680031</v>
      </c>
      <c r="AK88">
        <f t="shared" si="151"/>
        <v>12663.031289821296</v>
      </c>
      <c r="AL88">
        <f t="shared" si="153"/>
        <v>25.375134671878783</v>
      </c>
      <c r="AM88">
        <f t="shared" si="154"/>
        <v>3.010619254964884</v>
      </c>
      <c r="AN88">
        <f t="shared" si="149"/>
        <v>1.3063378137639072</v>
      </c>
      <c r="AO88" s="11">
        <f t="shared" si="108"/>
        <v>1.6523372476711741E-2</v>
      </c>
      <c r="AP88" s="11">
        <f t="shared" si="109"/>
        <v>1.65233724767118E-2</v>
      </c>
      <c r="AQ88" s="11">
        <f t="shared" si="110"/>
        <v>1.6523372476711703E-2</v>
      </c>
      <c r="AR88">
        <f t="shared" si="89"/>
        <v>81439.355732491575</v>
      </c>
      <c r="AS88">
        <f t="shared" si="73"/>
        <v>14766.167142239998</v>
      </c>
      <c r="AT88">
        <f t="shared" si="90"/>
        <v>8673.8095498167713</v>
      </c>
      <c r="AU88">
        <f t="shared" si="152"/>
        <v>16287.871146498315</v>
      </c>
      <c r="AV88">
        <f t="shared" si="128"/>
        <v>2953.2334284479998</v>
      </c>
      <c r="AW88">
        <f t="shared" si="129"/>
        <v>1734.7619099633544</v>
      </c>
      <c r="AX88">
        <f t="shared" si="130"/>
        <v>52805.267085235253</v>
      </c>
      <c r="AY88">
        <f t="shared" si="131"/>
        <v>3595.7412190245991</v>
      </c>
      <c r="AZ88">
        <f t="shared" si="132"/>
        <v>1225.9499829971328</v>
      </c>
      <c r="BA88">
        <f t="shared" si="133"/>
        <v>13416.86430690879</v>
      </c>
      <c r="BB88">
        <f t="shared" si="134"/>
        <v>26898.05885015889</v>
      </c>
      <c r="BC88">
        <f t="shared" si="135"/>
        <v>40251.918067402905</v>
      </c>
      <c r="BD88">
        <f t="shared" si="136"/>
        <v>31883.034882091953</v>
      </c>
      <c r="BE88">
        <f t="shared" si="155"/>
        <v>0.19600855705239692</v>
      </c>
      <c r="BF88">
        <f t="shared" si="155"/>
        <v>7.6008409472825098E-2</v>
      </c>
      <c r="BG88">
        <f t="shared" si="155"/>
        <v>1.3606513699170833E-2</v>
      </c>
      <c r="BH88">
        <f t="shared" si="115"/>
        <v>0.10973131917268328</v>
      </c>
      <c r="BI88">
        <f t="shared" si="116"/>
        <v>3.8419354437762739E-3</v>
      </c>
      <c r="BJ88">
        <f t="shared" si="117"/>
        <v>5.7772783105886484E-4</v>
      </c>
      <c r="BK88">
        <f t="shared" si="118"/>
        <v>1.8513721504572356E-5</v>
      </c>
      <c r="BL88">
        <f t="shared" si="119"/>
        <v>312.88474730696385</v>
      </c>
      <c r="BM88">
        <f t="shared" si="120"/>
        <v>8.53082571613899</v>
      </c>
      <c r="BN88">
        <f t="shared" si="72"/>
        <v>0.16058449438900782</v>
      </c>
      <c r="BO88">
        <f t="shared" si="121"/>
        <v>238.84313304985835</v>
      </c>
      <c r="BP88">
        <f t="shared" si="122"/>
        <v>13.033739420493768</v>
      </c>
      <c r="BQ88">
        <f t="shared" si="123"/>
        <v>3.963460976009344</v>
      </c>
      <c r="BR88" s="11">
        <f t="shared" si="137"/>
        <v>4.6928975901584929E-2</v>
      </c>
      <c r="BS88">
        <f>MAX(-99,(BS$3*'Climate Model'!E194+BS$4*'Climate Model'!E194^2+BS$6*'Climate Model'!E194^6)*(K88/K$69)^BS$8)</f>
        <v>2.9335828565749789</v>
      </c>
      <c r="BT88">
        <f>MAX(-99,(BT$3*'Climate Model'!E194+BT$4*'Climate Model'!E194^2+BT$6*'Climate Model'!E194^6)*(L88/L$69)^BS$8)</f>
        <v>1.2867846597067931</v>
      </c>
      <c r="BU88">
        <f>MAX(-99,(BU$3*'Climate Model'!E194+BU$4*'Climate Model'!E194^2+BU$6*'Climate Model'!E194^6)*(M88/M$69)^BS$8)</f>
        <v>-0.1904565300916875</v>
      </c>
      <c r="BV88" s="41">
        <f t="shared" si="92"/>
        <v>0.39573395701665059</v>
      </c>
      <c r="BW88">
        <f>MAX(-99,(BW$3*'Climate Model'!N194+BW$4*'Climate Model'!N194^2+BW$6*'Climate Model'!N194^6)*(K88/K$69)^BS$8)</f>
        <v>2.9335799902659154</v>
      </c>
      <c r="BX88">
        <f>MAX(-99,(BX$3*'Climate Model'!N194+BX$4*'Climate Model'!N194^2+BX$6*'Climate Model'!N194^6)*(L88/L$69)^BS$8)</f>
        <v>1.2867806767766055</v>
      </c>
      <c r="BY88">
        <f>MAX(-99,(BY$3*'Climate Model'!N194+BY$4*'Climate Model'!N194^2+BY$6*'Climate Model'!N194^6)*(M88/M$69)^BS$8)</f>
        <v>-0.19046026392633705</v>
      </c>
      <c r="BZ88">
        <f t="shared" si="124"/>
        <v>3.2462954696368495E-3</v>
      </c>
      <c r="CA88">
        <f t="shared" si="138"/>
        <v>1.2846693518446166E-3</v>
      </c>
    </row>
    <row r="89" spans="1:79" x14ac:dyDescent="0.35">
      <c r="A89" s="13">
        <v>2040</v>
      </c>
      <c r="B89" s="18">
        <f t="shared" si="74"/>
        <v>1236.3895804652284</v>
      </c>
      <c r="C89">
        <f t="shared" si="75"/>
        <v>3299.0454434855515</v>
      </c>
      <c r="D89">
        <f t="shared" si="76"/>
        <v>5712.5887382540968</v>
      </c>
      <c r="E89" s="11">
        <f t="shared" si="111"/>
        <v>2.093542959793152E-3</v>
      </c>
      <c r="F89" s="11">
        <f t="shared" si="147"/>
        <v>4.197092101380525E-3</v>
      </c>
      <c r="G89" s="11">
        <f t="shared" si="148"/>
        <v>9.2664627793451089E-3</v>
      </c>
      <c r="H89">
        <f t="shared" si="139"/>
        <v>83293.612264073439</v>
      </c>
      <c r="I89">
        <f t="shared" si="140"/>
        <v>15135.885439156575</v>
      </c>
      <c r="J89">
        <f t="shared" si="113"/>
        <v>8941.1926051288247</v>
      </c>
      <c r="K89">
        <f t="shared" si="78"/>
        <v>67368.419776500974</v>
      </c>
      <c r="L89">
        <f t="shared" si="141"/>
        <v>4587.9590622325613</v>
      </c>
      <c r="M89">
        <f t="shared" si="79"/>
        <v>1565.1735167376089</v>
      </c>
      <c r="N89" s="11">
        <f t="shared" si="114"/>
        <v>2.0631819439658722E-2</v>
      </c>
      <c r="O89" s="11">
        <f t="shared" si="95"/>
        <v>2.0754004867372791E-2</v>
      </c>
      <c r="P89" s="11">
        <f t="shared" si="96"/>
        <v>2.1362070848053322E-2</v>
      </c>
      <c r="Q89">
        <f t="shared" si="125"/>
        <v>7532.6923763813602</v>
      </c>
      <c r="R89">
        <f t="shared" si="142"/>
        <v>5836.9071292012786</v>
      </c>
      <c r="S89">
        <f t="shared" si="143"/>
        <v>3689.4005294554677</v>
      </c>
      <c r="T89">
        <f t="shared" si="80"/>
        <v>90.435414813080371</v>
      </c>
      <c r="U89">
        <f t="shared" si="81"/>
        <v>385.6336751929415</v>
      </c>
      <c r="V89">
        <f t="shared" si="82"/>
        <v>412.62957777457592</v>
      </c>
      <c r="W89" s="11">
        <f t="shared" si="100"/>
        <v>-1.219247815263802E-2</v>
      </c>
      <c r="X89" s="11">
        <f t="shared" si="101"/>
        <v>-1.3228586309256496E-2</v>
      </c>
      <c r="Y89" s="11">
        <f t="shared" si="102"/>
        <v>-1.2203590291796629E-2</v>
      </c>
      <c r="Z89">
        <f t="shared" si="83"/>
        <v>13469.958284866238</v>
      </c>
      <c r="AA89">
        <f t="shared" si="84"/>
        <v>17463.84181941313</v>
      </c>
      <c r="AB89">
        <f t="shared" si="85"/>
        <v>6073.4692563361177</v>
      </c>
      <c r="AC89">
        <f t="shared" si="86"/>
        <v>2.2470580336129644</v>
      </c>
      <c r="AD89">
        <f t="shared" si="87"/>
        <v>3.275258623376347</v>
      </c>
      <c r="AE89">
        <f t="shared" si="88"/>
        <v>1.6993539581580257</v>
      </c>
      <c r="AF89" s="11">
        <f t="shared" si="144"/>
        <v>-2.9039671966837322E-3</v>
      </c>
      <c r="AG89" s="11">
        <f t="shared" si="145"/>
        <v>2.0566286860739247E-3</v>
      </c>
      <c r="AH89" s="11">
        <f t="shared" si="146"/>
        <v>8.2570411056281934E-4</v>
      </c>
      <c r="AI89">
        <f t="shared" si="156"/>
        <v>132585.52758103891</v>
      </c>
      <c r="AJ89">
        <f t="shared" si="150"/>
        <v>23520.576350568277</v>
      </c>
      <c r="AK89">
        <f t="shared" si="151"/>
        <v>13131.49007080252</v>
      </c>
      <c r="AL89">
        <f t="shared" si="153"/>
        <v>25.79022464569066</v>
      </c>
      <c r="AM89">
        <f t="shared" si="154"/>
        <v>3.0598673824668761</v>
      </c>
      <c r="AN89">
        <f t="shared" si="149"/>
        <v>1.327707068978369</v>
      </c>
      <c r="AO89" s="11">
        <f t="shared" si="108"/>
        <v>1.6358138751944622E-2</v>
      </c>
      <c r="AP89" s="11">
        <f t="shared" si="109"/>
        <v>1.6358138751944681E-2</v>
      </c>
      <c r="AQ89" s="11">
        <f t="shared" si="110"/>
        <v>1.6358138751944584E-2</v>
      </c>
      <c r="AR89">
        <f t="shared" si="89"/>
        <v>83293.612264073439</v>
      </c>
      <c r="AS89">
        <f t="shared" si="73"/>
        <v>15135.885439156575</v>
      </c>
      <c r="AT89">
        <f t="shared" si="90"/>
        <v>8941.1926051288247</v>
      </c>
      <c r="AU89">
        <f t="shared" si="152"/>
        <v>16658.722452814687</v>
      </c>
      <c r="AV89">
        <f t="shared" si="128"/>
        <v>3027.177087831315</v>
      </c>
      <c r="AW89">
        <f t="shared" si="129"/>
        <v>1788.2385210257651</v>
      </c>
      <c r="AX89">
        <f t="shared" si="130"/>
        <v>53894.735821200782</v>
      </c>
      <c r="AY89">
        <f t="shared" si="131"/>
        <v>3670.3672497860489</v>
      </c>
      <c r="AZ89">
        <f t="shared" si="132"/>
        <v>1252.1388133900871</v>
      </c>
      <c r="BA89">
        <f t="shared" si="133"/>
        <v>13470.202471491408</v>
      </c>
      <c r="BB89">
        <f t="shared" si="134"/>
        <v>27078.720068803657</v>
      </c>
      <c r="BC89">
        <f t="shared" si="135"/>
        <v>40745.658527777865</v>
      </c>
      <c r="BD89">
        <f t="shared" si="136"/>
        <v>30639.072619123235</v>
      </c>
      <c r="BE89">
        <f>BE$8</f>
        <v>0.22892962336720582</v>
      </c>
      <c r="BF89">
        <f>BF$8</f>
        <v>9.4306365573996173E-2</v>
      </c>
      <c r="BG89">
        <f>BG$8</f>
        <v>1.9318389499603753E-2</v>
      </c>
      <c r="BH89">
        <f t="shared" si="115"/>
        <v>0.131000034759159</v>
      </c>
      <c r="BI89">
        <f t="shared" si="116"/>
        <v>5.2408772455050717E-3</v>
      </c>
      <c r="BJ89">
        <f t="shared" si="117"/>
        <v>8.8936905877762111E-4</v>
      </c>
      <c r="BK89">
        <f t="shared" si="118"/>
        <v>3.7320017285840052E-5</v>
      </c>
      <c r="BL89">
        <f t="shared" si="119"/>
        <v>436.53159721070466</v>
      </c>
      <c r="BM89">
        <f t="shared" si="120"/>
        <v>13.461388186788582</v>
      </c>
      <c r="BN89">
        <f t="shared" si="72"/>
        <v>0.33368546257943299</v>
      </c>
      <c r="BO89">
        <f t="shared" si="121"/>
        <v>283.12448904807826</v>
      </c>
      <c r="BP89">
        <f t="shared" si="122"/>
        <v>16.347037041122189</v>
      </c>
      <c r="BQ89">
        <f t="shared" si="123"/>
        <v>5.6879991993589583</v>
      </c>
      <c r="BR89" s="11">
        <f t="shared" si="137"/>
        <v>4.687945165590876E-2</v>
      </c>
      <c r="BS89">
        <f>MAX(-99,(BS$3*'Climate Model'!E195+BS$4*'Climate Model'!E195^2+BS$6*'Climate Model'!E195^6)*(K89/K$69)^BS$8)</f>
        <v>2.8771564689914735</v>
      </c>
      <c r="BT89">
        <f>MAX(-99,(BT$3*'Climate Model'!E195+BT$4*'Climate Model'!E195^2+BT$6*'Climate Model'!E195^6)*(L89/L$69)^BS$8)</f>
        <v>1.2232468987883212</v>
      </c>
      <c r="BU89">
        <f>MAX(-99,(BU$3*'Climate Model'!E195+BU$4*'Climate Model'!E195^2+BU$6*'Climate Model'!E195^6)*(M89/M$69)^BS$8)</f>
        <v>-0.24247891951140088</v>
      </c>
      <c r="BV89" s="41">
        <f t="shared" si="92"/>
        <v>0.37688948287300061</v>
      </c>
      <c r="BW89">
        <f>MAX(-99,(BW$3*'Climate Model'!N195+BW$4*'Climate Model'!N195^2+BW$6*'Climate Model'!N195^6)*(K89/K$69)^BS$8)</f>
        <v>2.8771533486119742</v>
      </c>
      <c r="BX89">
        <f>MAX(-99,(BX$3*'Climate Model'!N195+BX$4*'Climate Model'!N195^2+BX$6*'Climate Model'!N195^6)*(L89/L$69)^BS$8)</f>
        <v>1.2232426650210411</v>
      </c>
      <c r="BY89">
        <f>MAX(-99,(BY$3*'Climate Model'!N195+BY$4*'Climate Model'!N195^2+BY$6*'Climate Model'!N195^6)*(M89/M$69)^BS$8)</f>
        <v>-0.24248283680034613</v>
      </c>
      <c r="BZ89">
        <f t="shared" si="124"/>
        <v>3.5901473160281981E-3</v>
      </c>
      <c r="CA89">
        <f t="shared" si="138"/>
        <v>1.3530887653757588E-3</v>
      </c>
    </row>
    <row r="90" spans="1:79" x14ac:dyDescent="0.35">
      <c r="A90" s="13">
        <v>2041</v>
      </c>
      <c r="B90" s="18">
        <f t="shared" si="74"/>
        <v>1238.8485934318858</v>
      </c>
      <c r="C90">
        <f t="shared" si="75"/>
        <v>3312.1995211798526</v>
      </c>
      <c r="D90">
        <f t="shared" si="76"/>
        <v>5762.877454624997</v>
      </c>
      <c r="E90" s="11">
        <f t="shared" si="111"/>
        <v>1.9888658118034945E-3</v>
      </c>
      <c r="F90" s="11">
        <f t="shared" si="147"/>
        <v>3.9872374963114982E-3</v>
      </c>
      <c r="G90" s="11">
        <f t="shared" si="148"/>
        <v>8.8031396403778529E-3</v>
      </c>
      <c r="H90">
        <f t="shared" si="139"/>
        <v>85044.472156556236</v>
      </c>
      <c r="I90">
        <f t="shared" si="140"/>
        <v>15503.108969640682</v>
      </c>
      <c r="J90">
        <f t="shared" si="113"/>
        <v>9210.2163930903916</v>
      </c>
      <c r="K90">
        <f t="shared" si="78"/>
        <v>68647.995087893811</v>
      </c>
      <c r="L90">
        <f t="shared" si="141"/>
        <v>4680.6084206298819</v>
      </c>
      <c r="M90">
        <f t="shared" si="79"/>
        <v>1598.1975090757364</v>
      </c>
      <c r="N90" s="11">
        <f t="shared" si="114"/>
        <v>1.8993696388276724E-2</v>
      </c>
      <c r="O90" s="11">
        <f t="shared" si="95"/>
        <v>2.0194024650306321E-2</v>
      </c>
      <c r="P90" s="11">
        <f t="shared" si="96"/>
        <v>2.1099253204182461E-2</v>
      </c>
      <c r="Q90">
        <f t="shared" si="125"/>
        <v>7597.259375979409</v>
      </c>
      <c r="R90">
        <f t="shared" si="142"/>
        <v>5899.4335092989613</v>
      </c>
      <c r="S90">
        <f t="shared" si="143"/>
        <v>3754.0290829625519</v>
      </c>
      <c r="T90">
        <f t="shared" si="80"/>
        <v>89.332782993747131</v>
      </c>
      <c r="U90">
        <f t="shared" si="81"/>
        <v>380.53228683689588</v>
      </c>
      <c r="V90">
        <f t="shared" si="82"/>
        <v>407.59401546513794</v>
      </c>
      <c r="W90" s="11">
        <f t="shared" si="100"/>
        <v>-1.219247815263802E-2</v>
      </c>
      <c r="X90" s="11">
        <f t="shared" si="101"/>
        <v>-1.3228586309256496E-2</v>
      </c>
      <c r="Y90" s="11">
        <f t="shared" si="102"/>
        <v>-1.2203590291796629E-2</v>
      </c>
      <c r="Z90">
        <f t="shared" si="83"/>
        <v>13013.542284373469</v>
      </c>
      <c r="AA90">
        <f t="shared" si="84"/>
        <v>17350.099219407803</v>
      </c>
      <c r="AB90">
        <f t="shared" si="85"/>
        <v>6153.5556927929974</v>
      </c>
      <c r="AC90">
        <f t="shared" si="86"/>
        <v>2.2405326507943077</v>
      </c>
      <c r="AD90">
        <f t="shared" si="87"/>
        <v>3.2819946142154937</v>
      </c>
      <c r="AE90">
        <f t="shared" si="88"/>
        <v>1.700757121706578</v>
      </c>
      <c r="AF90" s="11">
        <f t="shared" si="144"/>
        <v>-2.9039671966837322E-3</v>
      </c>
      <c r="AG90" s="11">
        <f t="shared" si="145"/>
        <v>2.0566286860739247E-3</v>
      </c>
      <c r="AH90" s="11">
        <f t="shared" si="146"/>
        <v>8.2570411056281934E-4</v>
      </c>
      <c r="AI90">
        <f t="shared" si="156"/>
        <v>135985.6972757497</v>
      </c>
      <c r="AJ90">
        <f t="shared" si="150"/>
        <v>24195.695803342765</v>
      </c>
      <c r="AK90">
        <f t="shared" si="151"/>
        <v>13606.579584748033</v>
      </c>
      <c r="AL90">
        <f t="shared" si="153"/>
        <v>26.207885918156709</v>
      </c>
      <c r="AM90">
        <f t="shared" si="154"/>
        <v>3.1094205803197696</v>
      </c>
      <c r="AN90">
        <f t="shared" si="149"/>
        <v>1.3492086972700919</v>
      </c>
      <c r="AO90" s="11">
        <f t="shared" si="108"/>
        <v>1.6194557364425176E-2</v>
      </c>
      <c r="AP90" s="11">
        <f t="shared" si="109"/>
        <v>1.6194557364425235E-2</v>
      </c>
      <c r="AQ90" s="11">
        <f t="shared" si="110"/>
        <v>1.6194557364425138E-2</v>
      </c>
      <c r="AR90">
        <f t="shared" si="89"/>
        <v>85044.472156556236</v>
      </c>
      <c r="AS90">
        <f t="shared" si="73"/>
        <v>15503.108969640682</v>
      </c>
      <c r="AT90">
        <f t="shared" si="90"/>
        <v>9210.2163930903916</v>
      </c>
      <c r="AU90">
        <f t="shared" si="152"/>
        <v>17008.894431311248</v>
      </c>
      <c r="AV90">
        <f t="shared" si="128"/>
        <v>3100.6217939281364</v>
      </c>
      <c r="AW90">
        <f t="shared" si="129"/>
        <v>1842.0432786180784</v>
      </c>
      <c r="AX90">
        <f t="shared" si="130"/>
        <v>54918.396070315037</v>
      </c>
      <c r="AY90">
        <f t="shared" si="131"/>
        <v>3744.4867365039058</v>
      </c>
      <c r="AZ90">
        <f t="shared" si="132"/>
        <v>1278.5580072605894</v>
      </c>
      <c r="BA90">
        <f t="shared" si="133"/>
        <v>13520.302536796306</v>
      </c>
      <c r="BB90">
        <f t="shared" si="134"/>
        <v>27252.909596952068</v>
      </c>
      <c r="BC90">
        <f t="shared" si="135"/>
        <v>41224.675668258053</v>
      </c>
      <c r="BD90">
        <f t="shared" si="136"/>
        <v>29432.515743215736</v>
      </c>
      <c r="BE90">
        <f t="shared" ref="BE90:BG153" si="157">BE$8</f>
        <v>0.22892962336720582</v>
      </c>
      <c r="BF90">
        <f t="shared" si="157"/>
        <v>9.4306365573996173E-2</v>
      </c>
      <c r="BG90">
        <f t="shared" si="157"/>
        <v>1.9318389499603753E-2</v>
      </c>
      <c r="BH90">
        <f t="shared" si="115"/>
        <v>0.12964540771739219</v>
      </c>
      <c r="BI90">
        <f t="shared" si="116"/>
        <v>5.2408772455050717E-3</v>
      </c>
      <c r="BJ90">
        <f t="shared" si="117"/>
        <v>8.8936905877762111E-4</v>
      </c>
      <c r="BK90">
        <f t="shared" si="118"/>
        <v>3.7320017285840052E-5</v>
      </c>
      <c r="BL90">
        <f t="shared" si="119"/>
        <v>445.70763898128519</v>
      </c>
      <c r="BM90">
        <f t="shared" si="120"/>
        <v>13.787985432456228</v>
      </c>
      <c r="BN90">
        <f t="shared" si="72"/>
        <v>0.34372543499646085</v>
      </c>
      <c r="BO90">
        <f t="shared" si="121"/>
        <v>299.21444222979414</v>
      </c>
      <c r="BP90">
        <f t="shared" si="122"/>
        <v>16.853412116387148</v>
      </c>
      <c r="BQ90">
        <f t="shared" si="123"/>
        <v>5.7828857506154412</v>
      </c>
      <c r="BR90" s="11">
        <f t="shared" si="137"/>
        <v>4.570074043616798E-2</v>
      </c>
      <c r="BS90">
        <f>MAX(-99,(BS$3*'Climate Model'!E196+BS$4*'Climate Model'!E196^2+BS$6*'Climate Model'!E196^6)*(K90/K$69)^BS$8)</f>
        <v>2.8194781332183534</v>
      </c>
      <c r="BT90">
        <f>MAX(-99,(BT$3*'Climate Model'!E196+BT$4*'Climate Model'!E196^2+BT$6*'Climate Model'!E196^6)*(L90/L$69)^BS$8)</f>
        <v>1.1578838932700577</v>
      </c>
      <c r="BU90">
        <f>MAX(-99,(BU$3*'Climate Model'!E196+BU$4*'Climate Model'!E196^2+BU$6*'Climate Model'!E196^6)*(M90/M$69)^BS$8)</f>
        <v>-0.29570170752368319</v>
      </c>
      <c r="BV90" s="41">
        <f t="shared" si="92"/>
        <v>0.35894236464095297</v>
      </c>
      <c r="BW90">
        <f>MAX(-99,(BW$3*'Climate Model'!N196+BW$4*'Climate Model'!N196^2+BW$6*'Climate Model'!N196^6)*(K90/K$69)^BS$8)</f>
        <v>2.8194747559201283</v>
      </c>
      <c r="BX90">
        <f>MAX(-99,(BX$3*'Climate Model'!N196+BX$4*'Climate Model'!N196^2+BX$6*'Climate Model'!N196^6)*(L90/L$69)^BS$8)</f>
        <v>1.1578794096924903</v>
      </c>
      <c r="BY90">
        <f>MAX(-99,(BY$3*'Climate Model'!N196+BY$4*'Climate Model'!N196^2+BY$6*'Climate Model'!N196^6)*(M90/M$69)^BS$8)</f>
        <v>-0.29570580508796207</v>
      </c>
      <c r="BZ90">
        <f t="shared" si="124"/>
        <v>3.9446939016233194E-3</v>
      </c>
      <c r="CA90">
        <f t="shared" si="138"/>
        <v>1.4159177568334211E-3</v>
      </c>
    </row>
    <row r="91" spans="1:79" ht="14.5" x14ac:dyDescent="0.35">
      <c r="A91" s="13">
        <v>2042</v>
      </c>
      <c r="B91" s="18">
        <f t="shared" si="74"/>
        <v>1241.1893018646895</v>
      </c>
      <c r="C91">
        <f t="shared" si="75"/>
        <v>3324.7457209996605</v>
      </c>
      <c r="D91">
        <f t="shared" si="76"/>
        <v>5811.0722988402731</v>
      </c>
      <c r="E91" s="11">
        <f t="shared" si="111"/>
        <v>1.8894225212133197E-3</v>
      </c>
      <c r="F91" s="11">
        <f t="shared" si="147"/>
        <v>3.7878756214959233E-3</v>
      </c>
      <c r="G91" s="11">
        <f t="shared" si="148"/>
        <v>8.3629826583589591E-3</v>
      </c>
      <c r="H91">
        <f t="shared" si="139"/>
        <v>86919.295284666849</v>
      </c>
      <c r="I91">
        <f t="shared" si="140"/>
        <v>15877.068826578618</v>
      </c>
      <c r="J91">
        <f t="shared" si="113"/>
        <v>9481.1077053665322</v>
      </c>
      <c r="K91">
        <f t="shared" si="78"/>
        <v>70029.040013545426</v>
      </c>
      <c r="L91">
        <f t="shared" si="141"/>
        <v>4775.42349368144</v>
      </c>
      <c r="M91">
        <f t="shared" si="79"/>
        <v>1631.5590682392121</v>
      </c>
      <c r="N91" s="11">
        <f t="shared" si="114"/>
        <v>2.0117775091368466E-2</v>
      </c>
      <c r="O91" s="11">
        <f t="shared" si="95"/>
        <v>2.025699749495357E-2</v>
      </c>
      <c r="P91" s="11">
        <f t="shared" si="96"/>
        <v>2.0874490777281485E-2</v>
      </c>
      <c r="Q91">
        <f t="shared" si="125"/>
        <v>7670.071089810448</v>
      </c>
      <c r="R91">
        <f t="shared" si="142"/>
        <v>5961.813665396845</v>
      </c>
      <c r="S91">
        <f t="shared" si="143"/>
        <v>3817.2826845302711</v>
      </c>
      <c r="T91">
        <f t="shared" si="80"/>
        <v>88.24359498878151</v>
      </c>
      <c r="U91">
        <f t="shared" si="81"/>
        <v>375.49838263701525</v>
      </c>
      <c r="V91">
        <f t="shared" si="82"/>
        <v>402.61990509501317</v>
      </c>
      <c r="W91" s="11">
        <f t="shared" si="100"/>
        <v>-1.219247815263802E-2</v>
      </c>
      <c r="X91" s="11">
        <f t="shared" si="101"/>
        <v>-1.3228586309256496E-2</v>
      </c>
      <c r="Y91" s="11">
        <f t="shared" si="102"/>
        <v>-1.2203590291796629E-2</v>
      </c>
      <c r="Z91">
        <f t="shared" si="83"/>
        <v>13086.973945081862</v>
      </c>
      <c r="AA91">
        <f t="shared" si="84"/>
        <v>17572.022689375215</v>
      </c>
      <c r="AB91">
        <f t="shared" si="85"/>
        <v>6266.5197591018605</v>
      </c>
      <c r="AC91">
        <f t="shared" si="86"/>
        <v>2.2340262174733021</v>
      </c>
      <c r="AD91">
        <f t="shared" si="87"/>
        <v>3.2887444584866294</v>
      </c>
      <c r="AE91">
        <f t="shared" si="88"/>
        <v>1.7021614438530401</v>
      </c>
      <c r="AF91" s="11">
        <f t="shared" si="144"/>
        <v>-2.9039671966837322E-3</v>
      </c>
      <c r="AG91" s="11">
        <f t="shared" si="145"/>
        <v>2.0566286860739247E-3</v>
      </c>
      <c r="AH91" s="11">
        <f t="shared" si="146"/>
        <v>8.2570411056281934E-4</v>
      </c>
      <c r="AI91">
        <f t="shared" si="156"/>
        <v>139396.02197948599</v>
      </c>
      <c r="AJ91">
        <f t="shared" si="150"/>
        <v>24876.748016936628</v>
      </c>
      <c r="AK91">
        <f t="shared" si="151"/>
        <v>14087.964904891309</v>
      </c>
      <c r="AL91">
        <f t="shared" si="153"/>
        <v>26.628066778939591</v>
      </c>
      <c r="AM91">
        <f t="shared" si="154"/>
        <v>3.1592727133783014</v>
      </c>
      <c r="AN91">
        <f t="shared" si="149"/>
        <v>1.3708400365381685</v>
      </c>
      <c r="AO91" s="11">
        <f t="shared" si="108"/>
        <v>1.6032611790780926E-2</v>
      </c>
      <c r="AP91" s="11">
        <f t="shared" si="109"/>
        <v>1.6032611790780981E-2</v>
      </c>
      <c r="AQ91" s="11">
        <f t="shared" si="110"/>
        <v>1.6032611790780887E-2</v>
      </c>
      <c r="AR91">
        <f t="shared" si="89"/>
        <v>86919.295284666849</v>
      </c>
      <c r="AS91">
        <f t="shared" si="73"/>
        <v>15877.068826578618</v>
      </c>
      <c r="AT91">
        <f t="shared" si="90"/>
        <v>9481.1077053665322</v>
      </c>
      <c r="AU91">
        <f t="shared" si="152"/>
        <v>17383.859056933372</v>
      </c>
      <c r="AV91">
        <f t="shared" si="128"/>
        <v>3175.4137653157236</v>
      </c>
      <c r="AW91">
        <f t="shared" si="129"/>
        <v>1896.2215410733065</v>
      </c>
      <c r="AX91">
        <f t="shared" si="130"/>
        <v>56023.232010836335</v>
      </c>
      <c r="AY91">
        <f t="shared" si="131"/>
        <v>3820.3387949451526</v>
      </c>
      <c r="AZ91">
        <f t="shared" si="132"/>
        <v>1305.2472545913697</v>
      </c>
      <c r="BA91">
        <f t="shared" si="133"/>
        <v>13570.570216664153</v>
      </c>
      <c r="BB91">
        <f t="shared" si="134"/>
        <v>27422.8165210562</v>
      </c>
      <c r="BC91">
        <f t="shared" si="135"/>
        <v>41689.491367815812</v>
      </c>
      <c r="BD91">
        <f t="shared" si="136"/>
        <v>28265.13122144841</v>
      </c>
      <c r="BE91">
        <f t="shared" si="157"/>
        <v>0.22892962336720582</v>
      </c>
      <c r="BF91">
        <f t="shared" si="157"/>
        <v>9.4306365573996173E-2</v>
      </c>
      <c r="BG91">
        <f t="shared" si="157"/>
        <v>1.9318389499603753E-2</v>
      </c>
      <c r="BH91">
        <f t="shared" si="115"/>
        <v>0.1292929428667077</v>
      </c>
      <c r="BI91">
        <f t="shared" si="116"/>
        <v>5.2408772455050717E-3</v>
      </c>
      <c r="BJ91">
        <f t="shared" si="117"/>
        <v>8.8936905877762111E-4</v>
      </c>
      <c r="BK91">
        <f t="shared" si="118"/>
        <v>3.7320017285840052E-5</v>
      </c>
      <c r="BL91">
        <f t="shared" si="119"/>
        <v>455.53335685274675</v>
      </c>
      <c r="BM91">
        <f t="shared" si="120"/>
        <v>14.120573758441735</v>
      </c>
      <c r="BN91">
        <f t="shared" si="72"/>
        <v>0.3538351034531903</v>
      </c>
      <c r="BO91">
        <f t="shared" si="121"/>
        <v>304.0947680703473</v>
      </c>
      <c r="BP91">
        <f t="shared" si="122"/>
        <v>17.041961343564136</v>
      </c>
      <c r="BQ91">
        <f t="shared" si="123"/>
        <v>5.8456603850624784</v>
      </c>
      <c r="BR91" s="11">
        <f t="shared" si="137"/>
        <v>4.673813068048302E-2</v>
      </c>
      <c r="BS91">
        <f>MAX(-99,(BS$3*'Climate Model'!E197+BS$4*'Climate Model'!E197^2+BS$6*'Climate Model'!E197^6)*(K91/K$69)^BS$8)</f>
        <v>2.7586957245926635</v>
      </c>
      <c r="BT91">
        <f>MAX(-99,(BT$3*'Climate Model'!E197+BT$4*'Climate Model'!E197^2+BT$6*'Climate Model'!E197^6)*(L91/L$69)^BS$8)</f>
        <v>1.0906112933603098</v>
      </c>
      <c r="BU91">
        <f>MAX(-99,(BU$3*'Climate Model'!E197+BU$4*'Climate Model'!E197^2+BU$6*'Climate Model'!E197^6)*(M91/M$69)^BS$8)</f>
        <v>-0.35003580942431634</v>
      </c>
      <c r="BV91" s="41">
        <f t="shared" si="92"/>
        <v>0.3418498710866219</v>
      </c>
      <c r="BW91">
        <f>MAX(-99,(BW$3*'Climate Model'!N197+BW$4*'Climate Model'!N197^2+BW$6*'Climate Model'!N197^6)*(K91/K$69)^BS$8)</f>
        <v>2.7586920906797103</v>
      </c>
      <c r="BX91">
        <f>MAX(-99,(BX$3*'Climate Model'!N197+BX$4*'Climate Model'!N197^2+BX$6*'Climate Model'!N197^6)*(L91/L$69)^BS$8)</f>
        <v>1.0906065622966965</v>
      </c>
      <c r="BY91">
        <f>MAX(-99,(BY$3*'Climate Model'!N197+BY$4*'Climate Model'!N197^2+BY$6*'Climate Model'!N197^6)*(M91/M$69)^BS$8)</f>
        <v>-0.35004008380335921</v>
      </c>
      <c r="BZ91">
        <f t="shared" si="124"/>
        <v>4.3149842371000037E-3</v>
      </c>
      <c r="CA91">
        <f t="shared" si="138"/>
        <v>1.4750768051934417E-3</v>
      </c>
    </row>
    <row r="92" spans="1:79" ht="14.5" x14ac:dyDescent="0.35">
      <c r="A92" s="13">
        <v>2043</v>
      </c>
      <c r="B92" s="18">
        <f t="shared" si="74"/>
        <v>1243.4171763337201</v>
      </c>
      <c r="C92">
        <f t="shared" si="75"/>
        <v>3336.7097581006956</v>
      </c>
      <c r="D92">
        <f t="shared" si="76"/>
        <v>5857.2403008588608</v>
      </c>
      <c r="E92" s="11">
        <f t="shared" si="111"/>
        <v>1.7949513951526536E-3</v>
      </c>
      <c r="F92" s="11">
        <f t="shared" si="147"/>
        <v>3.598481840421127E-3</v>
      </c>
      <c r="G92" s="11">
        <f t="shared" si="148"/>
        <v>7.9448335254410102E-3</v>
      </c>
      <c r="H92">
        <f t="shared" si="139"/>
        <v>88805.591977176096</v>
      </c>
      <c r="I92">
        <f t="shared" si="140"/>
        <v>16253.128309302783</v>
      </c>
      <c r="J92">
        <f t="shared" si="113"/>
        <v>9753.6068092875776</v>
      </c>
      <c r="K92">
        <f t="shared" si="78"/>
        <v>71420.592917192902</v>
      </c>
      <c r="L92">
        <f t="shared" si="141"/>
        <v>4871.0045187011719</v>
      </c>
      <c r="M92">
        <f t="shared" si="79"/>
        <v>1665.2222391929836</v>
      </c>
      <c r="N92" s="11">
        <f t="shared" si="114"/>
        <v>1.9871083530179967E-2</v>
      </c>
      <c r="O92" s="11">
        <f t="shared" si="95"/>
        <v>2.0015193447491954E-2</v>
      </c>
      <c r="P92" s="11">
        <f t="shared" si="96"/>
        <v>2.0632517454670474E-2</v>
      </c>
      <c r="Q92">
        <f t="shared" si="125"/>
        <v>7740.9780350831779</v>
      </c>
      <c r="R92">
        <f t="shared" si="142"/>
        <v>6022.2890212342281</v>
      </c>
      <c r="S92">
        <f t="shared" si="143"/>
        <v>3879.0727946027732</v>
      </c>
      <c r="T92">
        <f t="shared" si="80"/>
        <v>87.167686884770546</v>
      </c>
      <c r="U92">
        <f t="shared" si="81"/>
        <v>370.53106987331529</v>
      </c>
      <c r="V92">
        <f t="shared" si="82"/>
        <v>397.70649672991158</v>
      </c>
      <c r="W92" s="11">
        <f t="shared" si="100"/>
        <v>-1.219247815263802E-2</v>
      </c>
      <c r="X92" s="11">
        <f t="shared" si="101"/>
        <v>-1.3228586309256496E-2</v>
      </c>
      <c r="Y92" s="11">
        <f t="shared" si="102"/>
        <v>-1.2203590291796629E-2</v>
      </c>
      <c r="Z92">
        <f t="shared" si="83"/>
        <v>13174.030407188147</v>
      </c>
      <c r="AA92">
        <f t="shared" si="84"/>
        <v>17794.349163791449</v>
      </c>
      <c r="AB92">
        <f t="shared" si="85"/>
        <v>6377.3691070356508</v>
      </c>
      <c r="AC92">
        <f t="shared" si="86"/>
        <v>2.2275386786212281</v>
      </c>
      <c r="AD92">
        <f t="shared" si="87"/>
        <v>3.2955081846811196</v>
      </c>
      <c r="AE92">
        <f t="shared" si="88"/>
        <v>1.7035669255540711</v>
      </c>
      <c r="AF92" s="11">
        <f t="shared" si="144"/>
        <v>-2.9039671966837322E-3</v>
      </c>
      <c r="AG92" s="11">
        <f t="shared" si="145"/>
        <v>2.0566286860739247E-3</v>
      </c>
      <c r="AH92" s="11">
        <f t="shared" si="146"/>
        <v>8.2570411056281934E-4</v>
      </c>
      <c r="AI92">
        <f t="shared" si="156"/>
        <v>142840.27883847075</v>
      </c>
      <c r="AJ92">
        <f t="shared" si="150"/>
        <v>25564.48698055869</v>
      </c>
      <c r="AK92">
        <f t="shared" si="151"/>
        <v>14575.389955475484</v>
      </c>
      <c r="AL92">
        <f t="shared" si="153"/>
        <v>27.05071506177126</v>
      </c>
      <c r="AM92">
        <f t="shared" si="154"/>
        <v>3.2094175924035553</v>
      </c>
      <c r="AN92">
        <f t="shared" si="149"/>
        <v>1.392598401209914</v>
      </c>
      <c r="AO92" s="11">
        <f t="shared" si="108"/>
        <v>1.5872285672873115E-2</v>
      </c>
      <c r="AP92" s="11">
        <f t="shared" si="109"/>
        <v>1.587228567287317E-2</v>
      </c>
      <c r="AQ92" s="11">
        <f t="shared" si="110"/>
        <v>1.587228567287308E-2</v>
      </c>
      <c r="AR92">
        <f t="shared" si="89"/>
        <v>88805.591977176096</v>
      </c>
      <c r="AS92">
        <f t="shared" si="73"/>
        <v>16253.128309302783</v>
      </c>
      <c r="AT92">
        <f t="shared" si="90"/>
        <v>9753.6068092875776</v>
      </c>
      <c r="AU92">
        <f t="shared" si="152"/>
        <v>17761.11839543522</v>
      </c>
      <c r="AV92">
        <f t="shared" si="128"/>
        <v>3250.6256618605566</v>
      </c>
      <c r="AW92">
        <f t="shared" si="129"/>
        <v>1950.7213618575156</v>
      </c>
      <c r="AX92">
        <f t="shared" si="130"/>
        <v>57136.474333754326</v>
      </c>
      <c r="AY92">
        <f t="shared" si="131"/>
        <v>3896.8036149609375</v>
      </c>
      <c r="AZ92">
        <f t="shared" si="132"/>
        <v>1332.1777913543872</v>
      </c>
      <c r="BA92">
        <f t="shared" si="133"/>
        <v>13619.394493716725</v>
      </c>
      <c r="BB92">
        <f t="shared" si="134"/>
        <v>27587.622349768295</v>
      </c>
      <c r="BC92">
        <f t="shared" si="135"/>
        <v>42140.327220898391</v>
      </c>
      <c r="BD92">
        <f t="shared" si="136"/>
        <v>27135.503641735035</v>
      </c>
      <c r="BE92">
        <f t="shared" si="157"/>
        <v>0.22892962336720582</v>
      </c>
      <c r="BF92">
        <f t="shared" si="157"/>
        <v>9.4306365573996173E-2</v>
      </c>
      <c r="BG92">
        <f t="shared" si="157"/>
        <v>1.9318389499603753E-2</v>
      </c>
      <c r="BH92">
        <f t="shared" si="115"/>
        <v>0.12899049791886563</v>
      </c>
      <c r="BI92">
        <f t="shared" si="116"/>
        <v>5.2408772455050717E-3</v>
      </c>
      <c r="BJ92">
        <f t="shared" si="117"/>
        <v>8.8936905877762111E-4</v>
      </c>
      <c r="BK92">
        <f t="shared" si="118"/>
        <v>3.7320017285840052E-5</v>
      </c>
      <c r="BL92">
        <f t="shared" si="119"/>
        <v>465.41920626678996</v>
      </c>
      <c r="BM92">
        <f t="shared" si="120"/>
        <v>14.455029426636525</v>
      </c>
      <c r="BN92">
        <f t="shared" si="72"/>
        <v>0.36400477472189963</v>
      </c>
      <c r="BO92">
        <f t="shared" si="121"/>
        <v>308.64101715058882</v>
      </c>
      <c r="BP92">
        <f t="shared" si="122"/>
        <v>17.227642842674065</v>
      </c>
      <c r="BQ92">
        <f t="shared" si="123"/>
        <v>5.9091444200691292</v>
      </c>
      <c r="BR92" s="11">
        <f t="shared" si="137"/>
        <v>4.6663082572812459E-2</v>
      </c>
      <c r="BS92">
        <f>MAX(-99,(BS$3*'Climate Model'!E198+BS$4*'Climate Model'!E198^2+BS$6*'Climate Model'!E198^6)*(K92/K$69)^BS$8)</f>
        <v>2.695778199602874</v>
      </c>
      <c r="BT92">
        <f>MAX(-99,(BT$3*'Climate Model'!E198+BT$4*'Climate Model'!E198^2+BT$6*'Climate Model'!E198^6)*(L92/L$69)^BS$8)</f>
        <v>1.0215143489595357</v>
      </c>
      <c r="BU92">
        <f>MAX(-99,(BU$3*'Climate Model'!E198+BU$4*'Climate Model'!E198^2+BU$6*'Climate Model'!E198^6)*(M92/M$69)^BS$8)</f>
        <v>-0.40549208969668471</v>
      </c>
      <c r="BV92" s="41">
        <f t="shared" si="92"/>
        <v>0.32557130579678267</v>
      </c>
      <c r="BW92">
        <f>MAX(-99,(BW$3*'Climate Model'!N198+BW$4*'Climate Model'!N198^2+BW$6*'Climate Model'!N198^6)*(K92/K$69)^BS$8)</f>
        <v>2.695774308909725</v>
      </c>
      <c r="BX92">
        <f>MAX(-99,(BX$3*'Climate Model'!N198+BX$4*'Climate Model'!N198^2+BX$6*'Climate Model'!N198^6)*(L92/L$69)^BS$8)</f>
        <v>1.0215093727574951</v>
      </c>
      <c r="BY92">
        <f>MAX(-99,(BY$3*'Climate Model'!N198+BY$4*'Climate Model'!N198^2+BY$6*'Climate Model'!N198^6)*(M92/M$69)^BS$8)</f>
        <v>-0.40549653736338431</v>
      </c>
      <c r="BZ92">
        <f t="shared" si="124"/>
        <v>4.6977495076393327E-3</v>
      </c>
      <c r="CA92">
        <f t="shared" si="138"/>
        <v>1.5294524415083305E-3</v>
      </c>
    </row>
    <row r="93" spans="1:79" ht="14.5" x14ac:dyDescent="0.35">
      <c r="A93" s="13">
        <v>2044</v>
      </c>
      <c r="B93" s="18">
        <f t="shared" si="74"/>
        <v>1245.5374560593664</v>
      </c>
      <c r="C93">
        <f t="shared" si="75"/>
        <v>3348.1164930984128</v>
      </c>
      <c r="D93">
        <f t="shared" si="76"/>
        <v>5901.4483600122476</v>
      </c>
      <c r="E93" s="11">
        <f t="shared" si="111"/>
        <v>1.7052038253950207E-3</v>
      </c>
      <c r="F93" s="11">
        <f t="shared" si="147"/>
        <v>3.4185577484000702E-3</v>
      </c>
      <c r="G93" s="11">
        <f t="shared" si="148"/>
        <v>7.5475918491689593E-3</v>
      </c>
      <c r="H93">
        <f t="shared" si="139"/>
        <v>90703.739239775343</v>
      </c>
      <c r="I93">
        <f t="shared" si="140"/>
        <v>16631.208852211304</v>
      </c>
      <c r="J93">
        <f t="shared" si="113"/>
        <v>10027.613126577882</v>
      </c>
      <c r="K93">
        <f t="shared" si="78"/>
        <v>72822.971961633331</v>
      </c>
      <c r="L93">
        <f t="shared" si="141"/>
        <v>4967.332793376152</v>
      </c>
      <c r="M93">
        <f t="shared" si="79"/>
        <v>1699.1783228205813</v>
      </c>
      <c r="N93" s="11">
        <f t="shared" si="114"/>
        <v>1.963549989099626E-2</v>
      </c>
      <c r="O93" s="11">
        <f t="shared" si="95"/>
        <v>1.9775854098502361E-2</v>
      </c>
      <c r="P93" s="11">
        <f t="shared" si="96"/>
        <v>2.0391322448380159E-2</v>
      </c>
      <c r="Q93">
        <f t="shared" si="125"/>
        <v>7810.0361036046897</v>
      </c>
      <c r="R93">
        <f t="shared" si="142"/>
        <v>6080.8600387644274</v>
      </c>
      <c r="S93">
        <f t="shared" si="143"/>
        <v>3939.3783968591047</v>
      </c>
      <c r="T93">
        <f t="shared" si="80"/>
        <v>86.10489676681199</v>
      </c>
      <c r="U93">
        <f t="shared" si="81"/>
        <v>365.62946763523502</v>
      </c>
      <c r="V93">
        <f t="shared" si="82"/>
        <v>392.85304958743399</v>
      </c>
      <c r="W93" s="11">
        <f t="shared" si="100"/>
        <v>-1.219247815263802E-2</v>
      </c>
      <c r="X93" s="11">
        <f t="shared" si="101"/>
        <v>-1.3228586309256496E-2</v>
      </c>
      <c r="Y93" s="11">
        <f t="shared" si="102"/>
        <v>-1.2203590291796629E-2</v>
      </c>
      <c r="Z93">
        <f t="shared" si="83"/>
        <v>13257.208779245793</v>
      </c>
      <c r="AA93">
        <f t="shared" si="84"/>
        <v>18011.818809980839</v>
      </c>
      <c r="AB93">
        <f t="shared" si="85"/>
        <v>6485.9502292665184</v>
      </c>
      <c r="AC93">
        <f t="shared" si="86"/>
        <v>2.2210699793691679</v>
      </c>
      <c r="AD93">
        <f t="shared" si="87"/>
        <v>3.3022858213489261</v>
      </c>
      <c r="AE93">
        <f t="shared" si="88"/>
        <v>1.7049735677671198</v>
      </c>
      <c r="AF93" s="11">
        <f t="shared" si="144"/>
        <v>-2.9039671966837322E-3</v>
      </c>
      <c r="AG93" s="11">
        <f t="shared" si="145"/>
        <v>2.0566286860739247E-3</v>
      </c>
      <c r="AH93" s="11">
        <f t="shared" si="146"/>
        <v>8.2570411056281934E-4</v>
      </c>
      <c r="AI93">
        <f t="shared" si="156"/>
        <v>146317.3693500589</v>
      </c>
      <c r="AJ93">
        <f t="shared" si="150"/>
        <v>26258.663944363376</v>
      </c>
      <c r="AK93">
        <f t="shared" si="151"/>
        <v>15068.572321785452</v>
      </c>
      <c r="AL93">
        <f t="shared" si="153"/>
        <v>27.475778172116026</v>
      </c>
      <c r="AM93">
        <f t="shared" si="154"/>
        <v>3.2598489773450274</v>
      </c>
      <c r="AN93">
        <f t="shared" si="149"/>
        <v>1.4144810836649884</v>
      </c>
      <c r="AO93" s="11">
        <f t="shared" si="108"/>
        <v>1.5713562816144385E-2</v>
      </c>
      <c r="AP93" s="11">
        <f t="shared" si="109"/>
        <v>1.5713562816144437E-2</v>
      </c>
      <c r="AQ93" s="11">
        <f t="shared" si="110"/>
        <v>1.571356281614435E-2</v>
      </c>
      <c r="AR93">
        <f t="shared" si="89"/>
        <v>90703.739239775343</v>
      </c>
      <c r="AS93">
        <f t="shared" si="73"/>
        <v>16631.208852211304</v>
      </c>
      <c r="AT93">
        <f t="shared" si="90"/>
        <v>10027.613126577882</v>
      </c>
      <c r="AU93">
        <f t="shared" si="152"/>
        <v>18140.74784795507</v>
      </c>
      <c r="AV93">
        <f t="shared" si="128"/>
        <v>3326.241770442261</v>
      </c>
      <c r="AW93">
        <f t="shared" si="129"/>
        <v>2005.5226253155765</v>
      </c>
      <c r="AX93">
        <f t="shared" si="130"/>
        <v>58258.377569306664</v>
      </c>
      <c r="AY93">
        <f t="shared" si="131"/>
        <v>3973.8662347009213</v>
      </c>
      <c r="AZ93">
        <f t="shared" si="132"/>
        <v>1359.3426582564655</v>
      </c>
      <c r="BA93">
        <f t="shared" si="133"/>
        <v>13666.83807517911</v>
      </c>
      <c r="BB93">
        <f t="shared" si="134"/>
        <v>27747.497900557682</v>
      </c>
      <c r="BC93">
        <f t="shared" si="135"/>
        <v>42577.51304680801</v>
      </c>
      <c r="BD93">
        <f t="shared" si="136"/>
        <v>26043.177107196327</v>
      </c>
      <c r="BE93">
        <f t="shared" si="157"/>
        <v>0.22892962336720582</v>
      </c>
      <c r="BF93">
        <f t="shared" si="157"/>
        <v>9.4306365573996173E-2</v>
      </c>
      <c r="BG93">
        <f t="shared" si="157"/>
        <v>1.9318389499603753E-2</v>
      </c>
      <c r="BH93">
        <f t="shared" si="115"/>
        <v>0.12869548270543063</v>
      </c>
      <c r="BI93">
        <f t="shared" si="116"/>
        <v>5.2408772455050717E-3</v>
      </c>
      <c r="BJ93">
        <f t="shared" si="117"/>
        <v>8.8936905877762111E-4</v>
      </c>
      <c r="BK93">
        <f t="shared" si="118"/>
        <v>3.7320017285840052E-5</v>
      </c>
      <c r="BL93">
        <f t="shared" si="119"/>
        <v>475.36716306396409</v>
      </c>
      <c r="BM93">
        <f t="shared" si="120"/>
        <v>14.791282563225208</v>
      </c>
      <c r="BN93">
        <f t="shared" si="72"/>
        <v>0.37423069521960317</v>
      </c>
      <c r="BO93">
        <f t="shared" si="121"/>
        <v>313.26010184989082</v>
      </c>
      <c r="BP93">
        <f t="shared" si="122"/>
        <v>17.415552293752942</v>
      </c>
      <c r="BQ93">
        <f t="shared" si="123"/>
        <v>5.9734450399098415</v>
      </c>
      <c r="BR93" s="11">
        <f t="shared" si="137"/>
        <v>4.6588860865894394E-2</v>
      </c>
      <c r="BS93">
        <f>MAX(-99,(BS$3*'Climate Model'!E199+BS$4*'Climate Model'!E199^2+BS$6*'Climate Model'!E199^6)*(K93/K$69)^BS$8)</f>
        <v>2.6307179724498426</v>
      </c>
      <c r="BT93">
        <f>MAX(-99,(BT$3*'Climate Model'!E199+BT$4*'Climate Model'!E199^2+BT$6*'Climate Model'!E199^6)*(L93/L$69)^BS$8)</f>
        <v>0.95058493253229537</v>
      </c>
      <c r="BU93">
        <f>MAX(-99,(BU$3*'Climate Model'!E199+BU$4*'Climate Model'!E199^2+BU$6*'Climate Model'!E199^6)*(M93/M$69)^BS$8)</f>
        <v>-0.46208082388923355</v>
      </c>
      <c r="BV93" s="41">
        <f t="shared" si="92"/>
        <v>0.31006791028265024</v>
      </c>
      <c r="BW93">
        <f>MAX(-99,(BW$3*'Climate Model'!N199+BW$4*'Climate Model'!N199^2+BW$6*'Climate Model'!N199^6)*(K93/K$69)^BS$8)</f>
        <v>2.6307138253419624</v>
      </c>
      <c r="BX93">
        <f>MAX(-99,(BX$3*'Climate Model'!N199+BX$4*'Climate Model'!N199^2+BX$6*'Climate Model'!N199^6)*(L93/L$69)^BS$8)</f>
        <v>0.95057971383987416</v>
      </c>
      <c r="BY93">
        <f>MAX(-99,(BY$3*'Climate Model'!N199+BY$4*'Climate Model'!N199^2+BY$6*'Climate Model'!N199^6)*(M93/M$69)^BS$8)</f>
        <v>-0.46208544125176815</v>
      </c>
      <c r="BZ93">
        <f t="shared" si="124"/>
        <v>5.0925248052082431E-3</v>
      </c>
      <c r="CA93">
        <f t="shared" si="138"/>
        <v>1.5790285244134804E-3</v>
      </c>
    </row>
    <row r="94" spans="1:79" ht="14.5" x14ac:dyDescent="0.35">
      <c r="A94" s="13">
        <v>2045</v>
      </c>
      <c r="B94" s="18">
        <f t="shared" si="74"/>
        <v>1247.5551565323744</v>
      </c>
      <c r="C94">
        <f t="shared" si="75"/>
        <v>3358.9899361994389</v>
      </c>
      <c r="D94">
        <f t="shared" si="76"/>
        <v>5943.762997375552</v>
      </c>
      <c r="E94" s="11">
        <f t="shared" si="111"/>
        <v>1.6199436341252696E-3</v>
      </c>
      <c r="F94" s="11">
        <f t="shared" si="147"/>
        <v>3.2476298609800665E-3</v>
      </c>
      <c r="G94" s="11">
        <f t="shared" si="148"/>
        <v>7.1702122567105109E-3</v>
      </c>
      <c r="H94">
        <f t="shared" si="139"/>
        <v>92613.322784937933</v>
      </c>
      <c r="I94">
        <f t="shared" si="140"/>
        <v>17011.219331304055</v>
      </c>
      <c r="J94">
        <f t="shared" si="113"/>
        <v>10303.030269430046</v>
      </c>
      <c r="K94">
        <f t="shared" si="78"/>
        <v>74235.854262636436</v>
      </c>
      <c r="L94">
        <f t="shared" si="141"/>
        <v>5064.3853224971435</v>
      </c>
      <c r="M94">
        <f t="shared" si="79"/>
        <v>1733.418757440247</v>
      </c>
      <c r="N94" s="11">
        <f t="shared" si="114"/>
        <v>1.9401601760327489E-2</v>
      </c>
      <c r="O94" s="11">
        <f t="shared" si="95"/>
        <v>1.9538157228041832E-2</v>
      </c>
      <c r="P94" s="11">
        <f t="shared" si="96"/>
        <v>2.0151171986956377E-2</v>
      </c>
      <c r="Q94">
        <f t="shared" si="125"/>
        <v>7877.2321610128602</v>
      </c>
      <c r="R94">
        <f t="shared" si="142"/>
        <v>6137.5238662202182</v>
      </c>
      <c r="S94">
        <f t="shared" si="143"/>
        <v>3998.1818916469192</v>
      </c>
      <c r="T94">
        <f t="shared" si="80"/>
        <v>85.055064694147489</v>
      </c>
      <c r="U94">
        <f t="shared" si="81"/>
        <v>360.79270666541481</v>
      </c>
      <c r="V94">
        <f t="shared" si="82"/>
        <v>388.05883192538607</v>
      </c>
      <c r="W94" s="11">
        <f t="shared" si="100"/>
        <v>-1.219247815263802E-2</v>
      </c>
      <c r="X94" s="11">
        <f t="shared" si="101"/>
        <v>-1.3228586309256496E-2</v>
      </c>
      <c r="Y94" s="11">
        <f t="shared" si="102"/>
        <v>-1.2203590291796629E-2</v>
      </c>
      <c r="Z94">
        <f t="shared" si="83"/>
        <v>13336.635766266374</v>
      </c>
      <c r="AA94">
        <f t="shared" si="84"/>
        <v>18224.400378066697</v>
      </c>
      <c r="AB94">
        <f t="shared" si="85"/>
        <v>6592.2221148801264</v>
      </c>
      <c r="AC94">
        <f t="shared" si="86"/>
        <v>2.2146200650075407</v>
      </c>
      <c r="AD94">
        <f t="shared" si="87"/>
        <v>3.3090773970987275</v>
      </c>
      <c r="AE94">
        <f t="shared" si="88"/>
        <v>1.7063813714504261</v>
      </c>
      <c r="AF94" s="11">
        <f t="shared" si="144"/>
        <v>-2.9039671966837322E-3</v>
      </c>
      <c r="AG94" s="11">
        <f t="shared" si="145"/>
        <v>2.0566286860739247E-3</v>
      </c>
      <c r="AH94" s="11">
        <f t="shared" si="146"/>
        <v>8.2570411056281934E-4</v>
      </c>
      <c r="AI94">
        <f t="shared" si="156"/>
        <v>149826.38026300809</v>
      </c>
      <c r="AJ94">
        <f t="shared" si="150"/>
        <v>26959.039320369302</v>
      </c>
      <c r="AK94">
        <f t="shared" si="151"/>
        <v>15567.237714922483</v>
      </c>
      <c r="AL94">
        <f t="shared" si="153"/>
        <v>27.90320311468372</v>
      </c>
      <c r="AM94">
        <f t="shared" si="154"/>
        <v>3.3105605806049159</v>
      </c>
      <c r="AN94">
        <f t="shared" si="149"/>
        <v>1.4364853556518018</v>
      </c>
      <c r="AO94" s="11">
        <f t="shared" si="108"/>
        <v>1.5556427187982941E-2</v>
      </c>
      <c r="AP94" s="11">
        <f t="shared" si="109"/>
        <v>1.5556427187982993E-2</v>
      </c>
      <c r="AQ94" s="11">
        <f t="shared" si="110"/>
        <v>1.5556427187982906E-2</v>
      </c>
      <c r="AR94">
        <f t="shared" si="89"/>
        <v>92613.322784937933</v>
      </c>
      <c r="AS94">
        <f t="shared" si="73"/>
        <v>17011.219331304055</v>
      </c>
      <c r="AT94">
        <f t="shared" si="90"/>
        <v>10303.030269430046</v>
      </c>
      <c r="AU94">
        <f t="shared" si="152"/>
        <v>18522.664556987587</v>
      </c>
      <c r="AV94">
        <f t="shared" si="128"/>
        <v>3402.243866260811</v>
      </c>
      <c r="AW94">
        <f t="shared" si="129"/>
        <v>2060.6060538860092</v>
      </c>
      <c r="AX94">
        <f t="shared" si="130"/>
        <v>59388.683410109152</v>
      </c>
      <c r="AY94">
        <f t="shared" si="131"/>
        <v>4051.5082579977147</v>
      </c>
      <c r="AZ94">
        <f t="shared" si="132"/>
        <v>1386.7350059521975</v>
      </c>
      <c r="BA94">
        <f t="shared" si="133"/>
        <v>13712.950340668614</v>
      </c>
      <c r="BB94">
        <f t="shared" si="134"/>
        <v>27902.607077596233</v>
      </c>
      <c r="BC94">
        <f t="shared" si="135"/>
        <v>43001.3858230357</v>
      </c>
      <c r="BD94">
        <f t="shared" si="136"/>
        <v>24987.617871748273</v>
      </c>
      <c r="BE94">
        <f t="shared" si="157"/>
        <v>0.22892962336720582</v>
      </c>
      <c r="BF94">
        <f t="shared" si="157"/>
        <v>9.4306365573996173E-2</v>
      </c>
      <c r="BG94">
        <f t="shared" si="157"/>
        <v>1.9318389499603753E-2</v>
      </c>
      <c r="BH94">
        <f t="shared" si="115"/>
        <v>0.12840788193175895</v>
      </c>
      <c r="BI94">
        <f t="shared" si="116"/>
        <v>5.2408772455050717E-3</v>
      </c>
      <c r="BJ94">
        <f t="shared" si="117"/>
        <v>8.8936905877762111E-4</v>
      </c>
      <c r="BK94">
        <f t="shared" si="118"/>
        <v>3.7320017285840052E-5</v>
      </c>
      <c r="BL94">
        <f t="shared" si="119"/>
        <v>485.37505601419758</v>
      </c>
      <c r="BM94">
        <f t="shared" si="120"/>
        <v>15.12925212534156</v>
      </c>
      <c r="BN94">
        <f t="shared" si="72"/>
        <v>0.38450926775166261</v>
      </c>
      <c r="BO94">
        <f t="shared" si="121"/>
        <v>317.95024585689561</v>
      </c>
      <c r="BP94">
        <f t="shared" si="122"/>
        <v>17.605696054045723</v>
      </c>
      <c r="BQ94">
        <f t="shared" si="123"/>
        <v>6.0385693413388983</v>
      </c>
      <c r="BR94" s="11">
        <f t="shared" si="137"/>
        <v>4.6508462468363793E-2</v>
      </c>
      <c r="BS94">
        <f>MAX(-99,(BS$3*'Climate Model'!E200+BS$4*'Climate Model'!E200^2+BS$6*'Climate Model'!E200^6)*(K94/K$69)^BS$8)</f>
        <v>2.5635139441912993</v>
      </c>
      <c r="BT94">
        <f>MAX(-99,(BT$3*'Climate Model'!E200+BT$4*'Climate Model'!E200^2+BT$6*'Climate Model'!E200^6)*(L94/L$69)^BS$8)</f>
        <v>0.87781629883920309</v>
      </c>
      <c r="BU94">
        <f>MAX(-99,(BU$3*'Climate Model'!E200+BU$4*'Climate Model'!E200^2+BU$6*'Climate Model'!E200^6)*(M94/M$69)^BS$8)</f>
        <v>-0.51981062044933657</v>
      </c>
      <c r="BV94" s="41">
        <f t="shared" si="92"/>
        <v>0.29530277169776209</v>
      </c>
      <c r="BW94">
        <f>MAX(-99,(BW$3*'Climate Model'!N200+BW$4*'Climate Model'!N200^2+BW$6*'Climate Model'!N200^6)*(K94/K$69)^BS$8)</f>
        <v>2.5635095415095233</v>
      </c>
      <c r="BX94">
        <f>MAX(-99,(BX$3*'Climate Model'!N200+BX$4*'Climate Model'!N200^2+BX$6*'Climate Model'!N200^6)*(L94/L$69)^BS$8)</f>
        <v>0.87781084057121039</v>
      </c>
      <c r="BY94">
        <f>MAX(-99,(BY$3*'Climate Model'!N200+BY$4*'Climate Model'!N200^2+BY$6*'Climate Model'!N200^6)*(M94/M$69)^BS$8)</f>
        <v>-0.51981540386485703</v>
      </c>
      <c r="BZ94">
        <f t="shared" si="124"/>
        <v>5.4988245733502894E-3</v>
      </c>
      <c r="CA94">
        <f t="shared" si="138"/>
        <v>1.6238181375901046E-3</v>
      </c>
    </row>
    <row r="95" spans="1:79" ht="14.5" x14ac:dyDescent="0.35">
      <c r="A95" s="13">
        <v>2046</v>
      </c>
      <c r="B95" s="18">
        <f t="shared" si="74"/>
        <v>1249.4750771147169</v>
      </c>
      <c r="C95">
        <f t="shared" si="75"/>
        <v>3369.3532544179952</v>
      </c>
      <c r="D95">
        <f t="shared" si="76"/>
        <v>5984.2501375555776</v>
      </c>
      <c r="E95" s="11">
        <f t="shared" si="111"/>
        <v>1.5389464524190061E-3</v>
      </c>
      <c r="F95" s="11">
        <f t="shared" si="147"/>
        <v>3.0852483679310629E-3</v>
      </c>
      <c r="G95" s="11">
        <f t="shared" si="148"/>
        <v>6.8117016438749853E-3</v>
      </c>
      <c r="H95">
        <f t="shared" si="139"/>
        <v>94533.932243161922</v>
      </c>
      <c r="I95">
        <f t="shared" si="140"/>
        <v>17393.070083972198</v>
      </c>
      <c r="J95">
        <f t="shared" si="113"/>
        <v>10579.765971911191</v>
      </c>
      <c r="K95">
        <f t="shared" si="78"/>
        <v>75658.917872503167</v>
      </c>
      <c r="L95">
        <f t="shared" si="141"/>
        <v>5162.1390725848914</v>
      </c>
      <c r="M95">
        <f t="shared" si="79"/>
        <v>1767.9351178045458</v>
      </c>
      <c r="N95" s="11">
        <f t="shared" si="114"/>
        <v>1.9169491938923797E-2</v>
      </c>
      <c r="O95" s="11">
        <f t="shared" si="95"/>
        <v>1.9302194415086005E-2</v>
      </c>
      <c r="P95" s="11">
        <f t="shared" si="96"/>
        <v>1.9912303484744473E-2</v>
      </c>
      <c r="Q95">
        <f t="shared" si="125"/>
        <v>7942.5550082055297</v>
      </c>
      <c r="R95">
        <f t="shared" si="142"/>
        <v>6192.2795799627975</v>
      </c>
      <c r="S95">
        <f t="shared" si="143"/>
        <v>4055.4689110774111</v>
      </c>
      <c r="T95">
        <f t="shared" si="80"/>
        <v>84.018032676092886</v>
      </c>
      <c r="U95">
        <f t="shared" si="81"/>
        <v>356.01992920554113</v>
      </c>
      <c r="V95">
        <f t="shared" si="82"/>
        <v>383.32312093145549</v>
      </c>
      <c r="W95" s="11">
        <f t="shared" si="100"/>
        <v>-1.219247815263802E-2</v>
      </c>
      <c r="X95" s="11">
        <f t="shared" si="101"/>
        <v>-1.3228586309256496E-2</v>
      </c>
      <c r="Y95" s="11">
        <f t="shared" si="102"/>
        <v>-1.2203590291796629E-2</v>
      </c>
      <c r="Z95">
        <f t="shared" si="83"/>
        <v>13412.319259517672</v>
      </c>
      <c r="AA95">
        <f t="shared" si="84"/>
        <v>18432.052540094988</v>
      </c>
      <c r="AB95">
        <f t="shared" si="85"/>
        <v>6696.1493492677228</v>
      </c>
      <c r="AC95">
        <f t="shared" si="86"/>
        <v>2.2081888809856411</v>
      </c>
      <c r="AD95">
        <f t="shared" si="87"/>
        <v>3.3158829405980397</v>
      </c>
      <c r="AE95">
        <f t="shared" si="88"/>
        <v>1.7077903375630206</v>
      </c>
      <c r="AF95" s="11">
        <f t="shared" si="144"/>
        <v>-2.9039671966837322E-3</v>
      </c>
      <c r="AG95" s="11">
        <f t="shared" si="145"/>
        <v>2.0566286860739247E-3</v>
      </c>
      <c r="AH95" s="11">
        <f t="shared" si="146"/>
        <v>8.2570411056281934E-4</v>
      </c>
      <c r="AI95">
        <f t="shared" si="156"/>
        <v>153366.40679369486</v>
      </c>
      <c r="AJ95">
        <f t="shared" si="150"/>
        <v>27665.379254593183</v>
      </c>
      <c r="AK95">
        <f t="shared" si="151"/>
        <v>16071.119997316244</v>
      </c>
      <c r="AL95">
        <f t="shared" si="153"/>
        <v>28.332936520773146</v>
      </c>
      <c r="AM95">
        <f t="shared" si="154"/>
        <v>3.3615460702822668</v>
      </c>
      <c r="AN95">
        <f t="shared" si="149"/>
        <v>1.4586084696951849</v>
      </c>
      <c r="AO95" s="11">
        <f t="shared" si="108"/>
        <v>1.5400862916103111E-2</v>
      </c>
      <c r="AP95" s="11">
        <f t="shared" si="109"/>
        <v>1.5400862916103163E-2</v>
      </c>
      <c r="AQ95" s="11">
        <f t="shared" si="110"/>
        <v>1.5400862916103077E-2</v>
      </c>
      <c r="AR95">
        <f t="shared" si="89"/>
        <v>94533.932243161922</v>
      </c>
      <c r="AS95">
        <f t="shared" si="73"/>
        <v>17393.070083972198</v>
      </c>
      <c r="AT95">
        <f t="shared" si="90"/>
        <v>10579.765971911191</v>
      </c>
      <c r="AU95">
        <f t="shared" si="152"/>
        <v>18906.786448632385</v>
      </c>
      <c r="AV95">
        <f t="shared" si="128"/>
        <v>3478.6140167944395</v>
      </c>
      <c r="AW95">
        <f t="shared" si="129"/>
        <v>2115.9531943822381</v>
      </c>
      <c r="AX95">
        <f t="shared" si="130"/>
        <v>60527.134298002529</v>
      </c>
      <c r="AY95">
        <f t="shared" si="131"/>
        <v>4129.7112580679131</v>
      </c>
      <c r="AZ95">
        <f t="shared" si="132"/>
        <v>1414.3480942436368</v>
      </c>
      <c r="BA95">
        <f t="shared" si="133"/>
        <v>13757.778959732543</v>
      </c>
      <c r="BB95">
        <f t="shared" si="134"/>
        <v>28053.10975597108</v>
      </c>
      <c r="BC95">
        <f t="shared" si="135"/>
        <v>43412.287778808415</v>
      </c>
      <c r="BD95">
        <f t="shared" si="136"/>
        <v>23968.2287921114</v>
      </c>
      <c r="BE95">
        <f t="shared" si="157"/>
        <v>0.22892962336720582</v>
      </c>
      <c r="BF95">
        <f t="shared" si="157"/>
        <v>9.4306365573996173E-2</v>
      </c>
      <c r="BG95">
        <f t="shared" si="157"/>
        <v>1.9318389499603753E-2</v>
      </c>
      <c r="BH95">
        <f t="shared" si="115"/>
        <v>0.12812737751750741</v>
      </c>
      <c r="BI95">
        <f t="shared" si="116"/>
        <v>5.2408772455050717E-3</v>
      </c>
      <c r="BJ95">
        <f t="shared" si="117"/>
        <v>8.8936905877762111E-4</v>
      </c>
      <c r="BK95">
        <f t="shared" si="118"/>
        <v>3.7320017285840052E-5</v>
      </c>
      <c r="BL95">
        <f t="shared" si="119"/>
        <v>495.44073442130554</v>
      </c>
      <c r="BM95">
        <f t="shared" si="120"/>
        <v>15.468858369835553</v>
      </c>
      <c r="BN95">
        <f t="shared" si="72"/>
        <v>0.394837048951868</v>
      </c>
      <c r="BO95">
        <f t="shared" si="121"/>
        <v>322.71253144366744</v>
      </c>
      <c r="BP95">
        <f t="shared" si="122"/>
        <v>17.798096248099842</v>
      </c>
      <c r="BQ95">
        <f t="shared" si="123"/>
        <v>6.1045245319202834</v>
      </c>
      <c r="BR95" s="11">
        <f t="shared" si="137"/>
        <v>4.6422353003369582E-2</v>
      </c>
      <c r="BS95">
        <f>MAX(-99,(BS$3*'Climate Model'!E201+BS$4*'Climate Model'!E201^2+BS$6*'Climate Model'!E201^6)*(K95/K$69)^BS$8)</f>
        <v>2.4941650567198117</v>
      </c>
      <c r="BT95">
        <f>MAX(-99,(BT$3*'Climate Model'!E201+BT$4*'Climate Model'!E201^2+BT$6*'Climate Model'!E201^6)*(L95/L$69)^BS$8)</f>
        <v>0.80320272236618018</v>
      </c>
      <c r="BU95">
        <f>MAX(-99,(BU$3*'Climate Model'!E201+BU$4*'Climate Model'!E201^2+BU$6*'Climate Model'!E201^6)*(M95/M$69)^BS$8)</f>
        <v>-0.57868865753256438</v>
      </c>
      <c r="BV95" s="41">
        <f t="shared" si="92"/>
        <v>0.28124073495024959</v>
      </c>
      <c r="BW95">
        <f>MAX(-99,(BW$3*'Climate Model'!N201+BW$4*'Climate Model'!N201^2+BW$6*'Climate Model'!N201^6)*(K95/K$69)^BS$8)</f>
        <v>2.4941603997362036</v>
      </c>
      <c r="BX95">
        <f>MAX(-99,(BX$3*'Climate Model'!N201+BX$4*'Climate Model'!N201^2+BX$6*'Climate Model'!N201^6)*(L95/L$69)^BS$8)</f>
        <v>0.80319702767419587</v>
      </c>
      <c r="BY95">
        <f>MAX(-99,(BY$3*'Climate Model'!N201+BY$4*'Climate Model'!N201^2+BY$6*'Climate Model'!N201^6)*(M95/M$69)^BS$8)</f>
        <v>-0.5786936033195037</v>
      </c>
      <c r="BZ95">
        <f t="shared" si="124"/>
        <v>5.9161641801796679E-3</v>
      </c>
      <c r="CA95">
        <f t="shared" si="138"/>
        <v>1.6638663621200706E-3</v>
      </c>
    </row>
    <row r="96" spans="1:79" ht="14.5" x14ac:dyDescent="0.35">
      <c r="A96" s="13">
        <v>2047</v>
      </c>
      <c r="B96" s="18">
        <f t="shared" si="74"/>
        <v>1251.3018085901631</v>
      </c>
      <c r="C96">
        <f t="shared" si="75"/>
        <v>3379.2287814657129</v>
      </c>
      <c r="D96">
        <f t="shared" si="76"/>
        <v>6022.9749177299573</v>
      </c>
      <c r="E96" s="11">
        <f t="shared" si="111"/>
        <v>1.4619991297980558E-3</v>
      </c>
      <c r="F96" s="11">
        <f t="shared" si="147"/>
        <v>2.9309859495345097E-3</v>
      </c>
      <c r="G96" s="11">
        <f t="shared" si="148"/>
        <v>6.4711165616812361E-3</v>
      </c>
      <c r="H96">
        <f t="shared" si="139"/>
        <v>96465.155616094562</v>
      </c>
      <c r="I96">
        <f t="shared" si="140"/>
        <v>17776.672748689351</v>
      </c>
      <c r="J96">
        <f t="shared" si="113"/>
        <v>10857.731897659321</v>
      </c>
      <c r="K96">
        <f t="shared" si="78"/>
        <v>77091.837439907074</v>
      </c>
      <c r="L96">
        <f t="shared" si="141"/>
        <v>5260.5709463029798</v>
      </c>
      <c r="M96">
        <f t="shared" si="79"/>
        <v>1802.7190957905516</v>
      </c>
      <c r="N96" s="11">
        <f t="shared" si="114"/>
        <v>1.8939202511706495E-2</v>
      </c>
      <c r="O96" s="11">
        <f t="shared" si="95"/>
        <v>1.9068039883086595E-2</v>
      </c>
      <c r="P96" s="11">
        <f t="shared" si="96"/>
        <v>1.9674917725035716E-2</v>
      </c>
      <c r="Q96">
        <f t="shared" si="125"/>
        <v>8005.994846141446</v>
      </c>
      <c r="R96">
        <f t="shared" si="142"/>
        <v>6245.128038031412</v>
      </c>
      <c r="S96">
        <f t="shared" si="143"/>
        <v>4111.2280943202577</v>
      </c>
      <c r="T96">
        <f t="shared" si="80"/>
        <v>82.993644648261991</v>
      </c>
      <c r="U96">
        <f t="shared" si="81"/>
        <v>351.31028884423023</v>
      </c>
      <c r="V96">
        <f t="shared" si="82"/>
        <v>378.64520261423519</v>
      </c>
      <c r="W96" s="11">
        <f t="shared" si="100"/>
        <v>-1.219247815263802E-2</v>
      </c>
      <c r="X96" s="11">
        <f t="shared" si="101"/>
        <v>-1.3228586309256496E-2</v>
      </c>
      <c r="Y96" s="11">
        <f t="shared" si="102"/>
        <v>-1.2203590291796629E-2</v>
      </c>
      <c r="Z96">
        <f t="shared" si="83"/>
        <v>13484.270524870239</v>
      </c>
      <c r="AA96">
        <f t="shared" si="84"/>
        <v>18634.739561840812</v>
      </c>
      <c r="AB96">
        <f t="shared" si="85"/>
        <v>6797.7018275627488</v>
      </c>
      <c r="AC96">
        <f t="shared" si="86"/>
        <v>2.2017763729111772</v>
      </c>
      <c r="AD96">
        <f t="shared" si="87"/>
        <v>3.3227024805733367</v>
      </c>
      <c r="AE96">
        <f t="shared" si="88"/>
        <v>1.7092004670647258</v>
      </c>
      <c r="AF96" s="11">
        <f t="shared" si="144"/>
        <v>-2.9039671966837322E-3</v>
      </c>
      <c r="AG96" s="11">
        <f t="shared" si="145"/>
        <v>2.0566286860739247E-3</v>
      </c>
      <c r="AH96" s="11">
        <f t="shared" si="146"/>
        <v>8.2570411056281934E-4</v>
      </c>
      <c r="AI96">
        <f t="shared" si="156"/>
        <v>156936.55256295778</v>
      </c>
      <c r="AJ96">
        <f t="shared" si="150"/>
        <v>28377.455345928305</v>
      </c>
      <c r="AK96">
        <f t="shared" si="151"/>
        <v>16579.961191966857</v>
      </c>
      <c r="AL96">
        <f t="shared" si="153"/>
        <v>28.764924675426556</v>
      </c>
      <c r="AM96">
        <f t="shared" si="154"/>
        <v>3.4127990733947038</v>
      </c>
      <c r="AN96">
        <f t="shared" si="149"/>
        <v>1.4808476604943268</v>
      </c>
      <c r="AO96" s="11">
        <f t="shared" si="108"/>
        <v>1.524685428694208E-2</v>
      </c>
      <c r="AP96" s="11">
        <f t="shared" si="109"/>
        <v>1.5246854286942132E-2</v>
      </c>
      <c r="AQ96" s="11">
        <f t="shared" si="110"/>
        <v>1.5246854286942045E-2</v>
      </c>
      <c r="AR96">
        <f t="shared" si="89"/>
        <v>96465.155616094562</v>
      </c>
      <c r="AS96">
        <f t="shared" si="73"/>
        <v>17776.672748689351</v>
      </c>
      <c r="AT96">
        <f t="shared" si="90"/>
        <v>10857.731897659321</v>
      </c>
      <c r="AU96">
        <f t="shared" si="152"/>
        <v>19293.031123218912</v>
      </c>
      <c r="AV96">
        <f t="shared" si="128"/>
        <v>3555.3345497378705</v>
      </c>
      <c r="AW96">
        <f t="shared" si="129"/>
        <v>2171.5463795318642</v>
      </c>
      <c r="AX96">
        <f t="shared" si="130"/>
        <v>61673.469951925654</v>
      </c>
      <c r="AY96">
        <f t="shared" si="131"/>
        <v>4208.4567570423833</v>
      </c>
      <c r="AZ96">
        <f t="shared" si="132"/>
        <v>1442.1752766324414</v>
      </c>
      <c r="BA96">
        <f t="shared" si="133"/>
        <v>13801.36985598016</v>
      </c>
      <c r="BB96">
        <f t="shared" si="134"/>
        <v>28199.161667882665</v>
      </c>
      <c r="BC96">
        <f t="shared" si="135"/>
        <v>43810.564603819024</v>
      </c>
      <c r="BD96">
        <f t="shared" si="136"/>
        <v>22984.357849367389</v>
      </c>
      <c r="BE96">
        <f t="shared" si="157"/>
        <v>0.22892962336720582</v>
      </c>
      <c r="BF96">
        <f t="shared" si="157"/>
        <v>9.4306365573996173E-2</v>
      </c>
      <c r="BG96">
        <f t="shared" si="157"/>
        <v>1.9318389499603753E-2</v>
      </c>
      <c r="BH96">
        <f t="shared" si="115"/>
        <v>0.12785366340051188</v>
      </c>
      <c r="BI96">
        <f t="shared" si="116"/>
        <v>5.2408772455050717E-3</v>
      </c>
      <c r="BJ96">
        <f t="shared" si="117"/>
        <v>8.8936905877762111E-4</v>
      </c>
      <c r="BK96">
        <f t="shared" si="118"/>
        <v>3.7320017285840052E-5</v>
      </c>
      <c r="BL96">
        <f t="shared" si="119"/>
        <v>505.56203905249578</v>
      </c>
      <c r="BM96">
        <f t="shared" si="120"/>
        <v>15.810022710699634</v>
      </c>
      <c r="BN96">
        <f t="shared" si="72"/>
        <v>0.40521074210566277</v>
      </c>
      <c r="BO96">
        <f t="shared" si="121"/>
        <v>327.54803758231401</v>
      </c>
      <c r="BP96">
        <f t="shared" si="122"/>
        <v>17.992775196709935</v>
      </c>
      <c r="BQ96">
        <f t="shared" si="123"/>
        <v>6.171317871894944</v>
      </c>
      <c r="BR96" s="11">
        <f t="shared" si="137"/>
        <v>4.6330924698078507E-2</v>
      </c>
      <c r="BS96">
        <f>MAX(-99,(BS$3*'Climate Model'!E202+BS$4*'Climate Model'!E202^2+BS$6*'Climate Model'!E202^6)*(K96/K$69)^BS$8)</f>
        <v>2.4226705110825999</v>
      </c>
      <c r="BT96">
        <f>MAX(-99,(BT$3*'Climate Model'!E202+BT$4*'Climate Model'!E202^2+BT$6*'Climate Model'!E202^6)*(L96/L$69)^BS$8)</f>
        <v>0.72673950419497879</v>
      </c>
      <c r="BU96">
        <f>MAX(-99,(BU$3*'Climate Model'!E202+BU$4*'Climate Model'!E202^2+BU$6*'Climate Model'!E202^6)*(M96/M$69)^BS$8)</f>
        <v>-0.63872079698378947</v>
      </c>
      <c r="BV96" s="41">
        <f t="shared" si="92"/>
        <v>0.2678483190002377</v>
      </c>
      <c r="BW96">
        <f>MAX(-99,(BW$3*'Climate Model'!N202+BW$4*'Climate Model'!N202^2+BW$6*'Climate Model'!N202^6)*(K96/K$69)^BS$8)</f>
        <v>2.4226656014597516</v>
      </c>
      <c r="BX96">
        <f>MAX(-99,(BX$3*'Climate Model'!N202+BX$4*'Climate Model'!N202^2+BX$6*'Climate Model'!N202^6)*(L96/L$69)^BS$8)</f>
        <v>0.72673357643996483</v>
      </c>
      <c r="BY96">
        <f>MAX(-99,(BY$3*'Climate Model'!N202+BY$4*'Climate Model'!N202^2+BY$6*'Climate Model'!N202^6)*(M96/M$69)^BS$8)</f>
        <v>-0.63872590143285157</v>
      </c>
      <c r="BZ96">
        <f t="shared" si="124"/>
        <v>6.344060324937748E-3</v>
      </c>
      <c r="CA96">
        <f t="shared" si="138"/>
        <v>1.6992458936706777E-3</v>
      </c>
    </row>
    <row r="97" spans="1:79" ht="14.5" x14ac:dyDescent="0.35">
      <c r="A97" s="13">
        <v>2048</v>
      </c>
      <c r="B97" s="18">
        <f t="shared" si="74"/>
        <v>1253.039740637673</v>
      </c>
      <c r="C97">
        <f t="shared" si="75"/>
        <v>3388.6380299405146</v>
      </c>
      <c r="D97">
        <f t="shared" si="76"/>
        <v>6060.0015218336348</v>
      </c>
      <c r="E97" s="11">
        <f t="shared" si="111"/>
        <v>1.3888991733081531E-3</v>
      </c>
      <c r="F97" s="11">
        <f t="shared" si="147"/>
        <v>2.784436652057784E-3</v>
      </c>
      <c r="G97" s="11">
        <f t="shared" si="148"/>
        <v>6.1475607335971742E-3</v>
      </c>
      <c r="H97">
        <f t="shared" si="139"/>
        <v>98406.579295036543</v>
      </c>
      <c r="I97">
        <f t="shared" si="140"/>
        <v>18161.940168787638</v>
      </c>
      <c r="J97">
        <f t="shared" si="113"/>
        <v>11136.84345691023</v>
      </c>
      <c r="K97">
        <f t="shared" si="78"/>
        <v>78534.284351554044</v>
      </c>
      <c r="L97">
        <f t="shared" si="141"/>
        <v>5359.6577764626163</v>
      </c>
      <c r="M97">
        <f t="shared" si="79"/>
        <v>1837.7624851718592</v>
      </c>
      <c r="N97" s="11">
        <f t="shared" si="114"/>
        <v>1.8710760562314452E-2</v>
      </c>
      <c r="O97" s="11">
        <f t="shared" si="95"/>
        <v>1.8835755884876466E-2</v>
      </c>
      <c r="P97" s="11">
        <f t="shared" si="96"/>
        <v>1.9439184653413766E-2</v>
      </c>
      <c r="Q97">
        <f t="shared" si="125"/>
        <v>8067.5432326869959</v>
      </c>
      <c r="R97">
        <f t="shared" si="142"/>
        <v>6296.071763299482</v>
      </c>
      <c r="S97">
        <f t="shared" si="143"/>
        <v>4165.4508766428435</v>
      </c>
      <c r="T97">
        <f t="shared" si="80"/>
        <v>81.981746449080248</v>
      </c>
      <c r="U97">
        <f t="shared" si="81"/>
        <v>346.66295036692452</v>
      </c>
      <c r="V97">
        <f t="shared" si="82"/>
        <v>374.02437169557675</v>
      </c>
      <c r="W97" s="11">
        <f t="shared" si="100"/>
        <v>-1.219247815263802E-2</v>
      </c>
      <c r="X97" s="11">
        <f t="shared" si="101"/>
        <v>-1.3228586309256496E-2</v>
      </c>
      <c r="Y97" s="11">
        <f t="shared" si="102"/>
        <v>-1.2203590291796629E-2</v>
      </c>
      <c r="Z97">
        <f t="shared" si="83"/>
        <v>13552.503248037654</v>
      </c>
      <c r="AA97">
        <f t="shared" si="84"/>
        <v>18832.430920006667</v>
      </c>
      <c r="AB97">
        <f t="shared" si="85"/>
        <v>6896.8543998329615</v>
      </c>
      <c r="AC97">
        <f t="shared" si="86"/>
        <v>2.1953824865498097</v>
      </c>
      <c r="AD97">
        <f t="shared" si="87"/>
        <v>3.329536045810173</v>
      </c>
      <c r="AE97">
        <f t="shared" si="88"/>
        <v>1.7106117609161571</v>
      </c>
      <c r="AF97" s="11">
        <f t="shared" si="144"/>
        <v>-2.9039671966837322E-3</v>
      </c>
      <c r="AG97" s="11">
        <f t="shared" si="145"/>
        <v>2.0566286860739247E-3</v>
      </c>
      <c r="AH97" s="11">
        <f t="shared" si="146"/>
        <v>8.2570411056281934E-4</v>
      </c>
      <c r="AI97">
        <f t="shared" si="156"/>
        <v>160535.92842988091</v>
      </c>
      <c r="AJ97">
        <f t="shared" si="150"/>
        <v>29095.044361073349</v>
      </c>
      <c r="AK97">
        <f t="shared" si="151"/>
        <v>17093.511452302035</v>
      </c>
      <c r="AL97">
        <f t="shared" si="153"/>
        <v>29.199113544376637</v>
      </c>
      <c r="AM97">
        <f t="shared" si="154"/>
        <v>3.4643131790755373</v>
      </c>
      <c r="AN97">
        <f t="shared" si="149"/>
        <v>1.5032001463100357</v>
      </c>
      <c r="AO97" s="11">
        <f t="shared" si="108"/>
        <v>1.5094385744072659E-2</v>
      </c>
      <c r="AP97" s="11">
        <f t="shared" si="109"/>
        <v>1.5094385744072712E-2</v>
      </c>
      <c r="AQ97" s="11">
        <f t="shared" si="110"/>
        <v>1.5094385744072625E-2</v>
      </c>
      <c r="AR97">
        <f t="shared" si="89"/>
        <v>98406.579295036543</v>
      </c>
      <c r="AS97">
        <f t="shared" si="73"/>
        <v>18161.940168787638</v>
      </c>
      <c r="AT97">
        <f t="shared" si="90"/>
        <v>11136.84345691023</v>
      </c>
      <c r="AU97">
        <f t="shared" si="152"/>
        <v>19681.315859007311</v>
      </c>
      <c r="AV97">
        <f t="shared" si="128"/>
        <v>3632.3880337575279</v>
      </c>
      <c r="AW97">
        <f t="shared" si="129"/>
        <v>2227.3686913820461</v>
      </c>
      <c r="AX97">
        <f t="shared" si="130"/>
        <v>62827.427481243227</v>
      </c>
      <c r="AY97">
        <f t="shared" si="131"/>
        <v>4287.7262211700918</v>
      </c>
      <c r="AZ97">
        <f t="shared" si="132"/>
        <v>1470.2099881374875</v>
      </c>
      <c r="BA97">
        <f t="shared" si="133"/>
        <v>13843.767251962709</v>
      </c>
      <c r="BB97">
        <f t="shared" si="134"/>
        <v>28340.914329060808</v>
      </c>
      <c r="BC97">
        <f t="shared" si="135"/>
        <v>44196.563841959287</v>
      </c>
      <c r="BD97">
        <f t="shared" si="136"/>
        <v>22035.306075898025</v>
      </c>
      <c r="BE97">
        <f t="shared" si="157"/>
        <v>0.22892962336720582</v>
      </c>
      <c r="BF97">
        <f t="shared" si="157"/>
        <v>9.4306365573996173E-2</v>
      </c>
      <c r="BG97">
        <f t="shared" si="157"/>
        <v>1.9318389499603753E-2</v>
      </c>
      <c r="BH97">
        <f t="shared" si="115"/>
        <v>0.12758644352975629</v>
      </c>
      <c r="BI97">
        <f t="shared" si="116"/>
        <v>5.2408772455050717E-3</v>
      </c>
      <c r="BJ97">
        <f t="shared" si="117"/>
        <v>8.8936905877762111E-4</v>
      </c>
      <c r="BK97">
        <f t="shared" si="118"/>
        <v>3.7320017285840052E-5</v>
      </c>
      <c r="BL97">
        <f t="shared" si="119"/>
        <v>515.73680223534757</v>
      </c>
      <c r="BM97">
        <f t="shared" si="120"/>
        <v>16.152667633490129</v>
      </c>
      <c r="BN97">
        <f t="shared" si="72"/>
        <v>0.41562719032158446</v>
      </c>
      <c r="BO97">
        <f t="shared" si="121"/>
        <v>332.4578599622144</v>
      </c>
      <c r="BP97">
        <f t="shared" si="122"/>
        <v>18.189755495358288</v>
      </c>
      <c r="BQ97">
        <f t="shared" si="123"/>
        <v>6.2389566960240916</v>
      </c>
      <c r="BR97" s="11">
        <f t="shared" si="137"/>
        <v>4.6234548475282827E-2</v>
      </c>
      <c r="BS97">
        <f>MAX(-99,(BS$3*'Climate Model'!E203+BS$4*'Climate Model'!E203^2+BS$6*'Climate Model'!E203^6)*(K97/K$69)^BS$8)</f>
        <v>2.3490299508451593</v>
      </c>
      <c r="BT97">
        <f>MAX(-99,(BT$3*'Climate Model'!E203+BT$4*'Climate Model'!E203^2+BT$6*'Climate Model'!E203^6)*(L97/L$69)^BS$8)</f>
        <v>0.64842302595932677</v>
      </c>
      <c r="BU97">
        <f>MAX(-99,(BU$3*'Climate Model'!E203+BU$4*'Climate Model'!E203^2+BU$6*'Climate Model'!E203^6)*(M97/M$69)^BS$8)</f>
        <v>-0.6999116354162157</v>
      </c>
      <c r="BV97" s="41">
        <f t="shared" si="92"/>
        <v>0.25509363714308358</v>
      </c>
      <c r="BW97">
        <f>MAX(-99,(BW$3*'Climate Model'!N203+BW$4*'Climate Model'!N203^2+BW$6*'Climate Model'!N203^6)*(K97/K$69)^BS$8)</f>
        <v>2.3490247905988122</v>
      </c>
      <c r="BX97">
        <f>MAX(-99,(BX$3*'Climate Model'!N203+BX$4*'Climate Model'!N203^2+BX$6*'Climate Model'!N203^6)*(L97/L$69)^BS$8)</f>
        <v>0.64841686868669846</v>
      </c>
      <c r="BY97">
        <f>MAX(-99,(BY$3*'Climate Model'!N203+BY$4*'Climate Model'!N203^2+BY$6*'Climate Model'!N203^6)*(M97/M$69)^BS$8)</f>
        <v>-0.69991689480013253</v>
      </c>
      <c r="BZ97">
        <f t="shared" si="124"/>
        <v>6.7820314377896231E-3</v>
      </c>
      <c r="CA97">
        <f t="shared" si="138"/>
        <v>1.7300530666844915E-3</v>
      </c>
    </row>
    <row r="98" spans="1:79" ht="14.5" x14ac:dyDescent="0.35">
      <c r="A98" s="13">
        <v>2049</v>
      </c>
      <c r="B98" s="18">
        <f t="shared" si="74"/>
        <v>1254.6930692045721</v>
      </c>
      <c r="C98">
        <f t="shared" si="75"/>
        <v>3397.6017054750819</v>
      </c>
      <c r="D98">
        <f t="shared" si="76"/>
        <v>6095.3930378647392</v>
      </c>
      <c r="E98" s="11">
        <f t="shared" si="111"/>
        <v>1.3194542146427453E-3</v>
      </c>
      <c r="F98" s="11">
        <f t="shared" si="147"/>
        <v>2.6452148194548949E-3</v>
      </c>
      <c r="G98" s="11">
        <f t="shared" si="148"/>
        <v>5.8401826969173148E-3</v>
      </c>
      <c r="H98">
        <f t="shared" si="139"/>
        <v>100357.78810029484</v>
      </c>
      <c r="I98">
        <f t="shared" si="140"/>
        <v>18548.786312534106</v>
      </c>
      <c r="J98">
        <f t="shared" si="113"/>
        <v>11417.0196300077</v>
      </c>
      <c r="K98">
        <f t="shared" si="78"/>
        <v>79985.92688801403</v>
      </c>
      <c r="L98">
        <f t="shared" si="141"/>
        <v>5459.3763249658059</v>
      </c>
      <c r="M98">
        <f t="shared" si="79"/>
        <v>1873.0571694203932</v>
      </c>
      <c r="N98" s="11">
        <f t="shared" si="114"/>
        <v>1.8484188764766662E-2</v>
      </c>
      <c r="O98" s="11">
        <f t="shared" si="95"/>
        <v>1.8605394721489851E-2</v>
      </c>
      <c r="P98" s="11">
        <f t="shared" si="96"/>
        <v>1.9205247975901164E-2</v>
      </c>
      <c r="Q98">
        <f t="shared" si="125"/>
        <v>8127.1930420723565</v>
      </c>
      <c r="R98">
        <f t="shared" si="142"/>
        <v>6345.1148375481844</v>
      </c>
      <c r="S98">
        <f t="shared" si="143"/>
        <v>4218.1312904854058</v>
      </c>
      <c r="T98">
        <f t="shared" si="80"/>
        <v>80.98218579658473</v>
      </c>
      <c r="U98">
        <f t="shared" si="81"/>
        <v>342.07708960777416</v>
      </c>
      <c r="V98">
        <f t="shared" si="82"/>
        <v>369.45993150425727</v>
      </c>
      <c r="W98" s="11">
        <f t="shared" si="100"/>
        <v>-1.219247815263802E-2</v>
      </c>
      <c r="X98" s="11">
        <f t="shared" si="101"/>
        <v>-1.3228586309256496E-2</v>
      </c>
      <c r="Y98" s="11">
        <f t="shared" si="102"/>
        <v>-1.2203590291796629E-2</v>
      </c>
      <c r="Z98">
        <f t="shared" si="83"/>
        <v>13617.033426539074</v>
      </c>
      <c r="AA98">
        <f t="shared" si="84"/>
        <v>19025.101003799478</v>
      </c>
      <c r="AB98">
        <f t="shared" si="85"/>
        <v>6993.586537536059</v>
      </c>
      <c r="AC98">
        <f t="shared" si="86"/>
        <v>2.1890071678246952</v>
      </c>
      <c r="AD98">
        <f t="shared" si="87"/>
        <v>3.3363836651533032</v>
      </c>
      <c r="AE98">
        <f t="shared" si="88"/>
        <v>1.7120242200787226</v>
      </c>
      <c r="AF98" s="11">
        <f t="shared" si="144"/>
        <v>-2.9039671966837322E-3</v>
      </c>
      <c r="AG98" s="11">
        <f t="shared" si="145"/>
        <v>2.0566286860739247E-3</v>
      </c>
      <c r="AH98" s="11">
        <f t="shared" si="146"/>
        <v>8.2570411056281934E-4</v>
      </c>
      <c r="AI98">
        <f t="shared" si="156"/>
        <v>164163.65144590012</v>
      </c>
      <c r="AJ98">
        <f t="shared" si="150"/>
        <v>29817.927958723543</v>
      </c>
      <c r="AK98">
        <f t="shared" si="151"/>
        <v>17611.528998453879</v>
      </c>
      <c r="AL98">
        <f t="shared" si="153"/>
        <v>29.635448800768195</v>
      </c>
      <c r="AM98">
        <f t="shared" si="154"/>
        <v>3.5160819417441456</v>
      </c>
      <c r="AN98">
        <f t="shared" si="149"/>
        <v>1.5256631303403962</v>
      </c>
      <c r="AO98" s="11">
        <f t="shared" si="108"/>
        <v>1.4943441886631933E-2</v>
      </c>
      <c r="AP98" s="11">
        <f t="shared" si="109"/>
        <v>1.4943441886631985E-2</v>
      </c>
      <c r="AQ98" s="11">
        <f t="shared" si="110"/>
        <v>1.4943441886631898E-2</v>
      </c>
      <c r="AR98">
        <f t="shared" si="89"/>
        <v>100357.78810029484</v>
      </c>
      <c r="AS98">
        <f t="shared" si="73"/>
        <v>18548.786312534106</v>
      </c>
      <c r="AT98">
        <f t="shared" si="90"/>
        <v>11417.0196300077</v>
      </c>
      <c r="AU98">
        <f t="shared" si="152"/>
        <v>20071.557620058971</v>
      </c>
      <c r="AV98">
        <f t="shared" si="128"/>
        <v>3709.7572625068215</v>
      </c>
      <c r="AW98">
        <f t="shared" si="129"/>
        <v>2283.4039260015402</v>
      </c>
      <c r="AX98">
        <f t="shared" si="130"/>
        <v>63988.74151041123</v>
      </c>
      <c r="AY98">
        <f t="shared" si="131"/>
        <v>4367.5010599726447</v>
      </c>
      <c r="AZ98">
        <f t="shared" si="132"/>
        <v>1498.4457355363147</v>
      </c>
      <c r="BA98">
        <f t="shared" si="133"/>
        <v>13885.013715256864</v>
      </c>
      <c r="BB98">
        <f t="shared" si="134"/>
        <v>28478.514992109791</v>
      </c>
      <c r="BC98">
        <f t="shared" si="135"/>
        <v>44570.633455523988</v>
      </c>
      <c r="BD98">
        <f t="shared" si="136"/>
        <v>21120.334874398482</v>
      </c>
      <c r="BE98">
        <f t="shared" si="157"/>
        <v>0.22892962336720582</v>
      </c>
      <c r="BF98">
        <f t="shared" si="157"/>
        <v>9.4306365573996173E-2</v>
      </c>
      <c r="BG98">
        <f t="shared" si="157"/>
        <v>1.9318389499603753E-2</v>
      </c>
      <c r="BH98">
        <f t="shared" si="115"/>
        <v>0.12732543194772319</v>
      </c>
      <c r="BI98">
        <f t="shared" si="116"/>
        <v>5.2408772455050717E-3</v>
      </c>
      <c r="BJ98">
        <f t="shared" si="117"/>
        <v>8.8936905877762111E-4</v>
      </c>
      <c r="BK98">
        <f t="shared" si="118"/>
        <v>3.7320017285840052E-5</v>
      </c>
      <c r="BL98">
        <f t="shared" si="119"/>
        <v>525.96284806405492</v>
      </c>
      <c r="BM98">
        <f t="shared" si="120"/>
        <v>16.496716624245678</v>
      </c>
      <c r="BN98">
        <f t="shared" si="72"/>
        <v>0.42608336994466256</v>
      </c>
      <c r="BO98">
        <f t="shared" si="121"/>
        <v>337.44311131658407</v>
      </c>
      <c r="BP98">
        <f t="shared" si="122"/>
        <v>18.389060038045884</v>
      </c>
      <c r="BQ98">
        <f t="shared" si="123"/>
        <v>6.3074484301674651</v>
      </c>
      <c r="BR98" s="11">
        <f t="shared" si="137"/>
        <v>4.6133575276178201E-2</v>
      </c>
      <c r="BS98">
        <f>MAX(-99,(BS$3*'Climate Model'!E204+BS$4*'Climate Model'!E204^2+BS$6*'Climate Model'!E204^6)*(K98/K$69)^BS$8)</f>
        <v>2.273243643255022</v>
      </c>
      <c r="BT98">
        <f>MAX(-99,(BT$3*'Climate Model'!E204+BT$4*'Climate Model'!E204^2+BT$6*'Climate Model'!E204^6)*(L98/L$69)^BS$8)</f>
        <v>0.56825082702510654</v>
      </c>
      <c r="BU98">
        <f>MAX(-99,(BU$3*'Climate Model'!E204+BU$4*'Climate Model'!E204^2+BU$6*'Climate Model'!E204^6)*(M98/M$69)^BS$8)</f>
        <v>-0.76226452018789159</v>
      </c>
      <c r="BV98" s="41">
        <f t="shared" si="92"/>
        <v>0.24294632108865097</v>
      </c>
      <c r="BW98">
        <f>MAX(-99,(BW$3*'Climate Model'!N204+BW$4*'Climate Model'!N204^2+BW$6*'Climate Model'!N204^6)*(K98/K$69)^BS$8)</f>
        <v>2.2732382347197482</v>
      </c>
      <c r="BX98">
        <f>MAX(-99,(BX$3*'Climate Model'!N204+BX$4*'Climate Model'!N204^2+BX$6*'Climate Model'!N204^6)*(L98/L$69)^BS$8)</f>
        <v>0.56824444394205775</v>
      </c>
      <c r="BY98">
        <f>MAX(-99,(BY$3*'Climate Model'!N204+BY$4*'Climate Model'!N204^2+BY$6*'Climate Model'!N204^6)*(M98/M$69)^BS$8)</f>
        <v>-0.76226993077007921</v>
      </c>
      <c r="BZ98">
        <f t="shared" si="124"/>
        <v>7.2295980348045605E-3</v>
      </c>
      <c r="CA98">
        <f t="shared" si="138"/>
        <v>1.7564042455055088E-3</v>
      </c>
    </row>
    <row r="99" spans="1:79" ht="14.5" x14ac:dyDescent="0.35">
      <c r="A99" s="13">
        <v>2050</v>
      </c>
      <c r="B99" s="18">
        <f t="shared" si="74"/>
        <v>1256.2658037599049</v>
      </c>
      <c r="C99">
        <f t="shared" si="75"/>
        <v>3406.1397225379133</v>
      </c>
      <c r="D99">
        <f t="shared" si="76"/>
        <v>6129.2113363678545</v>
      </c>
      <c r="E99" s="11">
        <f t="shared" si="111"/>
        <v>1.253481503910608E-3</v>
      </c>
      <c r="F99" s="11">
        <f t="shared" si="147"/>
        <v>2.51295407848215E-3</v>
      </c>
      <c r="G99" s="11">
        <f t="shared" si="148"/>
        <v>5.5481735620714493E-3</v>
      </c>
      <c r="H99">
        <f t="shared" si="139"/>
        <v>102318.36536838558</v>
      </c>
      <c r="I99">
        <f t="shared" si="140"/>
        <v>18937.126206474255</v>
      </c>
      <c r="J99">
        <f t="shared" si="113"/>
        <v>11698.182796657644</v>
      </c>
      <c r="K99">
        <f t="shared" si="78"/>
        <v>81446.430414769507</v>
      </c>
      <c r="L99">
        <f t="shared" si="141"/>
        <v>5559.7032855611133</v>
      </c>
      <c r="M99">
        <f t="shared" si="79"/>
        <v>1908.5951119430545</v>
      </c>
      <c r="N99" s="11">
        <f t="shared" si="114"/>
        <v>1.8259506185385414E-2</v>
      </c>
      <c r="O99" s="11">
        <f t="shared" si="95"/>
        <v>1.8377000342788375E-2</v>
      </c>
      <c r="P99" s="11">
        <f t="shared" si="96"/>
        <v>1.8973228955770905E-2</v>
      </c>
      <c r="Q99">
        <f t="shared" si="125"/>
        <v>8184.9384289575573</v>
      </c>
      <c r="R99">
        <f t="shared" si="142"/>
        <v>6392.2628047223034</v>
      </c>
      <c r="S99">
        <f t="shared" si="143"/>
        <v>4269.2657777607456</v>
      </c>
      <c r="T99">
        <f t="shared" si="80"/>
        <v>79.994812265506994</v>
      </c>
      <c r="U99">
        <f t="shared" si="81"/>
        <v>337.55189330347844</v>
      </c>
      <c r="V99">
        <f t="shared" si="82"/>
        <v>364.95119387094405</v>
      </c>
      <c r="W99" s="11">
        <f t="shared" si="100"/>
        <v>-1.219247815263802E-2</v>
      </c>
      <c r="X99" s="11">
        <f t="shared" si="101"/>
        <v>-1.3228586309256496E-2</v>
      </c>
      <c r="Y99" s="11">
        <f t="shared" si="102"/>
        <v>-1.2203590291796629E-2</v>
      </c>
      <c r="Z99">
        <f t="shared" si="83"/>
        <v>13677.87926762799</v>
      </c>
      <c r="AA99">
        <f t="shared" si="84"/>
        <v>19212.728845547288</v>
      </c>
      <c r="AB99">
        <f t="shared" si="85"/>
        <v>7087.8820184962515</v>
      </c>
      <c r="AC99">
        <f t="shared" si="86"/>
        <v>2.1826503628160268</v>
      </c>
      <c r="AD99">
        <f t="shared" si="87"/>
        <v>3.3432453675068059</v>
      </c>
      <c r="AE99">
        <f t="shared" si="88"/>
        <v>1.7134378455146246</v>
      </c>
      <c r="AF99" s="11">
        <f t="shared" si="144"/>
        <v>-2.9039671966837322E-3</v>
      </c>
      <c r="AG99" s="11">
        <f t="shared" si="145"/>
        <v>2.0566286860739247E-3</v>
      </c>
      <c r="AH99" s="11">
        <f t="shared" si="146"/>
        <v>8.2570411056281934E-4</v>
      </c>
      <c r="AI99">
        <f t="shared" si="156"/>
        <v>167818.84392136909</v>
      </c>
      <c r="AJ99">
        <f t="shared" si="150"/>
        <v>30545.892425358012</v>
      </c>
      <c r="AK99">
        <f t="shared" si="151"/>
        <v>18133.780024610034</v>
      </c>
      <c r="AL99">
        <f t="shared" si="153"/>
        <v>30.073875851637347</v>
      </c>
      <c r="AM99">
        <f t="shared" si="154"/>
        <v>3.5680988842475845</v>
      </c>
      <c r="AN99">
        <f t="shared" si="149"/>
        <v>1.5482338020839466</v>
      </c>
      <c r="AO99" s="11">
        <f t="shared" si="108"/>
        <v>1.4794007467765614E-2</v>
      </c>
      <c r="AP99" s="11">
        <f t="shared" si="109"/>
        <v>1.4794007467765664E-2</v>
      </c>
      <c r="AQ99" s="11">
        <f t="shared" si="110"/>
        <v>1.4794007467765579E-2</v>
      </c>
      <c r="AR99">
        <f t="shared" si="89"/>
        <v>102318.36536838558</v>
      </c>
      <c r="AS99">
        <f t="shared" si="73"/>
        <v>18937.126206474255</v>
      </c>
      <c r="AT99">
        <f t="shared" si="90"/>
        <v>11698.182796657644</v>
      </c>
      <c r="AU99">
        <f t="shared" si="152"/>
        <v>20463.673073677117</v>
      </c>
      <c r="AV99">
        <f t="shared" si="128"/>
        <v>3787.4252412948513</v>
      </c>
      <c r="AW99">
        <f t="shared" si="129"/>
        <v>2339.636559331529</v>
      </c>
      <c r="AX99">
        <f t="shared" si="130"/>
        <v>65157.144331815616</v>
      </c>
      <c r="AY99">
        <f t="shared" si="131"/>
        <v>4447.7626284488906</v>
      </c>
      <c r="AZ99">
        <f t="shared" si="132"/>
        <v>1526.8760895544435</v>
      </c>
      <c r="BA99">
        <f t="shared" si="133"/>
        <v>13925.15020575424</v>
      </c>
      <c r="BB99">
        <f t="shared" si="134"/>
        <v>28612.106623232718</v>
      </c>
      <c r="BC99">
        <f t="shared" si="135"/>
        <v>44933.120547157421</v>
      </c>
      <c r="BD99">
        <f t="shared" si="136"/>
        <v>20238.672750257381</v>
      </c>
      <c r="BE99">
        <f t="shared" si="157"/>
        <v>0.22892962336720582</v>
      </c>
      <c r="BF99">
        <f t="shared" si="157"/>
        <v>9.4306365573996173E-2</v>
      </c>
      <c r="BG99">
        <f t="shared" si="157"/>
        <v>1.9318389499603753E-2</v>
      </c>
      <c r="BH99">
        <f t="shared" si="115"/>
        <v>0.12707035278749731</v>
      </c>
      <c r="BI99">
        <f t="shared" si="116"/>
        <v>5.2408772455050717E-3</v>
      </c>
      <c r="BJ99">
        <f t="shared" si="117"/>
        <v>8.8936905877762111E-4</v>
      </c>
      <c r="BK99">
        <f t="shared" si="118"/>
        <v>3.7320017285840052E-5</v>
      </c>
      <c r="BL99">
        <f t="shared" si="119"/>
        <v>536.23799285644611</v>
      </c>
      <c r="BM99">
        <f t="shared" si="120"/>
        <v>16.842094110205032</v>
      </c>
      <c r="BN99">
        <f t="shared" si="72"/>
        <v>0.43657638418417999</v>
      </c>
      <c r="BO99">
        <f t="shared" si="121"/>
        <v>342.5049218378544</v>
      </c>
      <c r="BP99">
        <f t="shared" si="122"/>
        <v>18.590712035813279</v>
      </c>
      <c r="BQ99">
        <f t="shared" si="123"/>
        <v>6.3768006045716277</v>
      </c>
      <c r="BR99" s="11">
        <f t="shared" si="137"/>
        <v>4.6028337467030694E-2</v>
      </c>
      <c r="BS99">
        <f>MAX(-99,(BS$3*'Climate Model'!E205+BS$4*'Climate Model'!E205^2+BS$6*'Climate Model'!E205^6)*(K99/K$69)^BS$8)</f>
        <v>2.195312650943213</v>
      </c>
      <c r="BT99">
        <f>MAX(-99,(BT$3*'Climate Model'!E205+BT$4*'Climate Model'!E205^2+BT$6*'Climate Model'!E205^6)*(L99/L$69)^BS$8)</f>
        <v>0.48622168973159574</v>
      </c>
      <c r="BU99">
        <f>MAX(-99,(BU$3*'Climate Model'!E205+BU$4*'Climate Model'!E205^2+BU$6*'Climate Model'!E205^6)*(M99/M$69)^BS$8)</f>
        <v>-0.82578154726100839</v>
      </c>
      <c r="BV99" s="41">
        <f t="shared" si="92"/>
        <v>0.23137744865585813</v>
      </c>
      <c r="BW99">
        <f>MAX(-99,(BW$3*'Climate Model'!N205+BW$4*'Climate Model'!N205^2+BW$6*'Climate Model'!N205^6)*(K99/K$69)^BS$8)</f>
        <v>2.1953069967409458</v>
      </c>
      <c r="BX99">
        <f>MAX(-99,(BX$3*'Climate Model'!N205+BX$4*'Climate Model'!N205^2+BX$6*'Climate Model'!N205^6)*(L99/L$69)^BS$8)</f>
        <v>0.48621508468648805</v>
      </c>
      <c r="BY99">
        <f>MAX(-99,(BY$3*'Climate Model'!N205+BY$4*'Climate Model'!N205^2+BY$6*'Climate Model'!N205^6)*(M99/M$69)^BS$8)</f>
        <v>-0.82578710530321053</v>
      </c>
      <c r="BZ99">
        <f t="shared" si="124"/>
        <v>7.6862829992632139E-3</v>
      </c>
      <c r="CA99">
        <f t="shared" si="138"/>
        <v>1.7784325500164195E-3</v>
      </c>
    </row>
    <row r="100" spans="1:79" ht="14.5" x14ac:dyDescent="0.35">
      <c r="A100" s="13">
        <v>2051</v>
      </c>
      <c r="B100" s="18">
        <f t="shared" si="74"/>
        <v>1257.7617744114627</v>
      </c>
      <c r="C100">
        <f t="shared" si="75"/>
        <v>3414.2712216101636</v>
      </c>
      <c r="D100">
        <f t="shared" si="76"/>
        <v>6161.516968246</v>
      </c>
      <c r="E100" s="11">
        <f t="shared" si="111"/>
        <v>1.1908074287150774E-3</v>
      </c>
      <c r="F100" s="11">
        <f t="shared" si="147"/>
        <v>2.3873063745580422E-3</v>
      </c>
      <c r="G100" s="11">
        <f t="shared" si="148"/>
        <v>5.2707648839678762E-3</v>
      </c>
      <c r="H100">
        <f t="shared" si="139"/>
        <v>104287.89307891062</v>
      </c>
      <c r="I100">
        <f t="shared" si="140"/>
        <v>19326.875879808766</v>
      </c>
      <c r="J100">
        <f t="shared" si="113"/>
        <v>11980.258570627726</v>
      </c>
      <c r="K100">
        <f t="shared" si="78"/>
        <v>82915.457601428105</v>
      </c>
      <c r="L100">
        <f t="shared" si="141"/>
        <v>5660.6152895768628</v>
      </c>
      <c r="M100">
        <f t="shared" si="79"/>
        <v>1944.3683483092229</v>
      </c>
      <c r="N100" s="11">
        <f t="shared" si="114"/>
        <v>1.8036728917123955E-2</v>
      </c>
      <c r="O100" s="11">
        <f t="shared" si="95"/>
        <v>1.8150609633759432E-2</v>
      </c>
      <c r="P100" s="11">
        <f t="shared" si="96"/>
        <v>1.8743229584062677E-2</v>
      </c>
      <c r="Q100">
        <f t="shared" si="125"/>
        <v>8240.7747961257082</v>
      </c>
      <c r="R100">
        <f t="shared" si="142"/>
        <v>6437.522582041096</v>
      </c>
      <c r="S100">
        <f t="shared" si="143"/>
        <v>4318.8530127722479</v>
      </c>
      <c r="T100">
        <f t="shared" si="80"/>
        <v>79.019477264635427</v>
      </c>
      <c r="U100">
        <f t="shared" si="81"/>
        <v>333.08655894906042</v>
      </c>
      <c r="V100">
        <f t="shared" si="82"/>
        <v>360.49747902444102</v>
      </c>
      <c r="W100" s="11">
        <f t="shared" si="100"/>
        <v>-1.219247815263802E-2</v>
      </c>
      <c r="X100" s="11">
        <f t="shared" si="101"/>
        <v>-1.3228586309256496E-2</v>
      </c>
      <c r="Y100" s="11">
        <f t="shared" si="102"/>
        <v>-1.2203590291796629E-2</v>
      </c>
      <c r="Z100">
        <f t="shared" si="83"/>
        <v>13735.06109544014</v>
      </c>
      <c r="AA100">
        <f t="shared" si="84"/>
        <v>19395.29787553686</v>
      </c>
      <c r="AB100">
        <f t="shared" si="85"/>
        <v>7179.728629149241</v>
      </c>
      <c r="AC100">
        <f t="shared" si="86"/>
        <v>2.176312017760579</v>
      </c>
      <c r="AD100">
        <f t="shared" si="87"/>
        <v>3.3501211818342043</v>
      </c>
      <c r="AE100">
        <f t="shared" si="88"/>
        <v>1.7148526381868601</v>
      </c>
      <c r="AF100" s="11">
        <f t="shared" si="144"/>
        <v>-2.9039671966837322E-3</v>
      </c>
      <c r="AG100" s="11">
        <f t="shared" si="145"/>
        <v>2.0566286860739247E-3</v>
      </c>
      <c r="AH100" s="11">
        <f t="shared" si="146"/>
        <v>8.2570411056281934E-4</v>
      </c>
      <c r="AI100">
        <f t="shared" si="156"/>
        <v>171500.63260290929</v>
      </c>
      <c r="AJ100">
        <f t="shared" si="150"/>
        <v>31278.728424117064</v>
      </c>
      <c r="AK100">
        <f t="shared" si="151"/>
        <v>18660.03858148056</v>
      </c>
      <c r="AL100">
        <f t="shared" si="153"/>
        <v>30.514339864131788</v>
      </c>
      <c r="AM100">
        <f t="shared" si="154"/>
        <v>3.6203575009714766</v>
      </c>
      <c r="AN100">
        <f t="shared" si="149"/>
        <v>1.5709093386895248</v>
      </c>
      <c r="AO100" s="11">
        <f t="shared" si="108"/>
        <v>1.4646067393087958E-2</v>
      </c>
      <c r="AP100" s="11">
        <f t="shared" si="109"/>
        <v>1.4646067393088007E-2</v>
      </c>
      <c r="AQ100" s="11">
        <f t="shared" si="110"/>
        <v>1.4646067393087924E-2</v>
      </c>
      <c r="AR100">
        <f t="shared" si="89"/>
        <v>104287.89307891062</v>
      </c>
      <c r="AS100">
        <f t="shared" si="73"/>
        <v>19326.875879808766</v>
      </c>
      <c r="AT100">
        <f t="shared" si="90"/>
        <v>11980.258570627726</v>
      </c>
      <c r="AU100">
        <f t="shared" si="152"/>
        <v>20857.578615782128</v>
      </c>
      <c r="AV100">
        <f t="shared" si="128"/>
        <v>3865.3751759617535</v>
      </c>
      <c r="AW100">
        <f t="shared" si="129"/>
        <v>2396.0517141255455</v>
      </c>
      <c r="AX100">
        <f t="shared" si="130"/>
        <v>66332.366081142478</v>
      </c>
      <c r="AY100">
        <f t="shared" si="131"/>
        <v>4528.4922316614902</v>
      </c>
      <c r="AZ100">
        <f t="shared" si="132"/>
        <v>1555.4946786473781</v>
      </c>
      <c r="BA100">
        <f t="shared" si="133"/>
        <v>13964.21612372585</v>
      </c>
      <c r="BB100">
        <f t="shared" si="134"/>
        <v>28741.82789926471</v>
      </c>
      <c r="BC100">
        <f t="shared" si="135"/>
        <v>45284.370227591789</v>
      </c>
      <c r="BD100">
        <f t="shared" si="136"/>
        <v>19389.521481401709</v>
      </c>
      <c r="BE100">
        <f t="shared" si="157"/>
        <v>0.22892962336720582</v>
      </c>
      <c r="BF100">
        <f t="shared" si="157"/>
        <v>9.4306365573996173E-2</v>
      </c>
      <c r="BG100">
        <f t="shared" si="157"/>
        <v>1.9318389499603753E-2</v>
      </c>
      <c r="BH100">
        <f t="shared" si="115"/>
        <v>0.12682094021336124</v>
      </c>
      <c r="BI100">
        <f t="shared" si="116"/>
        <v>5.2408772455050717E-3</v>
      </c>
      <c r="BJ100">
        <f t="shared" si="117"/>
        <v>8.8936905877762111E-4</v>
      </c>
      <c r="BK100">
        <f t="shared" si="118"/>
        <v>3.7320017285840052E-5</v>
      </c>
      <c r="BL100">
        <f t="shared" si="119"/>
        <v>546.56004581892853</v>
      </c>
      <c r="BM100">
        <f t="shared" si="120"/>
        <v>17.18872541033743</v>
      </c>
      <c r="BN100">
        <f t="shared" si="72"/>
        <v>0.44710345694466014</v>
      </c>
      <c r="BO100">
        <f t="shared" si="121"/>
        <v>347.64443956118248</v>
      </c>
      <c r="BP100">
        <f t="shared" si="122"/>
        <v>18.794735031354026</v>
      </c>
      <c r="BQ100">
        <f t="shared" si="123"/>
        <v>6.4470208646528429</v>
      </c>
      <c r="BR100" s="11">
        <f t="shared" si="137"/>
        <v>4.5919150057554176E-2</v>
      </c>
      <c r="BS100">
        <f>MAX(-99,(BS$3*'Climate Model'!E206+BS$4*'Climate Model'!E206^2+BS$6*'Climate Model'!E206^6)*(K100/K$69)^BS$8)</f>
        <v>2.1152389900732342</v>
      </c>
      <c r="BT100">
        <f>MAX(-99,(BT$3*'Climate Model'!E206+BT$4*'Climate Model'!E206^2+BT$6*'Climate Model'!E206^6)*(L100/L$69)^BS$8)</f>
        <v>0.40233572362078901</v>
      </c>
      <c r="BU100">
        <f>MAX(-99,(BU$3*'Climate Model'!E206+BU$4*'Climate Model'!E206^2+BU$6*'Climate Model'!E206^6)*(M100/M$69)^BS$8)</f>
        <v>-0.89046355115691078</v>
      </c>
      <c r="BV100" s="41">
        <f t="shared" si="92"/>
        <v>0.220359474910341</v>
      </c>
      <c r="BW100">
        <f>MAX(-99,(BW$3*'Climate Model'!N206+BW$4*'Climate Model'!N206^2+BW$6*'Climate Model'!N206^6)*(K100/K$69)^BS$8)</f>
        <v>2.1152330930843766</v>
      </c>
      <c r="BX100">
        <f>MAX(-99,(BX$3*'Climate Model'!N206+BX$4*'Climate Model'!N206^2+BX$6*'Climate Model'!N206^6)*(L100/L$69)^BS$8)</f>
        <v>0.40232890058441945</v>
      </c>
      <c r="BY100">
        <f>MAX(-99,(BY$3*'Climate Model'!N206+BY$4*'Climate Model'!N206^2+BY$6*'Climate Model'!N206^6)*(M100/M$69)^BS$8)</f>
        <v>-0.89046925292597923</v>
      </c>
      <c r="BZ100">
        <f t="shared" si="124"/>
        <v>8.1516118826391384E-3</v>
      </c>
      <c r="CA100">
        <f t="shared" si="138"/>
        <v>1.7962849141312568E-3</v>
      </c>
    </row>
    <row r="101" spans="1:79" ht="14.5" x14ac:dyDescent="0.35">
      <c r="A101" s="13">
        <v>2052</v>
      </c>
      <c r="B101" s="18">
        <f t="shared" si="74"/>
        <v>1259.1846388727597</v>
      </c>
      <c r="C101">
        <f t="shared" si="75"/>
        <v>3422.0145874893929</v>
      </c>
      <c r="D101">
        <f t="shared" si="76"/>
        <v>6192.3690801507928</v>
      </c>
      <c r="E101" s="11">
        <f t="shared" si="111"/>
        <v>1.1312670572793235E-3</v>
      </c>
      <c r="F101" s="11">
        <f t="shared" si="147"/>
        <v>2.2679410558301399E-3</v>
      </c>
      <c r="G101" s="11">
        <f t="shared" si="148"/>
        <v>5.0072266397694822E-3</v>
      </c>
      <c r="H101">
        <f t="shared" si="139"/>
        <v>106265.95201485482</v>
      </c>
      <c r="I101">
        <f t="shared" si="140"/>
        <v>19717.952318193958</v>
      </c>
      <c r="J101">
        <f t="shared" si="113"/>
        <v>12263.175639847785</v>
      </c>
      <c r="K101">
        <f t="shared" si="78"/>
        <v>84392.668663735953</v>
      </c>
      <c r="L101">
        <f t="shared" si="141"/>
        <v>5762.0889140219297</v>
      </c>
      <c r="M101">
        <f t="shared" si="79"/>
        <v>1980.3689801301637</v>
      </c>
      <c r="N101" s="11">
        <f t="shared" si="114"/>
        <v>1.7815870587228177E-2</v>
      </c>
      <c r="O101" s="11">
        <f t="shared" si="95"/>
        <v>1.7926253464338883E-2</v>
      </c>
      <c r="P101" s="11">
        <f t="shared" si="96"/>
        <v>1.8515335251289206E-2</v>
      </c>
      <c r="Q101">
        <f t="shared" si="125"/>
        <v>8294.6987650497904</v>
      </c>
      <c r="R101">
        <f t="shared" si="142"/>
        <v>6480.9023779480658</v>
      </c>
      <c r="S101">
        <f t="shared" si="143"/>
        <v>4366.8937352628745</v>
      </c>
      <c r="T101">
        <f t="shared" si="80"/>
        <v>78.056034014453488</v>
      </c>
      <c r="U101">
        <f t="shared" si="81"/>
        <v>328.68029465554952</v>
      </c>
      <c r="V101">
        <f t="shared" si="82"/>
        <v>356.09811548920118</v>
      </c>
      <c r="W101" s="11">
        <f t="shared" si="100"/>
        <v>-1.219247815263802E-2</v>
      </c>
      <c r="X101" s="11">
        <f t="shared" si="101"/>
        <v>-1.3228586309256496E-2</v>
      </c>
      <c r="Y101" s="11">
        <f t="shared" si="102"/>
        <v>-1.2203590291796629E-2</v>
      </c>
      <c r="Z101">
        <f t="shared" si="83"/>
        <v>13788.601265544714</v>
      </c>
      <c r="AA101">
        <f t="shared" si="84"/>
        <v>19572.795697410995</v>
      </c>
      <c r="AB101">
        <f t="shared" si="85"/>
        <v>7269.1178831396046</v>
      </c>
      <c r="AC101">
        <f t="shared" si="86"/>
        <v>2.1699920790512537</v>
      </c>
      <c r="AD101">
        <f t="shared" si="87"/>
        <v>3.3570111371585885</v>
      </c>
      <c r="AE101">
        <f t="shared" si="88"/>
        <v>1.7162685990592204</v>
      </c>
      <c r="AF101" s="11">
        <f t="shared" si="144"/>
        <v>-2.9039671966837322E-3</v>
      </c>
      <c r="AG101" s="11">
        <f t="shared" si="145"/>
        <v>2.0566286860739247E-3</v>
      </c>
      <c r="AH101" s="11">
        <f t="shared" si="146"/>
        <v>8.2570411056281934E-4</v>
      </c>
      <c r="AI101">
        <f t="shared" si="156"/>
        <v>175208.14795840048</v>
      </c>
      <c r="AJ101">
        <f t="shared" si="150"/>
        <v>32016.230757667108</v>
      </c>
      <c r="AK101">
        <f t="shared" si="151"/>
        <v>19190.086437458049</v>
      </c>
      <c r="AL101">
        <f t="shared" si="153"/>
        <v>30.956785791456397</v>
      </c>
      <c r="AM101">
        <f t="shared" si="154"/>
        <v>3.6728512609183137</v>
      </c>
      <c r="AN101">
        <f t="shared" si="149"/>
        <v>1.5936869062919738</v>
      </c>
      <c r="AO101" s="11">
        <f t="shared" si="108"/>
        <v>1.4499606719157079E-2</v>
      </c>
      <c r="AP101" s="11">
        <f t="shared" si="109"/>
        <v>1.4499606719157126E-2</v>
      </c>
      <c r="AQ101" s="11">
        <f t="shared" si="110"/>
        <v>1.4499606719157045E-2</v>
      </c>
      <c r="AR101">
        <f t="shared" si="89"/>
        <v>106265.95201485482</v>
      </c>
      <c r="AS101">
        <f t="shared" si="73"/>
        <v>19717.952318193958</v>
      </c>
      <c r="AT101">
        <f t="shared" si="90"/>
        <v>12263.175639847785</v>
      </c>
      <c r="AU101">
        <f t="shared" si="152"/>
        <v>21253.190402970966</v>
      </c>
      <c r="AV101">
        <f t="shared" si="128"/>
        <v>3943.5904636387918</v>
      </c>
      <c r="AW101">
        <f t="shared" si="129"/>
        <v>2452.6351279695568</v>
      </c>
      <c r="AX101">
        <f t="shared" si="130"/>
        <v>67514.134930988759</v>
      </c>
      <c r="AY101">
        <f t="shared" si="131"/>
        <v>4609.6711312175439</v>
      </c>
      <c r="AZ101">
        <f t="shared" si="132"/>
        <v>1584.2951841041308</v>
      </c>
      <c r="BA101">
        <f t="shared" si="133"/>
        <v>14002.249358306002</v>
      </c>
      <c r="BB101">
        <f t="shared" si="134"/>
        <v>28867.813222342873</v>
      </c>
      <c r="BC101">
        <f t="shared" si="135"/>
        <v>45624.724617900472</v>
      </c>
      <c r="BD101">
        <f t="shared" si="136"/>
        <v>18572.06175178543</v>
      </c>
      <c r="BE101">
        <f t="shared" si="157"/>
        <v>0.22892962336720582</v>
      </c>
      <c r="BF101">
        <f t="shared" si="157"/>
        <v>9.4306365573996173E-2</v>
      </c>
      <c r="BG101">
        <f t="shared" si="157"/>
        <v>1.9318389499603753E-2</v>
      </c>
      <c r="BH101">
        <f t="shared" si="115"/>
        <v>0.12657693831576389</v>
      </c>
      <c r="BI101">
        <f t="shared" si="116"/>
        <v>5.2408772455050717E-3</v>
      </c>
      <c r="BJ101">
        <f t="shared" si="117"/>
        <v>8.8936905877762111E-4</v>
      </c>
      <c r="BK101">
        <f t="shared" si="118"/>
        <v>3.7320017285840052E-5</v>
      </c>
      <c r="BL101">
        <f t="shared" si="119"/>
        <v>556.9268098865864</v>
      </c>
      <c r="BM101">
        <f t="shared" si="120"/>
        <v>17.536536694254174</v>
      </c>
      <c r="BN101">
        <f t="shared" si="72"/>
        <v>0.45766192685841195</v>
      </c>
      <c r="BO101">
        <f t="shared" si="121"/>
        <v>352.86283072537941</v>
      </c>
      <c r="BP101">
        <f t="shared" si="122"/>
        <v>19.001152910784182</v>
      </c>
      <c r="BQ101">
        <f t="shared" si="123"/>
        <v>6.5181169798366358</v>
      </c>
      <c r="BR101" s="11">
        <f t="shared" si="137"/>
        <v>4.5806311775804714E-2</v>
      </c>
      <c r="BS101">
        <f>MAX(-99,(BS$3*'Climate Model'!E207+BS$4*'Climate Model'!E207^2+BS$6*'Climate Model'!E207^6)*(K101/K$69)^BS$8)</f>
        <v>2.033025772794478</v>
      </c>
      <c r="BT101">
        <f>MAX(-99,(BT$3*'Climate Model'!E207+BT$4*'Climate Model'!E207^2+BT$6*'Climate Model'!E207^6)*(L101/L$69)^BS$8)</f>
        <v>0.31659444342705589</v>
      </c>
      <c r="BU101">
        <f>MAX(-99,(BU$3*'Climate Model'!E207+BU$4*'Climate Model'!E207^2+BU$6*'Climate Model'!E207^6)*(M101/M$69)^BS$8)</f>
        <v>-0.95631009303195114</v>
      </c>
      <c r="BV101" s="41">
        <f t="shared" si="92"/>
        <v>0.20986616658127716</v>
      </c>
      <c r="BW101">
        <f>MAX(-99,(BW$3*'Climate Model'!N207+BW$4*'Climate Model'!N207^2+BW$6*'Climate Model'!N207^6)*(K101/K$69)^BS$8)</f>
        <v>2.0330196361313675</v>
      </c>
      <c r="BX101">
        <f>MAX(-99,(BX$3*'Climate Model'!N207+BX$4*'Climate Model'!N207^2+BX$6*'Climate Model'!N207^6)*(L101/L$69)^BS$8)</f>
        <v>0.31658740647559785</v>
      </c>
      <c r="BY101">
        <f>MAX(-99,(BY$3*'Climate Model'!N207+BY$4*'Climate Model'!N207^2+BY$6*'Climate Model'!N207^6)*(M101/M$69)^BS$8)</f>
        <v>-0.95631593480582244</v>
      </c>
      <c r="BZ101">
        <f t="shared" si="124"/>
        <v>8.6251131998488721E-3</v>
      </c>
      <c r="CA101">
        <f t="shared" si="138"/>
        <v>1.8101194435818559E-3</v>
      </c>
    </row>
    <row r="102" spans="1:79" ht="14.5" x14ac:dyDescent="0.35">
      <c r="A102" s="13">
        <v>2053</v>
      </c>
      <c r="B102" s="18">
        <f t="shared" si="74"/>
        <v>1260.5378892686992</v>
      </c>
      <c r="C102">
        <f t="shared" si="75"/>
        <v>3429.3874684971788</v>
      </c>
      <c r="D102">
        <f t="shared" si="76"/>
        <v>6221.8253458011377</v>
      </c>
      <c r="E102" s="11">
        <f t="shared" si="111"/>
        <v>1.0747037044153572E-3</v>
      </c>
      <c r="F102" s="11">
        <f t="shared" si="147"/>
        <v>2.1545440030386327E-3</v>
      </c>
      <c r="G102" s="11">
        <f t="shared" si="148"/>
        <v>4.756865307781008E-3</v>
      </c>
      <c r="H102">
        <f t="shared" si="139"/>
        <v>108252.12195129003</v>
      </c>
      <c r="I102">
        <f t="shared" si="140"/>
        <v>20110.273425768271</v>
      </c>
      <c r="J102">
        <f t="shared" si="113"/>
        <v>12546.865611996014</v>
      </c>
      <c r="K102">
        <f t="shared" si="78"/>
        <v>85877.721624133381</v>
      </c>
      <c r="L102">
        <f t="shared" si="141"/>
        <v>5864.1006915969647</v>
      </c>
      <c r="M102">
        <f t="shared" si="79"/>
        <v>2016.5891703249747</v>
      </c>
      <c r="N102" s="11">
        <f t="shared" si="114"/>
        <v>1.7596942766612198E-2</v>
      </c>
      <c r="O102" s="11">
        <f t="shared" si="95"/>
        <v>1.7703957557265625E-2</v>
      </c>
      <c r="P102" s="11">
        <f t="shared" si="96"/>
        <v>1.8289617014921329E-2</v>
      </c>
      <c r="Q102">
        <f t="shared" si="125"/>
        <v>8346.7081487352152</v>
      </c>
      <c r="R102">
        <f t="shared" si="142"/>
        <v>6522.4116160954854</v>
      </c>
      <c r="S102">
        <f t="shared" si="143"/>
        <v>4413.3905931720719</v>
      </c>
      <c r="T102">
        <f t="shared" si="80"/>
        <v>77.104337525050695</v>
      </c>
      <c r="U102">
        <f t="shared" si="81"/>
        <v>324.33231900954672</v>
      </c>
      <c r="V102">
        <f t="shared" si="82"/>
        <v>351.75243998409007</v>
      </c>
      <c r="W102" s="11">
        <f t="shared" si="100"/>
        <v>-1.219247815263802E-2</v>
      </c>
      <c r="X102" s="11">
        <f t="shared" si="101"/>
        <v>-1.3228586309256496E-2</v>
      </c>
      <c r="Y102" s="11">
        <f t="shared" si="102"/>
        <v>-1.2203590291796629E-2</v>
      </c>
      <c r="Z102">
        <f t="shared" si="83"/>
        <v>13838.524085505747</v>
      </c>
      <c r="AA102">
        <f t="shared" si="84"/>
        <v>19745.213881348925</v>
      </c>
      <c r="AB102">
        <f t="shared" si="85"/>
        <v>7356.0447555485516</v>
      </c>
      <c r="AC102">
        <f t="shared" si="86"/>
        <v>2.1636904932366252</v>
      </c>
      <c r="AD102">
        <f t="shared" si="87"/>
        <v>3.3639152625627387</v>
      </c>
      <c r="AE102">
        <f t="shared" si="88"/>
        <v>1.7176857290962935</v>
      </c>
      <c r="AF102" s="11">
        <f t="shared" si="144"/>
        <v>-2.9039671966837322E-3</v>
      </c>
      <c r="AG102" s="11">
        <f t="shared" si="145"/>
        <v>2.0566286860739247E-3</v>
      </c>
      <c r="AH102" s="11">
        <f t="shared" si="146"/>
        <v>8.2570411056281934E-4</v>
      </c>
      <c r="AI102">
        <f t="shared" si="156"/>
        <v>178940.52356553142</v>
      </c>
      <c r="AJ102">
        <f t="shared" si="150"/>
        <v>32758.198145539191</v>
      </c>
      <c r="AK102">
        <f t="shared" si="151"/>
        <v>19723.712921681799</v>
      </c>
      <c r="AL102">
        <f t="shared" si="153"/>
        <v>31.401158398529049</v>
      </c>
      <c r="AM102">
        <f t="shared" si="154"/>
        <v>3.7255736107513773</v>
      </c>
      <c r="AN102">
        <f t="shared" si="149"/>
        <v>1.6165636613329304</v>
      </c>
      <c r="AO102" s="11">
        <f t="shared" si="108"/>
        <v>1.4354610651965508E-2</v>
      </c>
      <c r="AP102" s="11">
        <f t="shared" si="109"/>
        <v>1.4354610651965555E-2</v>
      </c>
      <c r="AQ102" s="11">
        <f t="shared" si="110"/>
        <v>1.4354610651965473E-2</v>
      </c>
      <c r="AR102">
        <f t="shared" si="89"/>
        <v>108252.12195129003</v>
      </c>
      <c r="AS102">
        <f t="shared" si="73"/>
        <v>20110.273425768271</v>
      </c>
      <c r="AT102">
        <f t="shared" si="90"/>
        <v>12546.865611996014</v>
      </c>
      <c r="AU102">
        <f t="shared" si="152"/>
        <v>21650.424390258006</v>
      </c>
      <c r="AV102">
        <f t="shared" si="128"/>
        <v>4022.0546851536546</v>
      </c>
      <c r="AW102">
        <f t="shared" si="129"/>
        <v>2509.3731223992031</v>
      </c>
      <c r="AX102">
        <f t="shared" si="130"/>
        <v>68702.177299306713</v>
      </c>
      <c r="AY102">
        <f t="shared" si="131"/>
        <v>4691.2805532775719</v>
      </c>
      <c r="AZ102">
        <f t="shared" si="132"/>
        <v>1613.2713362599795</v>
      </c>
      <c r="BA102">
        <f t="shared" si="133"/>
        <v>14039.286336098656</v>
      </c>
      <c r="BB102">
        <f t="shared" si="134"/>
        <v>28990.19274986197</v>
      </c>
      <c r="BC102">
        <f t="shared" si="135"/>
        <v>45954.52197560174</v>
      </c>
      <c r="BD102">
        <f t="shared" si="136"/>
        <v>17785.458276051799</v>
      </c>
      <c r="BE102">
        <f t="shared" si="157"/>
        <v>0.22892962336720582</v>
      </c>
      <c r="BF102">
        <f t="shared" si="157"/>
        <v>9.4306365573996173E-2</v>
      </c>
      <c r="BG102">
        <f t="shared" si="157"/>
        <v>1.9318389499603753E-2</v>
      </c>
      <c r="BH102">
        <f t="shared" si="115"/>
        <v>0.12633810096940004</v>
      </c>
      <c r="BI102">
        <f t="shared" si="116"/>
        <v>5.2408772455050717E-3</v>
      </c>
      <c r="BJ102">
        <f t="shared" si="117"/>
        <v>8.8936905877762111E-4</v>
      </c>
      <c r="BK102">
        <f t="shared" si="118"/>
        <v>3.7320017285840052E-5</v>
      </c>
      <c r="BL102">
        <f t="shared" si="119"/>
        <v>567.33608271215599</v>
      </c>
      <c r="BM102">
        <f t="shared" si="120"/>
        <v>17.885454948436134</v>
      </c>
      <c r="BN102">
        <f t="shared" si="72"/>
        <v>0.46824924152280339</v>
      </c>
      <c r="BO102">
        <f t="shared" si="121"/>
        <v>358.16128011752443</v>
      </c>
      <c r="BP102">
        <f t="shared" si="122"/>
        <v>19.20998991330206</v>
      </c>
      <c r="BQ102">
        <f t="shared" si="123"/>
        <v>6.5900968508625715</v>
      </c>
      <c r="BR102" s="11">
        <f t="shared" si="137"/>
        <v>4.5690106030051608E-2</v>
      </c>
      <c r="BS102">
        <f>MAX(-99,(BS$3*'Climate Model'!E208+BS$4*'Climate Model'!E208^2+BS$6*'Climate Model'!E208^6)*(K102/K$69)^BS$8)</f>
        <v>1.9486773331355078</v>
      </c>
      <c r="BT102">
        <f>MAX(-99,(BT$3*'Climate Model'!E208+BT$4*'Climate Model'!E208^2+BT$6*'Climate Model'!E208^6)*(L102/L$69)^BS$8)</f>
        <v>0.22900083800516749</v>
      </c>
      <c r="BU102">
        <f>MAX(-99,(BU$3*'Climate Model'!E208+BU$4*'Climate Model'!E208^2+BU$6*'Climate Model'!E208^6)*(M102/M$69)^BS$8)</f>
        <v>-1.0233194503226786</v>
      </c>
      <c r="BV102" s="41">
        <f t="shared" si="92"/>
        <v>0.19987253960121634</v>
      </c>
      <c r="BW102">
        <f>MAX(-99,(BW$3*'Climate Model'!N208+BW$4*'Climate Model'!N208^2+BW$6*'Climate Model'!N208^6)*(K102/K$69)^BS$8)</f>
        <v>1.9486709601180106</v>
      </c>
      <c r="BX102">
        <f>MAX(-99,(BX$3*'Climate Model'!N208+BX$4*'Climate Model'!N208^2+BX$6*'Climate Model'!N208^6)*(L102/L$69)^BS$8)</f>
        <v>0.22899359130462824</v>
      </c>
      <c r="BY102">
        <f>MAX(-99,(BY$3*'Climate Model'!N208+BY$4*'Climate Model'!N208^2+BY$6*'Climate Model'!N208^6)*(M102/M$69)^BS$8)</f>
        <v>-1.0233254283956863</v>
      </c>
      <c r="BZ102">
        <f t="shared" si="124"/>
        <v>9.1063187523957208E-3</v>
      </c>
      <c r="CA102">
        <f t="shared" si="138"/>
        <v>1.8201030554595126E-3</v>
      </c>
    </row>
    <row r="103" spans="1:79" ht="14.5" x14ac:dyDescent="0.35">
      <c r="A103" s="13">
        <v>2054</v>
      </c>
      <c r="B103" s="18">
        <f t="shared" si="74"/>
        <v>1261.8248587708947</v>
      </c>
      <c r="C103">
        <f t="shared" si="75"/>
        <v>3436.4067963913076</v>
      </c>
      <c r="D103">
        <f t="shared" si="76"/>
        <v>6249.9419116827257</v>
      </c>
      <c r="E103" s="11">
        <f t="shared" si="111"/>
        <v>1.0209685191945894E-3</v>
      </c>
      <c r="F103" s="11">
        <f t="shared" si="147"/>
        <v>2.046816802886701E-3</v>
      </c>
      <c r="G103" s="11">
        <f t="shared" si="148"/>
        <v>4.5190220423919573E-3</v>
      </c>
      <c r="H103">
        <f t="shared" si="139"/>
        <v>110245.98186837655</v>
      </c>
      <c r="I103">
        <f t="shared" si="140"/>
        <v>20503.757994480507</v>
      </c>
      <c r="J103">
        <f t="shared" si="113"/>
        <v>12831.262865710174</v>
      </c>
      <c r="K103">
        <f t="shared" si="78"/>
        <v>87370.272587404732</v>
      </c>
      <c r="L103">
        <f t="shared" si="141"/>
        <v>5966.6271222639389</v>
      </c>
      <c r="M103">
        <f t="shared" si="79"/>
        <v>2053.0211395605597</v>
      </c>
      <c r="N103" s="11">
        <f t="shared" si="114"/>
        <v>1.7379955302073525E-2</v>
      </c>
      <c r="O103" s="11">
        <f t="shared" si="95"/>
        <v>1.7483743212985872E-2</v>
      </c>
      <c r="P103" s="11">
        <f t="shared" si="96"/>
        <v>1.8066133534632635E-2</v>
      </c>
      <c r="Q103">
        <f t="shared" si="125"/>
        <v>8396.8019263571932</v>
      </c>
      <c r="R103">
        <f t="shared" si="142"/>
        <v>6562.0608647071995</v>
      </c>
      <c r="S103">
        <f t="shared" si="143"/>
        <v>4458.3479947098949</v>
      </c>
      <c r="T103">
        <f t="shared" si="80"/>
        <v>76.164244574302884</v>
      </c>
      <c r="U103">
        <f t="shared" si="81"/>
        <v>320.04186093464762</v>
      </c>
      <c r="V103">
        <f t="shared" si="82"/>
        <v>347.45979732238447</v>
      </c>
      <c r="W103" s="11">
        <f t="shared" si="100"/>
        <v>-1.219247815263802E-2</v>
      </c>
      <c r="X103" s="11">
        <f t="shared" si="101"/>
        <v>-1.3228586309256496E-2</v>
      </c>
      <c r="Y103" s="11">
        <f t="shared" si="102"/>
        <v>-1.2203590291796629E-2</v>
      </c>
      <c r="Z103">
        <f t="shared" si="83"/>
        <v>13884.855740350336</v>
      </c>
      <c r="AA103">
        <f t="shared" si="84"/>
        <v>19912.547772852067</v>
      </c>
      <c r="AB103">
        <f t="shared" si="85"/>
        <v>7440.5074321332431</v>
      </c>
      <c r="AC103">
        <f t="shared" si="86"/>
        <v>2.1574072070204897</v>
      </c>
      <c r="AD103">
        <f t="shared" si="87"/>
        <v>3.3708335871892472</v>
      </c>
      <c r="AE103">
        <f t="shared" si="88"/>
        <v>1.7191040292634634</v>
      </c>
      <c r="AF103" s="11">
        <f t="shared" si="144"/>
        <v>-2.9039671966837322E-3</v>
      </c>
      <c r="AG103" s="11">
        <f t="shared" si="145"/>
        <v>2.0566286860739247E-3</v>
      </c>
      <c r="AH103" s="11">
        <f t="shared" si="146"/>
        <v>8.2570411056281934E-4</v>
      </c>
      <c r="AI103">
        <f t="shared" si="156"/>
        <v>182696.89559923628</v>
      </c>
      <c r="AJ103">
        <f t="shared" si="150"/>
        <v>33504.43301613893</v>
      </c>
      <c r="AK103">
        <f t="shared" si="151"/>
        <v>20260.714751912823</v>
      </c>
      <c r="AL103">
        <f t="shared" si="153"/>
        <v>31.847402287332315</v>
      </c>
      <c r="AM103">
        <f t="shared" si="154"/>
        <v>3.7785179778025748</v>
      </c>
      <c r="AN103">
        <f t="shared" si="149"/>
        <v>1.6395367518659549</v>
      </c>
      <c r="AO103" s="11">
        <f t="shared" si="108"/>
        <v>1.4211064545445852E-2</v>
      </c>
      <c r="AP103" s="11">
        <f t="shared" si="109"/>
        <v>1.4211064545445899E-2</v>
      </c>
      <c r="AQ103" s="11">
        <f t="shared" si="110"/>
        <v>1.4211064545445818E-2</v>
      </c>
      <c r="AR103">
        <f t="shared" si="89"/>
        <v>110245.98186837655</v>
      </c>
      <c r="AS103">
        <f t="shared" si="73"/>
        <v>20503.757994480507</v>
      </c>
      <c r="AT103">
        <f t="shared" si="90"/>
        <v>12831.262865710174</v>
      </c>
      <c r="AU103">
        <f t="shared" si="152"/>
        <v>22049.19637367531</v>
      </c>
      <c r="AV103">
        <f t="shared" si="128"/>
        <v>4100.7515988961013</v>
      </c>
      <c r="AW103">
        <f t="shared" si="129"/>
        <v>2566.2525731420351</v>
      </c>
      <c r="AX103">
        <f t="shared" si="130"/>
        <v>69896.218069923794</v>
      </c>
      <c r="AY103">
        <f t="shared" si="131"/>
        <v>4773.30169781115</v>
      </c>
      <c r="AZ103">
        <f t="shared" si="132"/>
        <v>1642.4169116484479</v>
      </c>
      <c r="BA103">
        <f t="shared" si="133"/>
        <v>14075.362069657394</v>
      </c>
      <c r="BB103">
        <f t="shared" si="134"/>
        <v>29109.092437632458</v>
      </c>
      <c r="BC103">
        <f t="shared" si="135"/>
        <v>46274.095934528043</v>
      </c>
      <c r="BD103">
        <f t="shared" si="136"/>
        <v>17028.864443666342</v>
      </c>
      <c r="BE103">
        <f t="shared" si="157"/>
        <v>0.22892962336720582</v>
      </c>
      <c r="BF103">
        <f t="shared" si="157"/>
        <v>9.4306365573996173E-2</v>
      </c>
      <c r="BG103">
        <f t="shared" si="157"/>
        <v>1.9318389499603753E-2</v>
      </c>
      <c r="BH103">
        <f t="shared" si="115"/>
        <v>0.12610419166151965</v>
      </c>
      <c r="BI103">
        <f t="shared" si="116"/>
        <v>5.2408772455050717E-3</v>
      </c>
      <c r="BJ103">
        <f t="shared" si="117"/>
        <v>8.8936905877762111E-4</v>
      </c>
      <c r="BK103">
        <f t="shared" si="118"/>
        <v>3.7320017285840052E-5</v>
      </c>
      <c r="BL103">
        <f t="shared" si="119"/>
        <v>577.7856577823394</v>
      </c>
      <c r="BM103">
        <f t="shared" si="120"/>
        <v>18.235407948955253</v>
      </c>
      <c r="BN103">
        <f t="shared" si="72"/>
        <v>0.47886295194746126</v>
      </c>
      <c r="BO103">
        <f t="shared" si="121"/>
        <v>363.54099140591347</v>
      </c>
      <c r="BP103">
        <f t="shared" si="122"/>
        <v>19.421270639254537</v>
      </c>
      <c r="BQ103">
        <f t="shared" si="123"/>
        <v>6.6629685158589336</v>
      </c>
      <c r="BR103" s="11">
        <f t="shared" si="137"/>
        <v>4.5570801779537068E-2</v>
      </c>
      <c r="BS103">
        <f>MAX(-99,(BS$3*'Climate Model'!E209+BS$4*'Climate Model'!E209^2+BS$6*'Climate Model'!E209^6)*(K103/K$69)^BS$8)</f>
        <v>1.8621993362873444</v>
      </c>
      <c r="BT103">
        <f>MAX(-99,(BT$3*'Climate Model'!E209+BT$4*'Climate Model'!E209^2+BT$6*'Climate Model'!E209^6)*(L103/L$69)^BS$8)</f>
        <v>0.13955942886233955</v>
      </c>
      <c r="BU103">
        <f>MAX(-99,(BU$3*'Climate Model'!E209+BU$4*'Climate Model'!E209^2+BU$6*'Climate Model'!E209^6)*(M103/M$69)^BS$8)</f>
        <v>-1.0914886098342667</v>
      </c>
      <c r="BV103" s="41">
        <f t="shared" si="92"/>
        <v>0.19035479962020604</v>
      </c>
      <c r="BW103">
        <f>MAX(-99,(BW$3*'Climate Model'!N209+BW$4*'Climate Model'!N209^2+BW$6*'Climate Model'!N209^6)*(K103/K$69)^BS$8)</f>
        <v>1.862192730420398</v>
      </c>
      <c r="BX103">
        <f>MAX(-99,(BX$3*'Climate Model'!N209+BX$4*'Climate Model'!N209^2+BX$6*'Climate Model'!N209^6)*(L103/L$69)^BS$8)</f>
        <v>0.13955197665438077</v>
      </c>
      <c r="BY103">
        <f>MAX(-99,(BY$3*'Climate Model'!N209+BY$4*'Climate Model'!N209^2+BY$6*'Climate Model'!N209^6)*(M103/M$69)^BS$8)</f>
        <v>-1.0914947205218357</v>
      </c>
      <c r="BZ103">
        <f t="shared" si="124"/>
        <v>9.5947639459142628E-3</v>
      </c>
      <c r="CA103">
        <f t="shared" si="138"/>
        <v>1.8264093683276869E-3</v>
      </c>
    </row>
    <row r="104" spans="1:79" ht="14.5" x14ac:dyDescent="0.35">
      <c r="A104" s="13">
        <v>2055</v>
      </c>
      <c r="B104" s="18">
        <f t="shared" si="74"/>
        <v>1263.0487280555599</v>
      </c>
      <c r="C104">
        <f t="shared" si="75"/>
        <v>3443.0888068050945</v>
      </c>
      <c r="D104">
        <f t="shared" si="76"/>
        <v>6276.7733556821613</v>
      </c>
      <c r="E104" s="11">
        <f t="shared" si="111"/>
        <v>9.6992009323485981E-4</v>
      </c>
      <c r="F104" s="11">
        <f t="shared" si="147"/>
        <v>1.9444759627423658E-3</v>
      </c>
      <c r="G104" s="11">
        <f t="shared" si="148"/>
        <v>4.2930709402723595E-3</v>
      </c>
      <c r="H104">
        <f t="shared" si="139"/>
        <v>112247.11018520605</v>
      </c>
      <c r="I104">
        <f t="shared" si="140"/>
        <v>20898.325679975667</v>
      </c>
      <c r="J104">
        <f t="shared" si="113"/>
        <v>13116.304407569114</v>
      </c>
      <c r="K104">
        <f t="shared" si="78"/>
        <v>88869.976028564153</v>
      </c>
      <c r="L104">
        <f t="shared" si="141"/>
        <v>6069.6446860944043</v>
      </c>
      <c r="M104">
        <f t="shared" si="79"/>
        <v>2089.6571636914923</v>
      </c>
      <c r="N104" s="11">
        <f t="shared" si="114"/>
        <v>1.7164916587150698E-2</v>
      </c>
      <c r="O104" s="11">
        <f t="shared" si="95"/>
        <v>1.7265627920012717E-2</v>
      </c>
      <c r="P104" s="11">
        <f t="shared" si="96"/>
        <v>1.7844932731074733E-2</v>
      </c>
      <c r="Q104">
        <f t="shared" si="125"/>
        <v>8444.9802192997922</v>
      </c>
      <c r="R104">
        <f t="shared" si="142"/>
        <v>6599.8617707678104</v>
      </c>
      <c r="S104">
        <f t="shared" si="143"/>
        <v>4501.7719693711342</v>
      </c>
      <c r="T104">
        <f t="shared" si="80"/>
        <v>75.235613686318516</v>
      </c>
      <c r="U104">
        <f t="shared" si="81"/>
        <v>315.80815955469859</v>
      </c>
      <c r="V104">
        <f t="shared" si="82"/>
        <v>343.2195403129914</v>
      </c>
      <c r="W104" s="11">
        <f t="shared" si="100"/>
        <v>-1.219247815263802E-2</v>
      </c>
      <c r="X104" s="11">
        <f t="shared" si="101"/>
        <v>-1.3228586309256496E-2</v>
      </c>
      <c r="Y104" s="11">
        <f t="shared" si="102"/>
        <v>-1.2203590291796629E-2</v>
      </c>
      <c r="Z104">
        <f t="shared" si="83"/>
        <v>13927.624222058403</v>
      </c>
      <c r="AA104">
        <f t="shared" si="84"/>
        <v>20074.796315371186</v>
      </c>
      <c r="AB104">
        <f t="shared" si="85"/>
        <v>7522.5070730091329</v>
      </c>
      <c r="AC104">
        <f t="shared" si="86"/>
        <v>2.1511421672614133</v>
      </c>
      <c r="AD104">
        <f t="shared" si="87"/>
        <v>3.377766140240642</v>
      </c>
      <c r="AE104">
        <f t="shared" si="88"/>
        <v>1.7205235005269113</v>
      </c>
      <c r="AF104" s="11">
        <f t="shared" si="144"/>
        <v>-2.9039671966837322E-3</v>
      </c>
      <c r="AG104" s="11">
        <f t="shared" si="145"/>
        <v>2.0566286860739247E-3</v>
      </c>
      <c r="AH104" s="11">
        <f t="shared" si="146"/>
        <v>8.2570411056281934E-4</v>
      </c>
      <c r="AI104">
        <f t="shared" si="156"/>
        <v>186476.40241298795</v>
      </c>
      <c r="AJ104">
        <f t="shared" si="150"/>
        <v>34254.741313421138</v>
      </c>
      <c r="AK104">
        <f t="shared" si="151"/>
        <v>20800.895849863577</v>
      </c>
      <c r="AL104">
        <f t="shared" si="153"/>
        <v>32.295461921947272</v>
      </c>
      <c r="AM104">
        <f t="shared" si="154"/>
        <v>3.8316777730425682</v>
      </c>
      <c r="AN104">
        <f t="shared" si="149"/>
        <v>1.6626033188452987</v>
      </c>
      <c r="AO104" s="11">
        <f t="shared" si="108"/>
        <v>1.4068953899991394E-2</v>
      </c>
      <c r="AP104" s="11">
        <f t="shared" si="109"/>
        <v>1.4068953899991439E-2</v>
      </c>
      <c r="AQ104" s="11">
        <f t="shared" si="110"/>
        <v>1.406895389999136E-2</v>
      </c>
      <c r="AR104">
        <f t="shared" si="89"/>
        <v>112247.11018520605</v>
      </c>
      <c r="AS104">
        <f t="shared" si="73"/>
        <v>20898.325679975667</v>
      </c>
      <c r="AT104">
        <f t="shared" si="90"/>
        <v>13116.304407569114</v>
      </c>
      <c r="AU104">
        <f t="shared" si="152"/>
        <v>22449.422037041211</v>
      </c>
      <c r="AV104">
        <f t="shared" si="128"/>
        <v>4179.6651359951338</v>
      </c>
      <c r="AW104">
        <f t="shared" si="129"/>
        <v>2623.2608815138228</v>
      </c>
      <c r="AX104">
        <f t="shared" si="130"/>
        <v>71095.980822851328</v>
      </c>
      <c r="AY104">
        <f t="shared" si="131"/>
        <v>4855.7157488755247</v>
      </c>
      <c r="AZ104">
        <f t="shared" si="132"/>
        <v>1671.7257309531938</v>
      </c>
      <c r="BA104">
        <f t="shared" si="133"/>
        <v>14110.510205629835</v>
      </c>
      <c r="BB104">
        <f t="shared" si="134"/>
        <v>29224.634094384346</v>
      </c>
      <c r="BC104">
        <f t="shared" si="135"/>
        <v>46583.774848935514</v>
      </c>
      <c r="BD104">
        <f t="shared" si="136"/>
        <v>16301.426511108406</v>
      </c>
      <c r="BE104">
        <f t="shared" si="157"/>
        <v>0.22892962336720582</v>
      </c>
      <c r="BF104">
        <f t="shared" si="157"/>
        <v>9.4306365573996173E-2</v>
      </c>
      <c r="BG104">
        <f t="shared" si="157"/>
        <v>1.9318389499603753E-2</v>
      </c>
      <c r="BH104">
        <f t="shared" si="115"/>
        <v>0.12587498329636224</v>
      </c>
      <c r="BI104">
        <f t="shared" si="116"/>
        <v>5.2408772455050717E-3</v>
      </c>
      <c r="BJ104">
        <f t="shared" si="117"/>
        <v>8.8936905877762111E-4</v>
      </c>
      <c r="BK104">
        <f t="shared" si="118"/>
        <v>3.7320017285840052E-5</v>
      </c>
      <c r="BL104">
        <f t="shared" si="119"/>
        <v>588.27332564334699</v>
      </c>
      <c r="BM104">
        <f t="shared" si="120"/>
        <v>18.586324240028148</v>
      </c>
      <c r="BN104">
        <f t="shared" si="72"/>
        <v>0.48950070721681938</v>
      </c>
      <c r="BO104">
        <f t="shared" si="121"/>
        <v>369.00318746478484</v>
      </c>
      <c r="BP104">
        <f t="shared" si="122"/>
        <v>19.635020056977115</v>
      </c>
      <c r="BQ104">
        <f t="shared" si="123"/>
        <v>6.7367401554181825</v>
      </c>
      <c r="BR104" s="11">
        <f t="shared" si="137"/>
        <v>4.5448654330026733E-2</v>
      </c>
      <c r="BS104">
        <f>MAX(-99,(BS$3*'Climate Model'!E210+BS$4*'Climate Model'!E210^2+BS$6*'Climate Model'!E210^6)*(K104/K$69)^BS$8)</f>
        <v>1.7735988717282347</v>
      </c>
      <c r="BT104">
        <f>MAX(-99,(BT$3*'Climate Model'!E210+BT$4*'Climate Model'!E210^2+BT$6*'Climate Model'!E210^6)*(L104/L$69)^BS$8)</f>
        <v>4.8276317865497076E-2</v>
      </c>
      <c r="BU104">
        <f>MAX(-99,(BU$3*'Climate Model'!E210+BU$4*'Climate Model'!E210^2+BU$6*'Climate Model'!E210^6)*(M104/M$69)^BS$8)</f>
        <v>-1.1608132651923226</v>
      </c>
      <c r="BV104" s="41">
        <f t="shared" si="92"/>
        <v>0.18129028535257716</v>
      </c>
      <c r="BW104">
        <f>MAX(-99,(BW$3*'Climate Model'!N210+BW$4*'Climate Model'!N210^2+BW$6*'Climate Model'!N210^6)*(K104/K$69)^BS$8)</f>
        <v>1.7735920366811553</v>
      </c>
      <c r="BX104">
        <f>MAX(-99,(BX$3*'Climate Model'!N210+BX$4*'Climate Model'!N210^2+BX$6*'Climate Model'!N210^6)*(L104/L$69)^BS$8)</f>
        <v>4.8268664454479901E-2</v>
      </c>
      <c r="BY104">
        <f>MAX(-99,(BY$3*'Climate Model'!N210+BY$4*'Climate Model'!N210^2+BY$6*'Climate Model'!N210^6)*(M104/M$69)^BS$8)</f>
        <v>-1.1608195048351357</v>
      </c>
      <c r="BZ104">
        <f t="shared" si="124"/>
        <v>1.0089988131770809E-2</v>
      </c>
      <c r="CA104">
        <f t="shared" si="138"/>
        <v>1.8292168276128468E-3</v>
      </c>
    </row>
    <row r="105" spans="1:79" ht="14.5" x14ac:dyDescent="0.35">
      <c r="A105" s="13">
        <v>2056</v>
      </c>
      <c r="B105" s="18">
        <f t="shared" si="74"/>
        <v>1264.2125315786318</v>
      </c>
      <c r="C105">
        <f t="shared" si="75"/>
        <v>3449.4490600563936</v>
      </c>
      <c r="D105">
        <f t="shared" si="76"/>
        <v>6302.3726573095182</v>
      </c>
      <c r="E105" s="11">
        <f t="shared" si="111"/>
        <v>9.2142408857311673E-4</v>
      </c>
      <c r="F105" s="11">
        <f t="shared" si="147"/>
        <v>1.8472521646052474E-3</v>
      </c>
      <c r="G105" s="11">
        <f t="shared" si="148"/>
        <v>4.0784173932587415E-3</v>
      </c>
      <c r="H105">
        <f t="shared" si="139"/>
        <v>114255.0850115106</v>
      </c>
      <c r="I105">
        <f t="shared" si="140"/>
        <v>21293.896983414386</v>
      </c>
      <c r="J105">
        <f t="shared" si="113"/>
        <v>13401.929734972033</v>
      </c>
      <c r="K105">
        <f t="shared" si="78"/>
        <v>90376.485090556263</v>
      </c>
      <c r="L105">
        <f t="shared" si="141"/>
        <v>6173.1298571680491</v>
      </c>
      <c r="M105">
        <f t="shared" si="79"/>
        <v>2126.489572054807</v>
      </c>
      <c r="N105" s="11">
        <f t="shared" si="114"/>
        <v>1.695183378363797E-2</v>
      </c>
      <c r="O105" s="11">
        <f t="shared" si="95"/>
        <v>1.7049625871960839E-2</v>
      </c>
      <c r="P105" s="11">
        <f t="shared" si="96"/>
        <v>1.7626053212598882E-2</v>
      </c>
      <c r="Q105">
        <f t="shared" si="125"/>
        <v>8491.2442682713154</v>
      </c>
      <c r="R105">
        <f t="shared" si="142"/>
        <v>6635.8269985630232</v>
      </c>
      <c r="S105">
        <f t="shared" si="143"/>
        <v>4543.6700375170412</v>
      </c>
      <c r="T105">
        <f t="shared" si="80"/>
        <v>74.318305110147762</v>
      </c>
      <c r="U105">
        <f t="shared" si="81"/>
        <v>311.63046405886183</v>
      </c>
      <c r="V105">
        <f t="shared" si="82"/>
        <v>339.03102966287287</v>
      </c>
      <c r="W105" s="11">
        <f t="shared" si="100"/>
        <v>-1.219247815263802E-2</v>
      </c>
      <c r="X105" s="11">
        <f t="shared" si="101"/>
        <v>-1.3228586309256496E-2</v>
      </c>
      <c r="Y105" s="11">
        <f t="shared" si="102"/>
        <v>-1.2203590291796629E-2</v>
      </c>
      <c r="Z105">
        <f t="shared" si="83"/>
        <v>13966.859262353681</v>
      </c>
      <c r="AA105">
        <f t="shared" si="84"/>
        <v>20231.961885300549</v>
      </c>
      <c r="AB105">
        <f t="shared" si="85"/>
        <v>7602.0475902254475</v>
      </c>
      <c r="AC105">
        <f t="shared" si="86"/>
        <v>2.144895320972283</v>
      </c>
      <c r="AD105">
        <f t="shared" si="87"/>
        <v>3.3847129509795102</v>
      </c>
      <c r="AE105">
        <f t="shared" si="88"/>
        <v>1.7219441438536163</v>
      </c>
      <c r="AF105" s="11">
        <f t="shared" si="144"/>
        <v>-2.9039671966837322E-3</v>
      </c>
      <c r="AG105" s="11">
        <f t="shared" si="145"/>
        <v>2.0566286860739247E-3</v>
      </c>
      <c r="AH105" s="11">
        <f t="shared" si="146"/>
        <v>8.2570411056281934E-4</v>
      </c>
      <c r="AI105">
        <f t="shared" si="156"/>
        <v>190278.18420873038</v>
      </c>
      <c r="AJ105">
        <f t="shared" si="150"/>
        <v>35008.932318074156</v>
      </c>
      <c r="AK105">
        <f t="shared" si="151"/>
        <v>21344.067146391044</v>
      </c>
      <c r="AL105">
        <f t="shared" si="153"/>
        <v>32.745281653256491</v>
      </c>
      <c r="AM105">
        <f t="shared" si="154"/>
        <v>3.8850463940116402</v>
      </c>
      <c r="AN105">
        <f t="shared" si="149"/>
        <v>1.6857604973976379</v>
      </c>
      <c r="AO105" s="11">
        <f t="shared" si="108"/>
        <v>1.3928264360991481E-2</v>
      </c>
      <c r="AP105" s="11">
        <f t="shared" si="109"/>
        <v>1.3928264360991524E-2</v>
      </c>
      <c r="AQ105" s="11">
        <f t="shared" si="110"/>
        <v>1.3928264360991446E-2</v>
      </c>
      <c r="AR105">
        <f t="shared" si="89"/>
        <v>114255.0850115106</v>
      </c>
      <c r="AS105">
        <f t="shared" si="73"/>
        <v>21293.896983414386</v>
      </c>
      <c r="AT105">
        <f t="shared" si="90"/>
        <v>13401.929734972033</v>
      </c>
      <c r="AU105">
        <f t="shared" si="152"/>
        <v>22851.01700230212</v>
      </c>
      <c r="AV105">
        <f t="shared" si="128"/>
        <v>4258.7793966828776</v>
      </c>
      <c r="AW105">
        <f t="shared" si="129"/>
        <v>2680.3859469944068</v>
      </c>
      <c r="AX105">
        <f t="shared" si="130"/>
        <v>72301.188072445002</v>
      </c>
      <c r="AY105">
        <f t="shared" si="131"/>
        <v>4938.5038857344398</v>
      </c>
      <c r="AZ105">
        <f t="shared" si="132"/>
        <v>1701.1916576438452</v>
      </c>
      <c r="BA105">
        <f t="shared" si="133"/>
        <v>14144.763072390751</v>
      </c>
      <c r="BB105">
        <f t="shared" si="134"/>
        <v>29336.935445957861</v>
      </c>
      <c r="BC105">
        <f t="shared" si="135"/>
        <v>46883.881232876593</v>
      </c>
      <c r="BD105">
        <f t="shared" si="136"/>
        <v>15602.287370619702</v>
      </c>
      <c r="BE105">
        <f t="shared" si="157"/>
        <v>0.22892962336720582</v>
      </c>
      <c r="BF105">
        <f t="shared" si="157"/>
        <v>9.4306365573996173E-2</v>
      </c>
      <c r="BG105">
        <f t="shared" si="157"/>
        <v>1.9318389499603753E-2</v>
      </c>
      <c r="BH105">
        <f t="shared" si="115"/>
        <v>0.1256502579806581</v>
      </c>
      <c r="BI105">
        <f t="shared" si="116"/>
        <v>5.2408772455050717E-3</v>
      </c>
      <c r="BJ105">
        <f t="shared" si="117"/>
        <v>8.8936905877762111E-4</v>
      </c>
      <c r="BK105">
        <f t="shared" si="118"/>
        <v>3.7320017285840052E-5</v>
      </c>
      <c r="BL105">
        <f t="shared" si="119"/>
        <v>598.7968752200735</v>
      </c>
      <c r="BM105">
        <f t="shared" si="120"/>
        <v>18.938133117846878</v>
      </c>
      <c r="BN105">
        <f t="shared" si="72"/>
        <v>0.50016024937277004</v>
      </c>
      <c r="BO105">
        <f t="shared" si="121"/>
        <v>374.54911069341387</v>
      </c>
      <c r="BP105">
        <f t="shared" si="122"/>
        <v>19.851263508675402</v>
      </c>
      <c r="BQ105">
        <f t="shared" si="123"/>
        <v>6.8114200968540093</v>
      </c>
      <c r="BR105" s="11">
        <f t="shared" si="137"/>
        <v>4.5323906065954683E-2</v>
      </c>
      <c r="BS105">
        <f>MAX(-99,(BS$3*'Climate Model'!E211+BS$4*'Climate Model'!E211^2+BS$6*'Climate Model'!E211^6)*(K105/K$69)^BS$8)</f>
        <v>1.6828845309350047</v>
      </c>
      <c r="BT105">
        <f>MAX(-99,(BT$3*'Climate Model'!E211+BT$4*'Climate Model'!E211^2+BT$6*'Climate Model'!E211^6)*(L105/L$69)^BS$8)</f>
        <v>-4.4840775765850334E-2</v>
      </c>
      <c r="BU105">
        <f>MAX(-99,(BU$3*'Climate Model'!E211+BU$4*'Climate Model'!E211^2+BU$6*'Climate Model'!E211^6)*(M105/M$69)^BS$8)</f>
        <v>-1.2312878190081076</v>
      </c>
      <c r="BV105" s="41">
        <f t="shared" si="92"/>
        <v>0.17265741462150208</v>
      </c>
      <c r="BW105">
        <f>MAX(-99,(BW$3*'Climate Model'!N211+BW$4*'Climate Model'!N211^2+BW$6*'Climate Model'!N211^6)*(K105/K$69)^BS$8)</f>
        <v>1.6828774705223817</v>
      </c>
      <c r="BX105">
        <f>MAX(-99,(BX$3*'Climate Model'!N211+BX$4*'Climate Model'!N211^2+BX$6*'Climate Model'!N211^6)*(L105/L$69)^BS$8)</f>
        <v>-4.4848626024719979E-2</v>
      </c>
      <c r="BY105">
        <f>MAX(-99,(BY$3*'Climate Model'!N211+BY$4*'Climate Model'!N211^2+BY$6*'Climate Model'!N211^6)*(M105/M$69)^BS$8)</f>
        <v>-1.2312941839758123</v>
      </c>
      <c r="BZ105">
        <f t="shared" si="124"/>
        <v>1.0591534980633506E-2</v>
      </c>
      <c r="CA105">
        <f t="shared" si="138"/>
        <v>1.8287070466293824E-3</v>
      </c>
    </row>
    <row r="106" spans="1:79" ht="14.5" x14ac:dyDescent="0.35">
      <c r="A106" s="13">
        <v>2057</v>
      </c>
      <c r="B106" s="18">
        <f t="shared" si="74"/>
        <v>1265.3191636643207</v>
      </c>
      <c r="C106">
        <f t="shared" si="75"/>
        <v>3455.5024621871344</v>
      </c>
      <c r="D106">
        <f t="shared" si="76"/>
        <v>6326.7911782606689</v>
      </c>
      <c r="E106" s="11">
        <f t="shared" si="111"/>
        <v>8.753528841444608E-4</v>
      </c>
      <c r="F106" s="11">
        <f t="shared" si="147"/>
        <v>1.7548895563749849E-3</v>
      </c>
      <c r="G106" s="11">
        <f t="shared" si="148"/>
        <v>3.8744965235958041E-3</v>
      </c>
      <c r="H106">
        <f t="shared" si="139"/>
        <v>116269.48441460529</v>
      </c>
      <c r="I106">
        <f t="shared" si="140"/>
        <v>21690.393238683442</v>
      </c>
      <c r="J106">
        <f t="shared" si="113"/>
        <v>13688.08070500921</v>
      </c>
      <c r="K106">
        <f t="shared" si="78"/>
        <v>91889.451889666219</v>
      </c>
      <c r="L106">
        <f t="shared" si="141"/>
        <v>6277.0591183299784</v>
      </c>
      <c r="M106">
        <f t="shared" si="79"/>
        <v>2163.5107464969742</v>
      </c>
      <c r="N106" s="11">
        <f t="shared" si="114"/>
        <v>1.6740713002878785E-2</v>
      </c>
      <c r="O106" s="11">
        <f t="shared" si="95"/>
        <v>1.6835748407471117E-2</v>
      </c>
      <c r="P106" s="11">
        <f t="shared" si="96"/>
        <v>1.7409525505640726E-2</v>
      </c>
      <c r="Q106">
        <f t="shared" si="125"/>
        <v>8535.5964112225884</v>
      </c>
      <c r="R106">
        <f t="shared" si="142"/>
        <v>6669.970172154286</v>
      </c>
      <c r="S106">
        <f t="shared" si="143"/>
        <v>4584.0510881522978</v>
      </c>
      <c r="T106">
        <f t="shared" si="80"/>
        <v>73.412180798751194</v>
      </c>
      <c r="U106">
        <f t="shared" si="81"/>
        <v>307.50803356846552</v>
      </c>
      <c r="V106">
        <f t="shared" si="82"/>
        <v>334.89363388066124</v>
      </c>
      <c r="W106" s="11">
        <f t="shared" si="100"/>
        <v>-1.219247815263802E-2</v>
      </c>
      <c r="X106" s="11">
        <f t="shared" si="101"/>
        <v>-1.3228586309256496E-2</v>
      </c>
      <c r="Y106" s="11">
        <f t="shared" si="102"/>
        <v>-1.2203590291796629E-2</v>
      </c>
      <c r="Z106">
        <f t="shared" si="83"/>
        <v>14002.592268203036</v>
      </c>
      <c r="AA106">
        <f t="shared" si="84"/>
        <v>20384.050138074228</v>
      </c>
      <c r="AB106">
        <f t="shared" si="85"/>
        <v>7679.1354386881731</v>
      </c>
      <c r="AC106">
        <f t="shared" si="86"/>
        <v>2.1386666153198592</v>
      </c>
      <c r="AD106">
        <f t="shared" si="87"/>
        <v>3.3916740487286208</v>
      </c>
      <c r="AE106">
        <f t="shared" si="88"/>
        <v>1.7233659602113558</v>
      </c>
      <c r="AF106" s="11">
        <f t="shared" si="144"/>
        <v>-2.9039671966837322E-3</v>
      </c>
      <c r="AG106" s="11">
        <f t="shared" si="145"/>
        <v>2.0566286860739247E-3</v>
      </c>
      <c r="AH106" s="11">
        <f t="shared" si="146"/>
        <v>8.2570411056281934E-4</v>
      </c>
      <c r="AI106">
        <f t="shared" si="156"/>
        <v>194101.38279015949</v>
      </c>
      <c r="AJ106">
        <f t="shared" si="150"/>
        <v>35766.818482949617</v>
      </c>
      <c r="AK106">
        <f t="shared" si="151"/>
        <v>21890.046378746349</v>
      </c>
      <c r="AL106">
        <f t="shared" si="153"/>
        <v>33.196805743303756</v>
      </c>
      <c r="AM106">
        <f t="shared" si="154"/>
        <v>3.9386172277098459</v>
      </c>
      <c r="AN106">
        <f t="shared" si="149"/>
        <v>1.7090054180761378</v>
      </c>
      <c r="AO106" s="11">
        <f t="shared" si="108"/>
        <v>1.3788981717381566E-2</v>
      </c>
      <c r="AP106" s="11">
        <f t="shared" si="109"/>
        <v>1.3788981717381609E-2</v>
      </c>
      <c r="AQ106" s="11">
        <f t="shared" si="110"/>
        <v>1.3788981717381531E-2</v>
      </c>
      <c r="AR106">
        <f t="shared" si="89"/>
        <v>116269.48441460529</v>
      </c>
      <c r="AS106">
        <f t="shared" si="73"/>
        <v>21690.393238683442</v>
      </c>
      <c r="AT106">
        <f t="shared" si="90"/>
        <v>13688.08070500921</v>
      </c>
      <c r="AU106">
        <f t="shared" si="152"/>
        <v>23253.896882921061</v>
      </c>
      <c r="AV106">
        <f t="shared" si="128"/>
        <v>4338.0786477366883</v>
      </c>
      <c r="AW106">
        <f t="shared" si="129"/>
        <v>2737.6161410018422</v>
      </c>
      <c r="AX106">
        <f t="shared" si="130"/>
        <v>73511.561511732958</v>
      </c>
      <c r="AY106">
        <f t="shared" si="131"/>
        <v>5021.6472946639815</v>
      </c>
      <c r="AZ106">
        <f t="shared" si="132"/>
        <v>1730.8085971975793</v>
      </c>
      <c r="BA106">
        <f t="shared" si="133"/>
        <v>14178.15172701646</v>
      </c>
      <c r="BB106">
        <f t="shared" si="134"/>
        <v>29446.110207696111</v>
      </c>
      <c r="BC106">
        <f t="shared" si="135"/>
        <v>47174.731286395756</v>
      </c>
      <c r="BD106">
        <f t="shared" si="136"/>
        <v>14930.589923611291</v>
      </c>
      <c r="BE106">
        <f t="shared" si="157"/>
        <v>0.22892962336720582</v>
      </c>
      <c r="BF106">
        <f t="shared" si="157"/>
        <v>9.4306365573996173E-2</v>
      </c>
      <c r="BG106">
        <f t="shared" si="157"/>
        <v>1.9318389499603753E-2</v>
      </c>
      <c r="BH106">
        <f t="shared" si="115"/>
        <v>0.12542980679437116</v>
      </c>
      <c r="BI106">
        <f t="shared" si="116"/>
        <v>5.2408772455050717E-3</v>
      </c>
      <c r="BJ106">
        <f t="shared" si="117"/>
        <v>8.8936905877762111E-4</v>
      </c>
      <c r="BK106">
        <f t="shared" si="118"/>
        <v>3.7320017285840052E-5</v>
      </c>
      <c r="BL106">
        <f t="shared" si="119"/>
        <v>609.35409521511144</v>
      </c>
      <c r="BM106">
        <f t="shared" si="120"/>
        <v>19.290764619204371</v>
      </c>
      <c r="BN106">
        <f t="shared" si="72"/>
        <v>0.51083940852091736</v>
      </c>
      <c r="BO106">
        <f t="shared" si="121"/>
        <v>380.18002333150349</v>
      </c>
      <c r="BP106">
        <f t="shared" si="122"/>
        <v>20.070026715547193</v>
      </c>
      <c r="BQ106">
        <f t="shared" si="123"/>
        <v>6.8870168177825892</v>
      </c>
      <c r="BR106" s="11">
        <f t="shared" si="137"/>
        <v>4.5196787127995214E-2</v>
      </c>
      <c r="BS106">
        <f>MAX(-99,(BS$3*'Climate Model'!E212+BS$4*'Climate Model'!E212^2+BS$6*'Climate Model'!E212^6)*(K106/K$69)^BS$8)</f>
        <v>1.590066470584814</v>
      </c>
      <c r="BT106">
        <f>MAX(-99,(BT$3*'Climate Model'!E212+BT$4*'Climate Model'!E212^2+BT$6*'Climate Model'!E212^6)*(L106/L$69)^BS$8)</f>
        <v>-0.13978248876071428</v>
      </c>
      <c r="BU106">
        <f>MAX(-99,(BU$3*'Climate Model'!E212+BU$4*'Climate Model'!E212^2+BU$6*'Climate Model'!E212^6)*(M106/M$69)^BS$8)</f>
        <v>-1.3029053897728726</v>
      </c>
      <c r="BV106" s="41">
        <f t="shared" si="92"/>
        <v>0.1644356329728591</v>
      </c>
      <c r="BW106">
        <f>MAX(-99,(BW$3*'Climate Model'!N212+BW$4*'Climate Model'!N212^2+BW$6*'Climate Model'!N212^6)*(K106/K$69)^BS$8)</f>
        <v>1.590059188748878</v>
      </c>
      <c r="BX106">
        <f>MAX(-99,(BX$3*'Climate Model'!N212+BX$4*'Climate Model'!N212^2+BX$6*'Climate Model'!N212^6)*(L106/L$69)^BS$8)</f>
        <v>-0.13979053147224901</v>
      </c>
      <c r="BY106">
        <f>MAX(-99,(BY$3*'Climate Model'!N212+BY$4*'Climate Model'!N212^2+BY$6*'Climate Model'!N212^6)*(M106/M$69)^BS$8)</f>
        <v>-1.3029118764673728</v>
      </c>
      <c r="BZ106">
        <f t="shared" si="124"/>
        <v>1.1098952835931906E-2</v>
      </c>
      <c r="CA106">
        <f t="shared" si="138"/>
        <v>1.8250633349123724E-3</v>
      </c>
    </row>
    <row r="107" spans="1:79" ht="14.5" x14ac:dyDescent="0.35">
      <c r="A107" s="13">
        <v>2058</v>
      </c>
      <c r="B107" s="18">
        <f t="shared" si="74"/>
        <v>1266.3713844046338</v>
      </c>
      <c r="C107">
        <f t="shared" si="75"/>
        <v>3461.2632861109082</v>
      </c>
      <c r="D107">
        <f t="shared" si="76"/>
        <v>6350.0786521650725</v>
      </c>
      <c r="E107" s="11">
        <f t="shared" si="111"/>
        <v>8.3158523993723775E-4</v>
      </c>
      <c r="F107" s="11">
        <f t="shared" si="147"/>
        <v>1.6671450785562356E-3</v>
      </c>
      <c r="G107" s="11">
        <f t="shared" si="148"/>
        <v>3.6807716974160136E-3</v>
      </c>
      <c r="H107">
        <f t="shared" si="139"/>
        <v>118289.88669920432</v>
      </c>
      <c r="I107">
        <f t="shared" si="140"/>
        <v>22087.736604510363</v>
      </c>
      <c r="J107">
        <f t="shared" si="113"/>
        <v>13974.701409378944</v>
      </c>
      <c r="K107">
        <f t="shared" si="78"/>
        <v>93408.527826784877</v>
      </c>
      <c r="L107">
        <f t="shared" si="141"/>
        <v>6381.4089766422385</v>
      </c>
      <c r="M107">
        <f t="shared" si="79"/>
        <v>2200.7131210279167</v>
      </c>
      <c r="N107" s="11">
        <f t="shared" si="114"/>
        <v>1.6531559454099773E-2</v>
      </c>
      <c r="O107" s="11">
        <f t="shared" si="95"/>
        <v>1.6624004385675194E-2</v>
      </c>
      <c r="P107" s="11">
        <f t="shared" si="96"/>
        <v>1.7195373118057463E-2</v>
      </c>
      <c r="Q107">
        <f t="shared" si="125"/>
        <v>8578.040061837497</v>
      </c>
      <c r="R107">
        <f t="shared" si="142"/>
        <v>6702.3058214165685</v>
      </c>
      <c r="S107">
        <f t="shared" si="143"/>
        <v>4622.9252645240576</v>
      </c>
      <c r="T107">
        <f t="shared" si="80"/>
        <v>72.517104388224908</v>
      </c>
      <c r="U107">
        <f t="shared" si="81"/>
        <v>303.44013700561533</v>
      </c>
      <c r="V107">
        <f t="shared" si="82"/>
        <v>330.80672918145069</v>
      </c>
      <c r="W107" s="11">
        <f t="shared" si="100"/>
        <v>-1.219247815263802E-2</v>
      </c>
      <c r="X107" s="11">
        <f t="shared" si="101"/>
        <v>-1.3228586309256496E-2</v>
      </c>
      <c r="Y107" s="11">
        <f t="shared" si="102"/>
        <v>-1.2203590291796629E-2</v>
      </c>
      <c r="Z107">
        <f t="shared" si="83"/>
        <v>14034.856259529788</v>
      </c>
      <c r="AA107">
        <f t="shared" si="84"/>
        <v>20531.06986425697</v>
      </c>
      <c r="AB107">
        <f t="shared" si="85"/>
        <v>7753.7794198811198</v>
      </c>
      <c r="AC107">
        <f t="shared" si="86"/>
        <v>2.1324559976243278</v>
      </c>
      <c r="AD107">
        <f t="shared" si="87"/>
        <v>3.3986494628710484</v>
      </c>
      <c r="AE107">
        <f t="shared" si="88"/>
        <v>1.7247889505687064</v>
      </c>
      <c r="AF107" s="11">
        <f t="shared" si="144"/>
        <v>-2.9039671966837322E-3</v>
      </c>
      <c r="AG107" s="11">
        <f t="shared" si="145"/>
        <v>2.0566286860739247E-3</v>
      </c>
      <c r="AH107" s="11">
        <f t="shared" si="146"/>
        <v>8.2570411056281934E-4</v>
      </c>
      <c r="AI107">
        <f t="shared" si="156"/>
        <v>197945.14139406459</v>
      </c>
      <c r="AJ107">
        <f t="shared" si="150"/>
        <v>36528.215282391342</v>
      </c>
      <c r="AK107">
        <f t="shared" si="151"/>
        <v>22438.657881873558</v>
      </c>
      <c r="AL107">
        <f t="shared" si="153"/>
        <v>33.649978389298937</v>
      </c>
      <c r="AM107">
        <f t="shared" si="154"/>
        <v>3.9923836534450543</v>
      </c>
      <c r="AN107">
        <f t="shared" si="149"/>
        <v>1.7323352080962482</v>
      </c>
      <c r="AO107" s="11">
        <f t="shared" si="108"/>
        <v>1.3651091900207751E-2</v>
      </c>
      <c r="AP107" s="11">
        <f t="shared" si="109"/>
        <v>1.3651091900207793E-2</v>
      </c>
      <c r="AQ107" s="11">
        <f t="shared" si="110"/>
        <v>1.3651091900207716E-2</v>
      </c>
      <c r="AR107">
        <f t="shared" si="89"/>
        <v>118289.88669920432</v>
      </c>
      <c r="AS107">
        <f t="shared" si="73"/>
        <v>22087.736604510363</v>
      </c>
      <c r="AT107">
        <f t="shared" si="90"/>
        <v>13974.701409378944</v>
      </c>
      <c r="AU107">
        <f t="shared" si="152"/>
        <v>23657.977339840865</v>
      </c>
      <c r="AV107">
        <f t="shared" si="128"/>
        <v>4417.5473209020729</v>
      </c>
      <c r="AW107">
        <f t="shared" si="129"/>
        <v>2794.940281875789</v>
      </c>
      <c r="AX107">
        <f t="shared" si="130"/>
        <v>74726.822261427893</v>
      </c>
      <c r="AY107">
        <f t="shared" si="131"/>
        <v>5105.127181313791</v>
      </c>
      <c r="AZ107">
        <f t="shared" si="132"/>
        <v>1760.5704968223336</v>
      </c>
      <c r="BA107">
        <f t="shared" si="133"/>
        <v>14210.706001477274</v>
      </c>
      <c r="BB107">
        <f t="shared" si="134"/>
        <v>29552.268163709879</v>
      </c>
      <c r="BC107">
        <f t="shared" si="135"/>
        <v>47456.6345006349</v>
      </c>
      <c r="BD107">
        <f t="shared" si="136"/>
        <v>14285.480086191386</v>
      </c>
      <c r="BE107">
        <f t="shared" si="157"/>
        <v>0.22892962336720582</v>
      </c>
      <c r="BF107">
        <f t="shared" si="157"/>
        <v>9.4306365573996173E-2</v>
      </c>
      <c r="BG107">
        <f t="shared" si="157"/>
        <v>1.9318389499603753E-2</v>
      </c>
      <c r="BH107">
        <f t="shared" si="115"/>
        <v>0.12521342955022147</v>
      </c>
      <c r="BI107">
        <f t="shared" si="116"/>
        <v>5.2408772455050717E-3</v>
      </c>
      <c r="BJ107">
        <f t="shared" si="117"/>
        <v>8.8936905877762111E-4</v>
      </c>
      <c r="BK107">
        <f t="shared" si="118"/>
        <v>3.7320017285840052E-5</v>
      </c>
      <c r="BL107">
        <f t="shared" si="119"/>
        <v>619.94277557523299</v>
      </c>
      <c r="BM107">
        <f t="shared" si="120"/>
        <v>19.644149514481391</v>
      </c>
      <c r="BN107">
        <f t="shared" si="72"/>
        <v>0.52153609816247548</v>
      </c>
      <c r="BO107">
        <f t="shared" si="121"/>
        <v>385.89720777240882</v>
      </c>
      <c r="BP107">
        <f t="shared" si="122"/>
        <v>20.291335782296088</v>
      </c>
      <c r="BQ107">
        <f t="shared" si="123"/>
        <v>6.9635389491434125</v>
      </c>
      <c r="BR107" s="11">
        <f t="shared" si="137"/>
        <v>4.5067516042967187E-2</v>
      </c>
      <c r="BS107">
        <f>MAX(-99,(BS$3*'Climate Model'!E213+BS$4*'Climate Model'!E213^2+BS$6*'Climate Model'!E213^6)*(K107/K$69)^BS$8)</f>
        <v>1.4951564622236879</v>
      </c>
      <c r="BT107">
        <f>MAX(-99,(BT$3*'Climate Model'!E213+BT$4*'Climate Model'!E213^2+BT$6*'Climate Model'!E213^6)*(L107/L$69)^BS$8)</f>
        <v>-0.23653779680313608</v>
      </c>
      <c r="BU107">
        <f>MAX(-99,(BU$3*'Climate Model'!E213+BU$4*'Climate Model'!E213^2+BU$6*'Climate Model'!E213^6)*(M107/M$69)^BS$8)</f>
        <v>-1.3756578233069796</v>
      </c>
      <c r="BV107" s="41">
        <f t="shared" si="92"/>
        <v>0.15660536473605632</v>
      </c>
      <c r="BW107">
        <f>MAX(-99,(BW$3*'Climate Model'!N213+BW$4*'Climate Model'!N213^2+BW$6*'Climate Model'!N213^6)*(K107/K$69)^BS$8)</f>
        <v>1.4951489630179906</v>
      </c>
      <c r="BX107">
        <f>MAX(-99,(BX$3*'Climate Model'!N213+BX$4*'Climate Model'!N213^2+BX$6*'Climate Model'!N213^6)*(L107/L$69)^BS$8)</f>
        <v>-0.23654602754213702</v>
      </c>
      <c r="BY107">
        <f>MAX(-99,(BY$3*'Climate Model'!N213+BY$4*'Climate Model'!N213^2+BY$6*'Climate Model'!N213^6)*(M107/M$69)^BS$8)</f>
        <v>-1.3756644281653738</v>
      </c>
      <c r="BZ107">
        <f t="shared" si="124"/>
        <v>1.1611795112929419E-2</v>
      </c>
      <c r="CA107">
        <f t="shared" si="138"/>
        <v>1.818469408900668E-3</v>
      </c>
    </row>
    <row r="108" spans="1:79" ht="14.5" x14ac:dyDescent="0.35">
      <c r="A108" s="13">
        <v>2059</v>
      </c>
      <c r="B108" s="18">
        <f t="shared" si="74"/>
        <v>1267.3718253686061</v>
      </c>
      <c r="C108">
        <f t="shared" si="75"/>
        <v>3466.7451927612838</v>
      </c>
      <c r="D108">
        <f t="shared" si="76"/>
        <v>6372.283182455365</v>
      </c>
      <c r="E108" s="11">
        <f t="shared" si="111"/>
        <v>7.900059779403758E-4</v>
      </c>
      <c r="F108" s="11">
        <f t="shared" si="147"/>
        <v>1.5837878246284238E-3</v>
      </c>
      <c r="G108" s="11">
        <f t="shared" si="148"/>
        <v>3.4967331125452129E-3</v>
      </c>
      <c r="H108">
        <f t="shared" si="139"/>
        <v>120315.87069794953</v>
      </c>
      <c r="I108">
        <f t="shared" si="140"/>
        <v>22485.850061035413</v>
      </c>
      <c r="J108">
        <f t="shared" si="113"/>
        <v>14261.738055364984</v>
      </c>
      <c r="K108">
        <f t="shared" si="78"/>
        <v>94933.363902859783</v>
      </c>
      <c r="L108">
        <f t="shared" si="141"/>
        <v>6486.1559793857523</v>
      </c>
      <c r="M108">
        <f t="shared" si="79"/>
        <v>2238.0891820111578</v>
      </c>
      <c r="N108" s="11">
        <f t="shared" si="114"/>
        <v>1.632437756542459E-2</v>
      </c>
      <c r="O108" s="11">
        <f t="shared" si="95"/>
        <v>1.6414400507304493E-2</v>
      </c>
      <c r="P108" s="11">
        <f t="shared" si="96"/>
        <v>1.698361345970591E-2</v>
      </c>
      <c r="Q108">
        <f t="shared" si="125"/>
        <v>8618.5796883993153</v>
      </c>
      <c r="R108">
        <f t="shared" si="142"/>
        <v>6732.849331305898</v>
      </c>
      <c r="S108">
        <f t="shared" si="143"/>
        <v>4660.3038571697725</v>
      </c>
      <c r="T108">
        <f t="shared" si="80"/>
        <v>71.632941177278909</v>
      </c>
      <c r="U108">
        <f t="shared" si="81"/>
        <v>299.42605296354395</v>
      </c>
      <c r="V108">
        <f t="shared" si="82"/>
        <v>326.76969939275097</v>
      </c>
      <c r="W108" s="11">
        <f t="shared" si="100"/>
        <v>-1.219247815263802E-2</v>
      </c>
      <c r="X108" s="11">
        <f t="shared" si="101"/>
        <v>-1.3228586309256496E-2</v>
      </c>
      <c r="Y108" s="11">
        <f t="shared" si="102"/>
        <v>-1.2203590291796629E-2</v>
      </c>
      <c r="Z108">
        <f t="shared" si="83"/>
        <v>14063.685808727811</v>
      </c>
      <c r="AA108">
        <f t="shared" si="84"/>
        <v>20673.032854643428</v>
      </c>
      <c r="AB108">
        <f t="shared" si="85"/>
        <v>7825.9904978303457</v>
      </c>
      <c r="AC108">
        <f t="shared" si="86"/>
        <v>2.1262634153588551</v>
      </c>
      <c r="AD108">
        <f t="shared" si="87"/>
        <v>3.405639222850299</v>
      </c>
      <c r="AE108">
        <f t="shared" si="88"/>
        <v>1.7262131158950442</v>
      </c>
      <c r="AF108" s="11">
        <f t="shared" si="144"/>
        <v>-2.9039671966837322E-3</v>
      </c>
      <c r="AG108" s="11">
        <f t="shared" si="145"/>
        <v>2.0566286860739247E-3</v>
      </c>
      <c r="AH108" s="11">
        <f t="shared" si="146"/>
        <v>8.2570411056281934E-4</v>
      </c>
      <c r="AI108">
        <f t="shared" si="156"/>
        <v>201808.60459449902</v>
      </c>
      <c r="AJ108">
        <f t="shared" si="150"/>
        <v>37292.941075054281</v>
      </c>
      <c r="AK108">
        <f t="shared" si="151"/>
        <v>22989.732375561991</v>
      </c>
      <c r="AL108">
        <f t="shared" si="153"/>
        <v>34.10474374725694</v>
      </c>
      <c r="AM108">
        <f t="shared" si="154"/>
        <v>4.0463390456375787</v>
      </c>
      <c r="AN108">
        <f t="shared" si="149"/>
        <v>1.7557469925526585</v>
      </c>
      <c r="AO108" s="11">
        <f t="shared" si="108"/>
        <v>1.3514580981205674E-2</v>
      </c>
      <c r="AP108" s="11">
        <f t="shared" si="109"/>
        <v>1.3514580981205714E-2</v>
      </c>
      <c r="AQ108" s="11">
        <f t="shared" si="110"/>
        <v>1.3514580981205639E-2</v>
      </c>
      <c r="AR108">
        <f t="shared" si="89"/>
        <v>120315.87069794953</v>
      </c>
      <c r="AS108">
        <f t="shared" si="73"/>
        <v>22485.850061035413</v>
      </c>
      <c r="AT108">
        <f t="shared" si="90"/>
        <v>14261.738055364984</v>
      </c>
      <c r="AU108">
        <f t="shared" si="152"/>
        <v>24063.174139589908</v>
      </c>
      <c r="AV108">
        <f t="shared" si="128"/>
        <v>4497.1700122070824</v>
      </c>
      <c r="AW108">
        <f t="shared" si="129"/>
        <v>2852.3476110729971</v>
      </c>
      <c r="AX108">
        <f t="shared" si="130"/>
        <v>75946.691122287826</v>
      </c>
      <c r="AY108">
        <f t="shared" si="131"/>
        <v>5188.9247835086016</v>
      </c>
      <c r="AZ108">
        <f t="shared" si="132"/>
        <v>1790.471345608926</v>
      </c>
      <c r="BA108">
        <f t="shared" si="133"/>
        <v>14242.454547945863</v>
      </c>
      <c r="BB108">
        <f t="shared" si="134"/>
        <v>29655.51525182437</v>
      </c>
      <c r="BC108">
        <f t="shared" si="135"/>
        <v>47729.893334449589</v>
      </c>
      <c r="BD108">
        <f t="shared" si="136"/>
        <v>13666.109453447563</v>
      </c>
      <c r="BE108">
        <f t="shared" si="157"/>
        <v>0.22892962336720582</v>
      </c>
      <c r="BF108">
        <f t="shared" si="157"/>
        <v>9.4306365573996173E-2</v>
      </c>
      <c r="BG108">
        <f t="shared" si="157"/>
        <v>1.9318389499603753E-2</v>
      </c>
      <c r="BH108">
        <f t="shared" si="115"/>
        <v>0.12500093454500152</v>
      </c>
      <c r="BI108">
        <f t="shared" si="116"/>
        <v>5.2408772455050717E-3</v>
      </c>
      <c r="BJ108">
        <f t="shared" si="117"/>
        <v>8.8936905877762111E-4</v>
      </c>
      <c r="BK108">
        <f t="shared" si="118"/>
        <v>3.7320017285840052E-5</v>
      </c>
      <c r="BL108">
        <f t="shared" si="119"/>
        <v>630.56070901401415</v>
      </c>
      <c r="BM108">
        <f t="shared" si="120"/>
        <v>19.998219304597779</v>
      </c>
      <c r="BN108">
        <f t="shared" si="72"/>
        <v>0.53224831075234402</v>
      </c>
      <c r="BO108">
        <f t="shared" si="121"/>
        <v>391.70196687536242</v>
      </c>
      <c r="BP108">
        <f t="shared" si="122"/>
        <v>20.515217201154549</v>
      </c>
      <c r="BQ108">
        <f t="shared" si="123"/>
        <v>7.0409952777541651</v>
      </c>
      <c r="BR108" s="11">
        <f t="shared" si="137"/>
        <v>4.4936300311478633E-2</v>
      </c>
      <c r="BS108">
        <f>MAX(-99,(BS$3*'Climate Model'!E214+BS$4*'Climate Model'!E214^2+BS$6*'Climate Model'!E214^6)*(K108/K$69)^BS$8)</f>
        <v>1.3981679293971958</v>
      </c>
      <c r="BT108">
        <f>MAX(-99,(BT$3*'Climate Model'!E214+BT$4*'Climate Model'!E214^2+BT$6*'Climate Model'!E214^6)*(L108/L$69)^BS$8)</f>
        <v>-0.33509400657425453</v>
      </c>
      <c r="BU108">
        <f>MAX(-99,(BU$3*'Climate Model'!E214+BU$4*'Climate Model'!E214^2+BU$6*'Climate Model'!E214^6)*(M108/M$69)^BS$8)</f>
        <v>-1.4495357084869456</v>
      </c>
      <c r="BV108" s="41">
        <f t="shared" si="92"/>
        <v>0.14914796641529171</v>
      </c>
      <c r="BW108">
        <f>MAX(-99,(BW$3*'Climate Model'!N214+BW$4*'Climate Model'!N214^2+BW$6*'Climate Model'!N214^6)*(K108/K$69)^BS$8)</f>
        <v>1.398160216971517</v>
      </c>
      <c r="BX108">
        <f>MAX(-99,(BX$3*'Climate Model'!N214+BX$4*'Climate Model'!N214^2+BX$6*'Climate Model'!N214^6)*(L108/L$69)^BS$8)</f>
        <v>-0.33510242089466791</v>
      </c>
      <c r="BY108">
        <f>MAX(-99,(BY$3*'Climate Model'!N214+BY$4*'Climate Model'!N214^2+BY$6*'Climate Model'!N214^6)*(M108/M$69)^BS$8)</f>
        <v>-1.4495424279841449</v>
      </c>
      <c r="BZ108">
        <f t="shared" si="124"/>
        <v>1.2129620668347954E-2</v>
      </c>
      <c r="CA108">
        <f t="shared" si="138"/>
        <v>1.8091082560729888E-3</v>
      </c>
    </row>
    <row r="109" spans="1:79" ht="14.5" x14ac:dyDescent="0.35">
      <c r="A109" s="13">
        <v>2060</v>
      </c>
      <c r="B109" s="18">
        <f t="shared" si="74"/>
        <v>1268.3229951210049</v>
      </c>
      <c r="C109">
        <f t="shared" si="75"/>
        <v>3471.9612521472991</v>
      </c>
      <c r="D109">
        <f t="shared" si="76"/>
        <v>6393.4512473816412</v>
      </c>
      <c r="E109" s="11">
        <f t="shared" si="111"/>
        <v>7.5050567904335697E-4</v>
      </c>
      <c r="F109" s="11">
        <f t="shared" si="147"/>
        <v>1.5045984333970025E-3</v>
      </c>
      <c r="G109" s="11">
        <f t="shared" si="148"/>
        <v>3.3218964569179522E-3</v>
      </c>
      <c r="H109">
        <f t="shared" si="139"/>
        <v>122347.01607065894</v>
      </c>
      <c r="I109">
        <f t="shared" si="140"/>
        <v>22884.657410424115</v>
      </c>
      <c r="J109">
        <f t="shared" si="113"/>
        <v>14549.138852849697</v>
      </c>
      <c r="K109">
        <f t="shared" si="78"/>
        <v>96463.611037018505</v>
      </c>
      <c r="L109">
        <f t="shared" si="141"/>
        <v>6591.2767304850167</v>
      </c>
      <c r="M109">
        <f t="shared" si="79"/>
        <v>2275.6314688108582</v>
      </c>
      <c r="N109" s="11">
        <f t="shared" si="114"/>
        <v>1.6119171082197639E-2</v>
      </c>
      <c r="O109" s="11">
        <f t="shared" si="95"/>
        <v>1.6206941589650074E-2</v>
      </c>
      <c r="P109" s="11">
        <f t="shared" si="96"/>
        <v>1.6774258640562614E-2</v>
      </c>
      <c r="Q109">
        <f t="shared" si="125"/>
        <v>8657.2207928656608</v>
      </c>
      <c r="R109">
        <f t="shared" si="142"/>
        <v>6761.6168940551179</v>
      </c>
      <c r="S109">
        <f t="shared" si="143"/>
        <v>4696.1992040418727</v>
      </c>
      <c r="T109">
        <f t="shared" si="80"/>
        <v>70.759558106965727</v>
      </c>
      <c r="U109">
        <f t="shared" si="81"/>
        <v>295.4650695786757</v>
      </c>
      <c r="V109">
        <f t="shared" si="82"/>
        <v>322.78193586158829</v>
      </c>
      <c r="W109" s="11">
        <f t="shared" si="100"/>
        <v>-1.219247815263802E-2</v>
      </c>
      <c r="X109" s="11">
        <f t="shared" si="101"/>
        <v>-1.3228586309256496E-2</v>
      </c>
      <c r="Y109" s="11">
        <f t="shared" si="102"/>
        <v>-1.2203590291796629E-2</v>
      </c>
      <c r="Z109">
        <f t="shared" si="83"/>
        <v>14089.116981628114</v>
      </c>
      <c r="AA109">
        <f t="shared" si="84"/>
        <v>20809.953773478755</v>
      </c>
      <c r="AB109">
        <f t="shared" si="85"/>
        <v>7895.7816267531198</v>
      </c>
      <c r="AC109">
        <f t="shared" si="86"/>
        <v>2.1200888161491442</v>
      </c>
      <c r="AD109">
        <f t="shared" si="87"/>
        <v>3.4126433581704312</v>
      </c>
      <c r="AE109">
        <f t="shared" si="88"/>
        <v>1.7276384571605463</v>
      </c>
      <c r="AF109" s="11">
        <f t="shared" si="144"/>
        <v>-2.9039671966837322E-3</v>
      </c>
      <c r="AG109" s="11">
        <f t="shared" si="145"/>
        <v>2.0566286860739247E-3</v>
      </c>
      <c r="AH109" s="11">
        <f t="shared" si="146"/>
        <v>8.2570411056281934E-4</v>
      </c>
      <c r="AI109">
        <f t="shared" si="156"/>
        <v>205690.91827463903</v>
      </c>
      <c r="AJ109">
        <f t="shared" si="150"/>
        <v>38060.816979755939</v>
      </c>
      <c r="AK109">
        <f t="shared" si="151"/>
        <v>23543.10674907879</v>
      </c>
      <c r="AL109">
        <f t="shared" si="153"/>
        <v>34.561045955260354</v>
      </c>
      <c r="AM109">
        <f t="shared" si="154"/>
        <v>4.1004767765801651</v>
      </c>
      <c r="AN109">
        <f t="shared" si="149"/>
        <v>1.7792378956168862</v>
      </c>
      <c r="AO109" s="11">
        <f t="shared" si="108"/>
        <v>1.3379435171393617E-2</v>
      </c>
      <c r="AP109" s="11">
        <f t="shared" si="109"/>
        <v>1.3379435171393656E-2</v>
      </c>
      <c r="AQ109" s="11">
        <f t="shared" si="110"/>
        <v>1.3379435171393584E-2</v>
      </c>
      <c r="AR109">
        <f t="shared" si="89"/>
        <v>122347.01607065894</v>
      </c>
      <c r="AS109">
        <f t="shared" si="73"/>
        <v>22884.657410424115</v>
      </c>
      <c r="AT109">
        <f t="shared" si="90"/>
        <v>14549.138852849697</v>
      </c>
      <c r="AU109">
        <f t="shared" si="152"/>
        <v>24469.403214131788</v>
      </c>
      <c r="AV109">
        <f t="shared" si="128"/>
        <v>4576.9314820848231</v>
      </c>
      <c r="AW109">
        <f t="shared" si="129"/>
        <v>2909.8277705699397</v>
      </c>
      <c r="AX109">
        <f t="shared" si="130"/>
        <v>77170.888829614807</v>
      </c>
      <c r="AY109">
        <f t="shared" si="131"/>
        <v>5273.0213843880138</v>
      </c>
      <c r="AZ109">
        <f t="shared" si="132"/>
        <v>1820.5051750486864</v>
      </c>
      <c r="BA109">
        <f t="shared" si="133"/>
        <v>14273.424883137541</v>
      </c>
      <c r="BB109">
        <f t="shared" si="134"/>
        <v>29755.953653143566</v>
      </c>
      <c r="BC109">
        <f t="shared" si="135"/>
        <v>47994.802955637337</v>
      </c>
      <c r="BD109">
        <f t="shared" si="136"/>
        <v>13071.637648144155</v>
      </c>
      <c r="BE109">
        <f t="shared" si="157"/>
        <v>0.22892962336720582</v>
      </c>
      <c r="BF109">
        <f t="shared" si="157"/>
        <v>9.4306365573996173E-2</v>
      </c>
      <c r="BG109">
        <f t="shared" si="157"/>
        <v>1.9318389499603753E-2</v>
      </c>
      <c r="BH109">
        <f t="shared" si="115"/>
        <v>0.12479213830524716</v>
      </c>
      <c r="BI109">
        <f t="shared" si="116"/>
        <v>5.2408772455050717E-3</v>
      </c>
      <c r="BJ109">
        <f t="shared" si="117"/>
        <v>8.8936905877762111E-4</v>
      </c>
      <c r="BK109">
        <f t="shared" si="118"/>
        <v>3.7320017285840052E-5</v>
      </c>
      <c r="BL109">
        <f t="shared" si="119"/>
        <v>641.20569258015973</v>
      </c>
      <c r="BM109">
        <f t="shared" si="120"/>
        <v>20.352906221557209</v>
      </c>
      <c r="BN109">
        <f t="shared" si="72"/>
        <v>0.54297411348243785</v>
      </c>
      <c r="BO109">
        <f t="shared" si="121"/>
        <v>397.59562427766537</v>
      </c>
      <c r="BP109">
        <f t="shared" si="122"/>
        <v>20.741697855509855</v>
      </c>
      <c r="BQ109">
        <f t="shared" si="123"/>
        <v>7.1193947484778066</v>
      </c>
      <c r="BR109" s="11">
        <f t="shared" si="137"/>
        <v>4.4803336957723622E-2</v>
      </c>
      <c r="BS109">
        <f>MAX(-99,(BS$3*'Climate Model'!E215+BS$4*'Climate Model'!E215^2+BS$6*'Climate Model'!E215^6)*(K109/K$69)^BS$8)</f>
        <v>1.2991159732249629</v>
      </c>
      <c r="BT109">
        <f>MAX(-99,(BT$3*'Climate Model'!E215+BT$4*'Climate Model'!E215^2+BT$6*'Climate Model'!E215^6)*(L109/L$69)^BS$8)</f>
        <v>-0.43543675613139804</v>
      </c>
      <c r="BU109">
        <f>MAX(-99,(BU$3*'Climate Model'!E215+BU$4*'Climate Model'!E215^2+BU$6*'Climate Model'!E215^6)*(M109/M$69)^BS$8)</f>
        <v>-1.5245283969237717</v>
      </c>
      <c r="BV109" s="41">
        <f t="shared" si="92"/>
        <v>0.14204568230027784</v>
      </c>
      <c r="BW109">
        <f>MAX(-99,(BW$3*'Climate Model'!N215+BW$4*'Climate Model'!N215^2+BW$6*'Climate Model'!N215^6)*(K109/K$69)^BS$8)</f>
        <v>1.2991080518113256</v>
      </c>
      <c r="BX109">
        <f>MAX(-99,(BX$3*'Climate Model'!N215+BX$4*'Climate Model'!N215^2+BX$6*'Climate Model'!N215^6)*(L109/L$69)^BS$8)</f>
        <v>-0.43544534957472708</v>
      </c>
      <c r="BY109">
        <f>MAX(-99,(BY$3*'Climate Model'!N215+BY$4*'Climate Model'!N215^2+BY$6*'Climate Model'!N215^6)*(M109/M$69)^BS$8)</f>
        <v>-1.5245352275748332</v>
      </c>
      <c r="BZ109">
        <f t="shared" si="124"/>
        <v>1.2651994188891322E-2</v>
      </c>
      <c r="CA109">
        <f t="shared" si="138"/>
        <v>1.7971611470202181E-3</v>
      </c>
    </row>
    <row r="110" spans="1:79" ht="14.5" x14ac:dyDescent="0.35">
      <c r="A110" s="13">
        <v>2061</v>
      </c>
      <c r="B110" s="18">
        <f t="shared" si="74"/>
        <v>1269.2272845511695</v>
      </c>
      <c r="C110">
        <f t="shared" si="75"/>
        <v>3476.9239642350558</v>
      </c>
      <c r="D110">
        <f t="shared" si="76"/>
        <v>6413.6277112754879</v>
      </c>
      <c r="E110" s="11">
        <f t="shared" si="111"/>
        <v>7.1298039509118903E-4</v>
      </c>
      <c r="F110" s="11">
        <f t="shared" si="147"/>
        <v>1.4293685117271523E-3</v>
      </c>
      <c r="G110" s="11">
        <f t="shared" si="148"/>
        <v>3.1558016340720546E-3</v>
      </c>
      <c r="H110">
        <f t="shared" si="139"/>
        <v>124382.90361043964</v>
      </c>
      <c r="I110">
        <f t="shared" si="140"/>
        <v>23284.083281128056</v>
      </c>
      <c r="J110">
        <f t="shared" si="113"/>
        <v>14836.853907301971</v>
      </c>
      <c r="K110">
        <f t="shared" si="78"/>
        <v>97998.920385976846</v>
      </c>
      <c r="L110">
        <f t="shared" si="141"/>
        <v>6696.7479072412489</v>
      </c>
      <c r="M110">
        <f t="shared" si="79"/>
        <v>2313.3325748262591</v>
      </c>
      <c r="N110" s="11">
        <f t="shared" si="114"/>
        <v>1.59159431463659E-2</v>
      </c>
      <c r="O110" s="11">
        <f t="shared" si="95"/>
        <v>1.600163080218164E-2</v>
      </c>
      <c r="P110" s="11">
        <f t="shared" si="96"/>
        <v>1.6567316163500673E-2</v>
      </c>
      <c r="Q110">
        <f t="shared" si="125"/>
        <v>8693.969890009932</v>
      </c>
      <c r="R110">
        <f t="shared" si="142"/>
        <v>6788.6254640245825</v>
      </c>
      <c r="S110">
        <f t="shared" si="143"/>
        <v>4730.624597340624</v>
      </c>
      <c r="T110">
        <f t="shared" si="80"/>
        <v>69.896823740656231</v>
      </c>
      <c r="U110">
        <f t="shared" si="81"/>
        <v>291.5564844043837</v>
      </c>
      <c r="V110">
        <f t="shared" si="82"/>
        <v>318.84283736274051</v>
      </c>
      <c r="W110" s="11">
        <f t="shared" si="100"/>
        <v>-1.219247815263802E-2</v>
      </c>
      <c r="X110" s="11">
        <f t="shared" si="101"/>
        <v>-1.3228586309256496E-2</v>
      </c>
      <c r="Y110" s="11">
        <f t="shared" si="102"/>
        <v>-1.2203590291796629E-2</v>
      </c>
      <c r="Z110">
        <f t="shared" si="83"/>
        <v>14111.187279625201</v>
      </c>
      <c r="AA110">
        <f t="shared" si="84"/>
        <v>20941.850038996559</v>
      </c>
      <c r="AB110">
        <f t="shared" si="85"/>
        <v>7963.1675898309732</v>
      </c>
      <c r="AC110">
        <f t="shared" si="86"/>
        <v>2.1139321477729909</v>
      </c>
      <c r="AD110">
        <f t="shared" si="87"/>
        <v>3.4196618983961842</v>
      </c>
      <c r="AE110">
        <f t="shared" si="88"/>
        <v>1.7290649753361902</v>
      </c>
      <c r="AF110" s="11">
        <f t="shared" si="144"/>
        <v>-2.9039671966837322E-3</v>
      </c>
      <c r="AG110" s="11">
        <f t="shared" si="145"/>
        <v>2.0566286860739247E-3</v>
      </c>
      <c r="AH110" s="11">
        <f t="shared" si="146"/>
        <v>8.2570411056281934E-4</v>
      </c>
      <c r="AI110">
        <f t="shared" si="156"/>
        <v>209591.22966130689</v>
      </c>
      <c r="AJ110">
        <f t="shared" si="150"/>
        <v>38831.666763865171</v>
      </c>
      <c r="AK110">
        <f t="shared" si="151"/>
        <v>24098.62384474085</v>
      </c>
      <c r="AL110">
        <f t="shared" si="153"/>
        <v>35.018829156336174</v>
      </c>
      <c r="AM110">
        <f t="shared" si="154"/>
        <v>4.1547902191521837</v>
      </c>
      <c r="AN110">
        <f t="shared" si="149"/>
        <v>1.8028050417149903</v>
      </c>
      <c r="AO110" s="11">
        <f t="shared" si="108"/>
        <v>1.324564081967968E-2</v>
      </c>
      <c r="AP110" s="11">
        <f t="shared" si="109"/>
        <v>1.3245640819679719E-2</v>
      </c>
      <c r="AQ110" s="11">
        <f t="shared" si="110"/>
        <v>1.3245640819679648E-2</v>
      </c>
      <c r="AR110">
        <f t="shared" si="89"/>
        <v>124382.90361043964</v>
      </c>
      <c r="AS110">
        <f t="shared" si="73"/>
        <v>23284.083281128056</v>
      </c>
      <c r="AT110">
        <f t="shared" si="90"/>
        <v>14836.853907301971</v>
      </c>
      <c r="AU110">
        <f t="shared" si="152"/>
        <v>24876.580722087929</v>
      </c>
      <c r="AV110">
        <f t="shared" si="128"/>
        <v>4656.816656225611</v>
      </c>
      <c r="AW110">
        <f t="shared" si="129"/>
        <v>2967.3707814603945</v>
      </c>
      <c r="AX110">
        <f t="shared" si="130"/>
        <v>78399.136308781483</v>
      </c>
      <c r="AY110">
        <f t="shared" si="131"/>
        <v>5357.3983257929985</v>
      </c>
      <c r="AZ110">
        <f t="shared" si="132"/>
        <v>1850.6660598610072</v>
      </c>
      <c r="BA110">
        <f t="shared" si="133"/>
        <v>14303.643431614493</v>
      </c>
      <c r="BB110">
        <f t="shared" si="134"/>
        <v>29853.681885282571</v>
      </c>
      <c r="BC110">
        <f t="shared" si="135"/>
        <v>48251.651040362915</v>
      </c>
      <c r="BD110">
        <f t="shared" si="136"/>
        <v>12501.234378416415</v>
      </c>
      <c r="BE110">
        <f t="shared" si="157"/>
        <v>0.22892962336720582</v>
      </c>
      <c r="BF110">
        <f t="shared" si="157"/>
        <v>9.4306365573996173E-2</v>
      </c>
      <c r="BG110">
        <f t="shared" si="157"/>
        <v>1.9318389499603753E-2</v>
      </c>
      <c r="BH110">
        <f t="shared" si="115"/>
        <v>0.12458686532944224</v>
      </c>
      <c r="BI110">
        <f t="shared" si="116"/>
        <v>5.2408772455050717E-3</v>
      </c>
      <c r="BJ110">
        <f t="shared" si="117"/>
        <v>8.8936905877762111E-4</v>
      </c>
      <c r="BK110">
        <f t="shared" si="118"/>
        <v>3.7320017285840052E-5</v>
      </c>
      <c r="BL110">
        <f t="shared" si="119"/>
        <v>651.87552926180376</v>
      </c>
      <c r="BM110">
        <f t="shared" si="120"/>
        <v>20.708143232236601</v>
      </c>
      <c r="BN110">
        <f t="shared" si="72"/>
        <v>0.55371164428799302</v>
      </c>
      <c r="BO110">
        <f t="shared" si="121"/>
        <v>403.57952470762933</v>
      </c>
      <c r="BP110">
        <f t="shared" si="122"/>
        <v>20.970805023209397</v>
      </c>
      <c r="BQ110">
        <f t="shared" si="123"/>
        <v>7.1987464660670595</v>
      </c>
      <c r="BR110" s="11">
        <f t="shared" si="137"/>
        <v>4.4668813045089156E-2</v>
      </c>
      <c r="BS110">
        <f>MAX(-99,(BS$3*'Climate Model'!E216+BS$4*'Climate Model'!E216^2+BS$6*'Climate Model'!E216^6)*(K110/K$69)^BS$8)</f>
        <v>1.1980173873681932</v>
      </c>
      <c r="BT110">
        <f>MAX(-99,(BT$3*'Climate Model'!E216+BT$4*'Climate Model'!E216^2+BT$6*'Climate Model'!E216^6)*(L110/L$69)^BS$8)</f>
        <v>-0.53755002292779108</v>
      </c>
      <c r="BU110">
        <f>MAX(-99,(BU$3*'Climate Model'!E216+BU$4*'Climate Model'!E216^2+BU$6*'Climate Model'!E216^6)*(M110/M$69)^BS$8)</f>
        <v>-1.6006240262472033</v>
      </c>
      <c r="BV110" s="41">
        <f t="shared" si="92"/>
        <v>0.13528160219074079</v>
      </c>
      <c r="BW110">
        <f>MAX(-99,(BW$3*'Climate Model'!N216+BW$4*'Climate Model'!N216^2+BW$6*'Climate Model'!N216^6)*(K110/K$69)^BS$8)</f>
        <v>1.1980092612679079</v>
      </c>
      <c r="BX110">
        <f>MAX(-99,(BX$3*'Climate Model'!N216+BX$4*'Climate Model'!N216^2+BX$6*'Climate Model'!N216^6)*(L110/L$69)^BS$8)</f>
        <v>-0.53755879103084669</v>
      </c>
      <c r="BY110">
        <f>MAX(-99,(BY$3*'Climate Model'!N216+BY$4*'Climate Model'!N216^2+BY$6*'Climate Model'!N216^6)*(M110/M$69)^BS$8)</f>
        <v>-1.6006309646094212</v>
      </c>
      <c r="BZ110">
        <f t="shared" si="124"/>
        <v>1.317848656866305E-2</v>
      </c>
      <c r="CA110">
        <f t="shared" si="138"/>
        <v>1.7828067774578952E-3</v>
      </c>
    </row>
    <row r="111" spans="1:79" ht="14.5" x14ac:dyDescent="0.35">
      <c r="A111" s="13">
        <v>2062</v>
      </c>
      <c r="B111" s="18">
        <f t="shared" si="74"/>
        <v>1270.0869720134292</v>
      </c>
      <c r="C111">
        <f t="shared" si="75"/>
        <v>3481.6452795855957</v>
      </c>
      <c r="D111">
        <f t="shared" si="76"/>
        <v>6432.8558412464818</v>
      </c>
      <c r="E111" s="11">
        <f t="shared" si="111"/>
        <v>6.773313753366296E-4</v>
      </c>
      <c r="F111" s="11">
        <f t="shared" si="147"/>
        <v>1.3579000861407946E-3</v>
      </c>
      <c r="G111" s="11">
        <f t="shared" si="148"/>
        <v>2.9980115523684518E-3</v>
      </c>
      <c r="H111">
        <f t="shared" si="139"/>
        <v>126423.11555493201</v>
      </c>
      <c r="I111">
        <f t="shared" si="140"/>
        <v>23684.053135420229</v>
      </c>
      <c r="J111">
        <f t="shared" si="113"/>
        <v>15124.835118646861</v>
      </c>
      <c r="K111">
        <f t="shared" si="78"/>
        <v>99538.943663454324</v>
      </c>
      <c r="L111">
        <f t="shared" si="141"/>
        <v>6802.546277270163</v>
      </c>
      <c r="M111">
        <f t="shared" si="79"/>
        <v>2351.1851488523566</v>
      </c>
      <c r="N111" s="11">
        <f t="shared" si="114"/>
        <v>1.5714696360041198E-2</v>
      </c>
      <c r="O111" s="11">
        <f t="shared" si="95"/>
        <v>1.5798469868413819E-2</v>
      </c>
      <c r="P111" s="11">
        <f t="shared" si="96"/>
        <v>1.6362789526248894E-2</v>
      </c>
      <c r="Q111">
        <f t="shared" si="125"/>
        <v>8728.8344865090294</v>
      </c>
      <c r="R111">
        <f t="shared" si="142"/>
        <v>6813.8927149588708</v>
      </c>
      <c r="S111">
        <f t="shared" si="143"/>
        <v>4763.5941966917781</v>
      </c>
      <c r="T111">
        <f t="shared" si="80"/>
        <v>69.044608244259493</v>
      </c>
      <c r="U111">
        <f t="shared" si="81"/>
        <v>287.6996042864169</v>
      </c>
      <c r="V111">
        <f t="shared" si="82"/>
        <v>314.95181000809168</v>
      </c>
      <c r="W111" s="11">
        <f t="shared" si="100"/>
        <v>-1.219247815263802E-2</v>
      </c>
      <c r="X111" s="11">
        <f t="shared" si="101"/>
        <v>-1.3228586309256496E-2</v>
      </c>
      <c r="Y111" s="11">
        <f t="shared" si="102"/>
        <v>-1.2203590291796629E-2</v>
      </c>
      <c r="Z111">
        <f t="shared" si="83"/>
        <v>14129.935582717659</v>
      </c>
      <c r="AA111">
        <f t="shared" si="84"/>
        <v>21068.741710543538</v>
      </c>
      <c r="AB111">
        <f t="shared" si="85"/>
        <v>8028.1648485479845</v>
      </c>
      <c r="AC111">
        <f t="shared" si="86"/>
        <v>2.1077933581598431</v>
      </c>
      <c r="AD111">
        <f t="shared" si="87"/>
        <v>3.4266948731531</v>
      </c>
      <c r="AE111">
        <f t="shared" si="88"/>
        <v>1.7304926713937554</v>
      </c>
      <c r="AF111" s="11">
        <f t="shared" si="144"/>
        <v>-2.9039671966837322E-3</v>
      </c>
      <c r="AG111" s="11">
        <f t="shared" si="145"/>
        <v>2.0566286860739247E-3</v>
      </c>
      <c r="AH111" s="11">
        <f t="shared" si="146"/>
        <v>8.2570411056281934E-4</v>
      </c>
      <c r="AI111">
        <f t="shared" si="156"/>
        <v>213508.68741726415</v>
      </c>
      <c r="AJ111">
        <f t="shared" si="150"/>
        <v>39605.316743704265</v>
      </c>
      <c r="AK111">
        <f t="shared" si="151"/>
        <v>24656.132241727162</v>
      </c>
      <c r="AL111">
        <f t="shared" si="153"/>
        <v>35.478037520937427</v>
      </c>
      <c r="AM111">
        <f t="shared" si="154"/>
        <v>4.209272749486952</v>
      </c>
      <c r="AN111">
        <f t="shared" si="149"/>
        <v>1.8264455566849502</v>
      </c>
      <c r="AO111" s="11">
        <f t="shared" si="108"/>
        <v>1.3113184411482882E-2</v>
      </c>
      <c r="AP111" s="11">
        <f t="shared" si="109"/>
        <v>1.3113184411482922E-2</v>
      </c>
      <c r="AQ111" s="11">
        <f t="shared" si="110"/>
        <v>1.3113184411482851E-2</v>
      </c>
      <c r="AR111">
        <f t="shared" si="89"/>
        <v>126423.11555493201</v>
      </c>
      <c r="AS111">
        <f t="shared" si="73"/>
        <v>23684.053135420229</v>
      </c>
      <c r="AT111">
        <f t="shared" si="90"/>
        <v>15124.835118646861</v>
      </c>
      <c r="AU111">
        <f t="shared" si="152"/>
        <v>25284.623110986402</v>
      </c>
      <c r="AV111">
        <f t="shared" si="128"/>
        <v>4736.8106270840462</v>
      </c>
      <c r="AW111">
        <f t="shared" si="129"/>
        <v>3024.9670237293722</v>
      </c>
      <c r="AX111">
        <f t="shared" si="130"/>
        <v>79631.154930763456</v>
      </c>
      <c r="AY111">
        <f t="shared" si="131"/>
        <v>5442.0370218161297</v>
      </c>
      <c r="AZ111">
        <f t="shared" si="132"/>
        <v>1880.9481190818854</v>
      </c>
      <c r="BA111">
        <f t="shared" si="133"/>
        <v>14333.135567999861</v>
      </c>
      <c r="BB111">
        <f t="shared" si="134"/>
        <v>29948.794898421478</v>
      </c>
      <c r="BC111">
        <f t="shared" si="135"/>
        <v>48500.717624831508</v>
      </c>
      <c r="BD111">
        <f t="shared" si="136"/>
        <v>11954.08122788987</v>
      </c>
      <c r="BE111">
        <f t="shared" si="157"/>
        <v>0.22892962336720582</v>
      </c>
      <c r="BF111">
        <f t="shared" si="157"/>
        <v>9.4306365573996173E-2</v>
      </c>
      <c r="BG111">
        <f t="shared" si="157"/>
        <v>1.9318389499603753E-2</v>
      </c>
      <c r="BH111">
        <f t="shared" si="115"/>
        <v>0.12438494782860623</v>
      </c>
      <c r="BI111">
        <f t="shared" si="116"/>
        <v>5.2408772455050717E-3</v>
      </c>
      <c r="BJ111">
        <f t="shared" si="117"/>
        <v>8.8936905877762111E-4</v>
      </c>
      <c r="BK111">
        <f t="shared" si="118"/>
        <v>3.7320017285840052E-5</v>
      </c>
      <c r="BL111">
        <f t="shared" si="119"/>
        <v>662.56802961770143</v>
      </c>
      <c r="BM111">
        <f t="shared" si="120"/>
        <v>21.063864045087854</v>
      </c>
      <c r="BN111">
        <f t="shared" si="72"/>
        <v>0.56445910807338151</v>
      </c>
      <c r="BO111">
        <f t="shared" si="121"/>
        <v>409.65503429892942</v>
      </c>
      <c r="BP111">
        <f t="shared" si="122"/>
        <v>21.202566379606242</v>
      </c>
      <c r="BQ111">
        <f t="shared" si="123"/>
        <v>7.2790596967413332</v>
      </c>
      <c r="BR111" s="11">
        <f t="shared" si="137"/>
        <v>4.4532906160647395E-2</v>
      </c>
      <c r="BS111">
        <f>MAX(-99,(BS$3*'Climate Model'!E217+BS$4*'Climate Model'!E217^2+BS$6*'Climate Model'!E217^6)*(K111/K$69)^BS$8)</f>
        <v>1.0948906632965418</v>
      </c>
      <c r="BT111">
        <f>MAX(-99,(BT$3*'Climate Model'!E217+BT$4*'Climate Model'!E217^2+BT$6*'Climate Model'!E217^6)*(L111/L$69)^BS$8)</f>
        <v>-0.64141613879642889</v>
      </c>
      <c r="BU111">
        <f>MAX(-99,(BU$3*'Climate Model'!E217+BU$4*'Climate Model'!E217^2+BU$6*'Climate Model'!E217^6)*(M111/M$69)^BS$8)</f>
        <v>-1.6778095466500649</v>
      </c>
      <c r="BV111" s="41">
        <f t="shared" si="92"/>
        <v>0.12883962113403885</v>
      </c>
      <c r="BW111">
        <f>MAX(-99,(BW$3*'Climate Model'!N217+BW$4*'Climate Model'!N217^2+BW$6*'Climate Model'!N217^6)*(K111/K$69)^BS$8)</f>
        <v>1.0948823368681693</v>
      </c>
      <c r="BX111">
        <f>MAX(-99,(BX$3*'Climate Model'!N217+BX$4*'Climate Model'!N217^2+BX$6*'Climate Model'!N217^6)*(L111/L$69)^BS$8)</f>
        <v>-0.64142507709847296</v>
      </c>
      <c r="BY111">
        <f>MAX(-99,(BY$3*'Climate Model'!N217+BY$4*'Climate Model'!N217^2+BY$6*'Climate Model'!N217^6)*(M111/M$69)^BS$8)</f>
        <v>-1.6778165893248358</v>
      </c>
      <c r="BZ111">
        <f t="shared" si="124"/>
        <v>1.3708675315609369E-2</v>
      </c>
      <c r="CA111">
        <f t="shared" si="138"/>
        <v>1.7662205339126615E-3</v>
      </c>
    </row>
    <row r="112" spans="1:79" ht="14.5" x14ac:dyDescent="0.35">
      <c r="A112" s="13">
        <v>2063</v>
      </c>
      <c r="B112" s="18">
        <f t="shared" si="74"/>
        <v>1270.9042282812027</v>
      </c>
      <c r="C112">
        <f t="shared" si="75"/>
        <v>3486.1366196894041</v>
      </c>
      <c r="D112">
        <f t="shared" si="76"/>
        <v>6451.1773285669206</v>
      </c>
      <c r="E112" s="11">
        <f t="shared" si="111"/>
        <v>6.434648065697981E-4</v>
      </c>
      <c r="F112" s="11">
        <f t="shared" si="147"/>
        <v>1.2900050818337547E-3</v>
      </c>
      <c r="G112" s="11">
        <f t="shared" si="148"/>
        <v>2.848110974750029E-3</v>
      </c>
      <c r="H112">
        <f t="shared" si="139"/>
        <v>128467.23590105872</v>
      </c>
      <c r="I112">
        <f t="shared" si="140"/>
        <v>24084.493279850685</v>
      </c>
      <c r="J112">
        <f t="shared" si="113"/>
        <v>15413.036085895692</v>
      </c>
      <c r="K112">
        <f t="shared" si="78"/>
        <v>101083.33345841526</v>
      </c>
      <c r="L112">
        <f t="shared" si="141"/>
        <v>6908.6487155504783</v>
      </c>
      <c r="M112">
        <f t="shared" si="79"/>
        <v>2389.1818967127324</v>
      </c>
      <c r="N112" s="11">
        <f t="shared" si="114"/>
        <v>1.5515432835841517E-2</v>
      </c>
      <c r="O112" s="11">
        <f t="shared" si="95"/>
        <v>1.5597459238879853E-2</v>
      </c>
      <c r="P112" s="11">
        <f t="shared" si="96"/>
        <v>1.6160678744896996E-2</v>
      </c>
      <c r="Q112">
        <f t="shared" si="125"/>
        <v>8761.8230598765858</v>
      </c>
      <c r="R112">
        <f t="shared" si="142"/>
        <v>6837.4369994238223</v>
      </c>
      <c r="S112">
        <f t="shared" si="143"/>
        <v>4795.1229483127545</v>
      </c>
      <c r="T112">
        <f t="shared" si="80"/>
        <v>68.202783366683903</v>
      </c>
      <c r="U112">
        <f t="shared" si="81"/>
        <v>283.89374523997509</v>
      </c>
      <c r="V112">
        <f t="shared" si="82"/>
        <v>311.10826715709317</v>
      </c>
      <c r="W112" s="11">
        <f t="shared" si="100"/>
        <v>-1.219247815263802E-2</v>
      </c>
      <c r="X112" s="11">
        <f t="shared" si="101"/>
        <v>-1.3228586309256496E-2</v>
      </c>
      <c r="Y112" s="11">
        <f t="shared" si="102"/>
        <v>-1.2203590291796629E-2</v>
      </c>
      <c r="Z112">
        <f t="shared" si="83"/>
        <v>14145.402093258515</v>
      </c>
      <c r="AA112">
        <f t="shared" si="84"/>
        <v>21190.651381622964</v>
      </c>
      <c r="AB112">
        <f t="shared" si="85"/>
        <v>8090.7914020405015</v>
      </c>
      <c r="AC112">
        <f t="shared" si="86"/>
        <v>2.1016723953903593</v>
      </c>
      <c r="AD112">
        <f t="shared" si="87"/>
        <v>3.4337423121276491</v>
      </c>
      <c r="AE112">
        <f t="shared" si="88"/>
        <v>1.731921546305824</v>
      </c>
      <c r="AF112" s="11">
        <f t="shared" si="144"/>
        <v>-2.9039671966837322E-3</v>
      </c>
      <c r="AG112" s="11">
        <f t="shared" si="145"/>
        <v>2.0566286860739247E-3</v>
      </c>
      <c r="AH112" s="11">
        <f t="shared" si="146"/>
        <v>8.2570411056281934E-4</v>
      </c>
      <c r="AI112">
        <f t="shared" si="156"/>
        <v>217442.44178652414</v>
      </c>
      <c r="AJ112">
        <f t="shared" si="150"/>
        <v>40381.595696417884</v>
      </c>
      <c r="AK112">
        <f t="shared" si="151"/>
        <v>25215.486041283817</v>
      </c>
      <c r="AL112">
        <f t="shared" si="153"/>
        <v>35.938615269021291</v>
      </c>
      <c r="AM112">
        <f t="shared" si="154"/>
        <v>4.2639177495911813</v>
      </c>
      <c r="AN112">
        <f t="shared" si="149"/>
        <v>1.8501565689132702</v>
      </c>
      <c r="AO112" s="11">
        <f t="shared" si="108"/>
        <v>1.2982052567368053E-2</v>
      </c>
      <c r="AP112" s="11">
        <f t="shared" si="109"/>
        <v>1.2982052567368093E-2</v>
      </c>
      <c r="AQ112" s="11">
        <f t="shared" si="110"/>
        <v>1.2982052567368023E-2</v>
      </c>
      <c r="AR112">
        <f t="shared" si="89"/>
        <v>128467.23590105872</v>
      </c>
      <c r="AS112">
        <f t="shared" si="73"/>
        <v>24084.493279850685</v>
      </c>
      <c r="AT112">
        <f t="shared" si="90"/>
        <v>15413.036085895692</v>
      </c>
      <c r="AU112">
        <f t="shared" si="152"/>
        <v>25693.447180211748</v>
      </c>
      <c r="AV112">
        <f t="shared" si="128"/>
        <v>4816.898655970137</v>
      </c>
      <c r="AW112">
        <f t="shared" si="129"/>
        <v>3082.6072171791384</v>
      </c>
      <c r="AX112">
        <f t="shared" si="130"/>
        <v>80866.666766732204</v>
      </c>
      <c r="AY112">
        <f t="shared" si="131"/>
        <v>5526.9189724403814</v>
      </c>
      <c r="AZ112">
        <f t="shared" si="132"/>
        <v>1911.3455173701857</v>
      </c>
      <c r="BA112">
        <f t="shared" si="133"/>
        <v>14361.925658059914</v>
      </c>
      <c r="BB112">
        <f t="shared" si="134"/>
        <v>30041.384173429222</v>
      </c>
      <c r="BC112">
        <f t="shared" si="135"/>
        <v>48742.275003706425</v>
      </c>
      <c r="BD112">
        <f t="shared" si="136"/>
        <v>11429.373200452446</v>
      </c>
      <c r="BE112">
        <f t="shared" si="157"/>
        <v>0.22892962336720582</v>
      </c>
      <c r="BF112">
        <f t="shared" si="157"/>
        <v>9.4306365573996173E-2</v>
      </c>
      <c r="BG112">
        <f t="shared" si="157"/>
        <v>1.9318389499603753E-2</v>
      </c>
      <c r="BH112">
        <f t="shared" si="115"/>
        <v>0.1241862254668295</v>
      </c>
      <c r="BI112">
        <f t="shared" si="116"/>
        <v>5.2408772455050717E-3</v>
      </c>
      <c r="BJ112">
        <f t="shared" si="117"/>
        <v>8.8936905877762111E-4</v>
      </c>
      <c r="BK112">
        <f t="shared" si="118"/>
        <v>3.7320017285840052E-5</v>
      </c>
      <c r="BL112">
        <f t="shared" si="119"/>
        <v>673.28101342679088</v>
      </c>
      <c r="BM112">
        <f t="shared" si="120"/>
        <v>21.420003119436746</v>
      </c>
      <c r="BN112">
        <f t="shared" si="72"/>
        <v>0.5752147731529037</v>
      </c>
      <c r="BO112">
        <f t="shared" si="121"/>
        <v>415.82354090693116</v>
      </c>
      <c r="BP112">
        <f t="shared" si="122"/>
        <v>21.437010000398541</v>
      </c>
      <c r="BQ112">
        <f t="shared" si="123"/>
        <v>7.3603438695425289</v>
      </c>
      <c r="BR112" s="11">
        <f t="shared" si="137"/>
        <v>4.439578487119708E-2</v>
      </c>
      <c r="BS112">
        <f>MAX(-99,(BS$3*'Climate Model'!E218+BS$4*'Climate Model'!E218^2+BS$6*'Climate Model'!E218^6)*(K112/K$69)^BS$8)</f>
        <v>0.98975598671279408</v>
      </c>
      <c r="BT112">
        <f>MAX(-99,(BT$3*'Climate Model'!E218+BT$4*'Climate Model'!E218^2+BT$6*'Climate Model'!E218^6)*(L112/L$69)^BS$8)</f>
        <v>-0.74701581125107031</v>
      </c>
      <c r="BU112">
        <f>MAX(-99,(BU$3*'Climate Model'!E218+BU$4*'Climate Model'!E218^2+BU$6*'Climate Model'!E218^6)*(M112/M$69)^BS$8)</f>
        <v>-1.7560707503563839</v>
      </c>
      <c r="BV112" s="41">
        <f t="shared" si="92"/>
        <v>0.12270440108003698</v>
      </c>
      <c r="BW112">
        <f>MAX(-99,(BW$3*'Climate Model'!N218+BW$4*'Climate Model'!N218^2+BW$6*'Climate Model'!N218^6)*(K112/K$69)^BS$8)</f>
        <v>0.98974746436101224</v>
      </c>
      <c r="BX112">
        <f>MAX(-99,(BX$3*'Climate Model'!N218+BX$4*'Climate Model'!N218^2+BX$6*'Climate Model'!N218^6)*(L112/L$69)^BS$8)</f>
        <v>-0.74702491530037429</v>
      </c>
      <c r="BY112">
        <f>MAX(-99,(BY$3*'Climate Model'!N218+BY$4*'Climate Model'!N218^2+BY$6*'Climate Model'!N218^6)*(M112/M$69)^BS$8)</f>
        <v>-1.7560778939908557</v>
      </c>
      <c r="BZ112">
        <f t="shared" si="124"/>
        <v>1.4242144869677141E-2</v>
      </c>
      <c r="CA112">
        <f t="shared" si="138"/>
        <v>1.7475738563288549E-3</v>
      </c>
    </row>
    <row r="113" spans="1:79" ht="14.5" x14ac:dyDescent="0.35">
      <c r="A113" s="13">
        <v>2064</v>
      </c>
      <c r="B113" s="18">
        <f t="shared" si="74"/>
        <v>1271.6811213174515</v>
      </c>
      <c r="C113">
        <f t="shared" si="75"/>
        <v>3490.4088969470022</v>
      </c>
      <c r="D113">
        <f t="shared" si="76"/>
        <v>6468.6323140689929</v>
      </c>
      <c r="E113" s="11">
        <f t="shared" si="111"/>
        <v>6.1129156624130821E-4</v>
      </c>
      <c r="F113" s="11">
        <f t="shared" si="147"/>
        <v>1.2255048277420668E-3</v>
      </c>
      <c r="G113" s="11">
        <f t="shared" si="148"/>
        <v>2.7057054260125274E-3</v>
      </c>
      <c r="H113">
        <f t="shared" si="139"/>
        <v>130514.8507217532</v>
      </c>
      <c r="I113">
        <f t="shared" si="140"/>
        <v>24485.330878283996</v>
      </c>
      <c r="J113">
        <f t="shared" si="113"/>
        <v>15701.412017391673</v>
      </c>
      <c r="K113">
        <f t="shared" si="78"/>
        <v>102631.74355104122</v>
      </c>
      <c r="L113">
        <f t="shared" si="141"/>
        <v>7015.0322214972784</v>
      </c>
      <c r="M113">
        <f t="shared" si="79"/>
        <v>2427.3155831166641</v>
      </c>
      <c r="N113" s="11">
        <f t="shared" si="114"/>
        <v>1.5318154236207075E-2</v>
      </c>
      <c r="O113" s="11">
        <f t="shared" si="95"/>
        <v>1.5398598239239546E-2</v>
      </c>
      <c r="P113" s="11">
        <f t="shared" si="96"/>
        <v>1.5960980809539761E-2</v>
      </c>
      <c r="Q113">
        <f t="shared" si="125"/>
        <v>8792.9450371583553</v>
      </c>
      <c r="R113">
        <f t="shared" si="142"/>
        <v>6859.2773102187139</v>
      </c>
      <c r="S113">
        <f t="shared" si="143"/>
        <v>4825.2265098198541</v>
      </c>
      <c r="T113">
        <f t="shared" si="80"/>
        <v>67.371222420536512</v>
      </c>
      <c r="U113">
        <f t="shared" si="81"/>
        <v>280.13823232841003</v>
      </c>
      <c r="V113">
        <f t="shared" si="82"/>
        <v>307.31162932831717</v>
      </c>
      <c r="W113" s="11">
        <f t="shared" si="100"/>
        <v>-1.219247815263802E-2</v>
      </c>
      <c r="X113" s="11">
        <f t="shared" si="101"/>
        <v>-1.3228586309256496E-2</v>
      </c>
      <c r="Y113" s="11">
        <f t="shared" si="102"/>
        <v>-1.2203590291796629E-2</v>
      </c>
      <c r="Z113">
        <f t="shared" si="83"/>
        <v>14157.628280246861</v>
      </c>
      <c r="AA113">
        <f t="shared" si="84"/>
        <v>21307.604078249842</v>
      </c>
      <c r="AB113">
        <f t="shared" si="85"/>
        <v>8151.0666559127831</v>
      </c>
      <c r="AC113">
        <f t="shared" si="86"/>
        <v>2.09556920769597</v>
      </c>
      <c r="AD113">
        <f t="shared" si="87"/>
        <v>3.4408042450673566</v>
      </c>
      <c r="AE113">
        <f t="shared" si="88"/>
        <v>1.733351601045781</v>
      </c>
      <c r="AF113" s="11">
        <f t="shared" si="144"/>
        <v>-2.9039671966837322E-3</v>
      </c>
      <c r="AG113" s="11">
        <f t="shared" si="145"/>
        <v>2.0566286860739247E-3</v>
      </c>
      <c r="AH113" s="11">
        <f t="shared" si="146"/>
        <v>8.2570411056281934E-4</v>
      </c>
      <c r="AI113">
        <f t="shared" si="156"/>
        <v>221391.64478808347</v>
      </c>
      <c r="AJ113">
        <f t="shared" si="150"/>
        <v>41160.334782746235</v>
      </c>
      <c r="AK113">
        <f t="shared" si="151"/>
        <v>25776.544654334575</v>
      </c>
      <c r="AL113">
        <f t="shared" si="153"/>
        <v>36.400506691715933</v>
      </c>
      <c r="AM113">
        <f t="shared" si="154"/>
        <v>4.3187186099156269</v>
      </c>
      <c r="AN113">
        <f t="shared" si="149"/>
        <v>1.8739352104504086</v>
      </c>
      <c r="AO113" s="11">
        <f t="shared" si="108"/>
        <v>1.2852232041694372E-2</v>
      </c>
      <c r="AP113" s="11">
        <f t="shared" si="109"/>
        <v>1.2852232041694412E-2</v>
      </c>
      <c r="AQ113" s="11">
        <f t="shared" si="110"/>
        <v>1.2852232041694342E-2</v>
      </c>
      <c r="AR113">
        <f t="shared" si="89"/>
        <v>130514.8507217532</v>
      </c>
      <c r="AS113">
        <f t="shared" si="73"/>
        <v>24485.330878283996</v>
      </c>
      <c r="AT113">
        <f t="shared" si="90"/>
        <v>15701.412017391673</v>
      </c>
      <c r="AU113">
        <f t="shared" si="152"/>
        <v>26102.970144350642</v>
      </c>
      <c r="AV113">
        <f t="shared" si="128"/>
        <v>4897.0661756567997</v>
      </c>
      <c r="AW113">
        <f t="shared" si="129"/>
        <v>3140.2824034783348</v>
      </c>
      <c r="AX113">
        <f t="shared" si="130"/>
        <v>82105.394840832974</v>
      </c>
      <c r="AY113">
        <f t="shared" si="131"/>
        <v>5612.0257771978222</v>
      </c>
      <c r="AZ113">
        <f t="shared" si="132"/>
        <v>1941.8524664933309</v>
      </c>
      <c r="BA113">
        <f t="shared" si="133"/>
        <v>14390.037098623168</v>
      </c>
      <c r="BB113">
        <f t="shared" si="134"/>
        <v>30131.537821391204</v>
      </c>
      <c r="BC113">
        <f t="shared" si="135"/>
        <v>48976.587670193949</v>
      </c>
      <c r="BD113">
        <f t="shared" si="136"/>
        <v>10926.320040681363</v>
      </c>
      <c r="BE113">
        <f t="shared" si="157"/>
        <v>0.22892962336720582</v>
      </c>
      <c r="BF113">
        <f t="shared" si="157"/>
        <v>9.4306365573996173E-2</v>
      </c>
      <c r="BG113">
        <f t="shared" si="157"/>
        <v>1.9318389499603753E-2</v>
      </c>
      <c r="BH113">
        <f t="shared" si="115"/>
        <v>0.12399054510307564</v>
      </c>
      <c r="BI113">
        <f t="shared" si="116"/>
        <v>5.2408772455050717E-3</v>
      </c>
      <c r="BJ113">
        <f t="shared" si="117"/>
        <v>8.8936905877762111E-4</v>
      </c>
      <c r="BK113">
        <f t="shared" si="118"/>
        <v>3.7320017285840052E-5</v>
      </c>
      <c r="BL113">
        <f t="shared" si="119"/>
        <v>684.01231134812758</v>
      </c>
      <c r="BM113">
        <f t="shared" si="120"/>
        <v>21.77649567707806</v>
      </c>
      <c r="BN113">
        <f t="shared" si="72"/>
        <v>0.58597696790115394</v>
      </c>
      <c r="BO113">
        <f t="shared" si="121"/>
        <v>422.08645442747945</v>
      </c>
      <c r="BP113">
        <f t="shared" si="122"/>
        <v>21.674164364305888</v>
      </c>
      <c r="BQ113">
        <f t="shared" si="123"/>
        <v>7.4426085775092723</v>
      </c>
      <c r="BR113" s="11">
        <f t="shared" si="137"/>
        <v>4.4257609153160987E-2</v>
      </c>
      <c r="BS113">
        <f>MAX(-99,(BS$3*'Climate Model'!E219+BS$4*'Climate Model'!E219^2+BS$6*'Climate Model'!E219^6)*(K113/K$69)^BS$8)</f>
        <v>0.88263522594459365</v>
      </c>
      <c r="BT113">
        <f>MAX(-99,(BT$3*'Climate Model'!E219+BT$4*'Climate Model'!E219^2+BT$6*'Climate Model'!E219^6)*(L113/L$69)^BS$8)</f>
        <v>-0.85432815049127619</v>
      </c>
      <c r="BU113">
        <f>MAX(-99,(BU$3*'Climate Model'!E219+BU$4*'Climate Model'!E219^2+BU$6*'Climate Model'!E219^6)*(M113/M$69)^BS$8)</f>
        <v>-1.8353923036918933</v>
      </c>
      <c r="BV113" s="41">
        <f t="shared" si="92"/>
        <v>0.11686133436193999</v>
      </c>
      <c r="BW113">
        <f>MAX(-99,(BW$3*'Climate Model'!N219+BW$4*'Climate Model'!N219^2+BW$6*'Climate Model'!N219^6)*(K113/K$69)^BS$8)</f>
        <v>0.88262651210983933</v>
      </c>
      <c r="BX113">
        <f>MAX(-99,(BX$3*'Climate Model'!N219+BX$4*'Climate Model'!N219^2+BX$6*'Climate Model'!N219^6)*(L113/L$69)^BS$8)</f>
        <v>-0.85433741585118306</v>
      </c>
      <c r="BY113">
        <f>MAX(-99,(BY$3*'Climate Model'!N219+BY$4*'Climate Model'!N219^2+BY$6*'Climate Model'!N219^6)*(M113/M$69)^BS$8)</f>
        <v>-1.8353995449804643</v>
      </c>
      <c r="BZ113">
        <f t="shared" si="124"/>
        <v>1.477848700589301E-2</v>
      </c>
      <c r="CA113">
        <f t="shared" si="138"/>
        <v>1.7270337113592484E-3</v>
      </c>
    </row>
    <row r="114" spans="1:79" ht="14.5" x14ac:dyDescent="0.35">
      <c r="A114" s="13">
        <v>2065</v>
      </c>
      <c r="B114" s="18">
        <f t="shared" si="74"/>
        <v>1272.4196208646406</v>
      </c>
      <c r="C114">
        <f t="shared" si="75"/>
        <v>3494.4725342533047</v>
      </c>
      <c r="D114">
        <f t="shared" si="76"/>
        <v>6485.2594169424965</v>
      </c>
      <c r="E114" s="11">
        <f t="shared" si="111"/>
        <v>5.807269879292428E-4</v>
      </c>
      <c r="F114" s="11">
        <f t="shared" si="147"/>
        <v>1.1642295863549634E-3</v>
      </c>
      <c r="G114" s="11">
        <f t="shared" si="148"/>
        <v>2.5704201547119008E-3</v>
      </c>
      <c r="H114">
        <f t="shared" si="139"/>
        <v>132565.5484832373</v>
      </c>
      <c r="I114">
        <f t="shared" si="140"/>
        <v>24886.493967195547</v>
      </c>
      <c r="J114">
        <f t="shared" si="113"/>
        <v>15989.919646505527</v>
      </c>
      <c r="K114">
        <f t="shared" si="78"/>
        <v>104183.82922542152</v>
      </c>
      <c r="L114">
        <f t="shared" si="141"/>
        <v>7121.673935981662</v>
      </c>
      <c r="M114">
        <f t="shared" si="79"/>
        <v>2465.5790336979367</v>
      </c>
      <c r="N114" s="11">
        <f t="shared" si="114"/>
        <v>1.5122861803555078E-2</v>
      </c>
      <c r="O114" s="11">
        <f t="shared" si="95"/>
        <v>1.520188519698946E-2</v>
      </c>
      <c r="P114" s="11">
        <f t="shared" si="96"/>
        <v>1.5763690081098729E-2</v>
      </c>
      <c r="Q114">
        <f t="shared" si="125"/>
        <v>8822.2107733221219</v>
      </c>
      <c r="R114">
        <f t="shared" si="142"/>
        <v>6879.4332435774768</v>
      </c>
      <c r="S114">
        <f t="shared" si="143"/>
        <v>4853.9211803391381</v>
      </c>
      <c r="T114">
        <f t="shared" si="80"/>
        <v>66.549800263057605</v>
      </c>
      <c r="U114">
        <f t="shared" si="81"/>
        <v>276.43239954353112</v>
      </c>
      <c r="V114">
        <f t="shared" si="82"/>
        <v>303.56132411208989</v>
      </c>
      <c r="W114" s="11">
        <f t="shared" si="100"/>
        <v>-1.219247815263802E-2</v>
      </c>
      <c r="X114" s="11">
        <f t="shared" si="101"/>
        <v>-1.3228586309256496E-2</v>
      </c>
      <c r="Y114" s="11">
        <f t="shared" si="102"/>
        <v>-1.2203590291796629E-2</v>
      </c>
      <c r="Z114">
        <f t="shared" si="83"/>
        <v>14166.656824024167</v>
      </c>
      <c r="AA114">
        <f t="shared" si="84"/>
        <v>21419.627162063593</v>
      </c>
      <c r="AB114">
        <f t="shared" si="85"/>
        <v>8209.0112999840985</v>
      </c>
      <c r="AC114">
        <f t="shared" si="86"/>
        <v>2.0894837434584406</v>
      </c>
      <c r="AD114">
        <f t="shared" si="87"/>
        <v>3.4478807017809272</v>
      </c>
      <c r="AE114">
        <f t="shared" si="88"/>
        <v>1.7347828365878151</v>
      </c>
      <c r="AF114" s="11">
        <f t="shared" si="144"/>
        <v>-2.9039671966837322E-3</v>
      </c>
      <c r="AG114" s="11">
        <f t="shared" si="145"/>
        <v>2.0566286860739247E-3</v>
      </c>
      <c r="AH114" s="11">
        <f t="shared" si="146"/>
        <v>8.2570411056281934E-4</v>
      </c>
      <c r="AI114">
        <f t="shared" si="156"/>
        <v>225355.45045362576</v>
      </c>
      <c r="AJ114">
        <f t="shared" si="150"/>
        <v>41941.367480128414</v>
      </c>
      <c r="AK114">
        <f t="shared" si="151"/>
        <v>26339.172592379451</v>
      </c>
      <c r="AL114">
        <f t="shared" si="153"/>
        <v>36.863656172568739</v>
      </c>
      <c r="AM114">
        <f t="shared" si="154"/>
        <v>4.373668731876073</v>
      </c>
      <c r="AN114">
        <f t="shared" si="149"/>
        <v>1.8977786181046603</v>
      </c>
      <c r="AO114" s="11">
        <f t="shared" si="108"/>
        <v>1.2723709721277428E-2</v>
      </c>
      <c r="AP114" s="11">
        <f t="shared" si="109"/>
        <v>1.2723709721277468E-2</v>
      </c>
      <c r="AQ114" s="11">
        <f t="shared" si="110"/>
        <v>1.2723709721277399E-2</v>
      </c>
      <c r="AR114">
        <f t="shared" si="89"/>
        <v>132565.5484832373</v>
      </c>
      <c r="AS114">
        <f t="shared" si="73"/>
        <v>24886.493967195547</v>
      </c>
      <c r="AT114">
        <f t="shared" si="90"/>
        <v>15989.919646505527</v>
      </c>
      <c r="AU114">
        <f t="shared" si="152"/>
        <v>26513.109696647462</v>
      </c>
      <c r="AV114">
        <f t="shared" si="128"/>
        <v>4977.2987934391094</v>
      </c>
      <c r="AW114">
        <f t="shared" si="129"/>
        <v>3197.9839293011055</v>
      </c>
      <c r="AX114">
        <f t="shared" si="130"/>
        <v>83347.063380337218</v>
      </c>
      <c r="AY114">
        <f t="shared" si="131"/>
        <v>5697.3391487853305</v>
      </c>
      <c r="AZ114">
        <f t="shared" si="132"/>
        <v>1972.4632269583497</v>
      </c>
      <c r="BA114">
        <f t="shared" si="133"/>
        <v>14417.492356314824</v>
      </c>
      <c r="BB114">
        <f t="shared" si="134"/>
        <v>30219.340683952527</v>
      </c>
      <c r="BC114">
        <f t="shared" si="135"/>
        <v>49203.912293121182</v>
      </c>
      <c r="BD114">
        <f t="shared" si="136"/>
        <v>10444.147349694071</v>
      </c>
      <c r="BE114">
        <f t="shared" si="157"/>
        <v>0.22892962336720582</v>
      </c>
      <c r="BF114">
        <f t="shared" si="157"/>
        <v>9.4306365573996173E-2</v>
      </c>
      <c r="BG114">
        <f t="shared" si="157"/>
        <v>1.9318389499603753E-2</v>
      </c>
      <c r="BH114">
        <f t="shared" si="115"/>
        <v>0.12379776053535574</v>
      </c>
      <c r="BI114">
        <f t="shared" si="116"/>
        <v>5.2408772455050717E-3</v>
      </c>
      <c r="BJ114">
        <f t="shared" si="117"/>
        <v>8.8936905877762111E-4</v>
      </c>
      <c r="BK114">
        <f t="shared" si="118"/>
        <v>3.7320017285840052E-5</v>
      </c>
      <c r="BL114">
        <f t="shared" si="119"/>
        <v>694.7597665836978</v>
      </c>
      <c r="BM114">
        <f t="shared" si="120"/>
        <v>22.13327771587965</v>
      </c>
      <c r="BN114">
        <f t="shared" si="72"/>
        <v>0.59674407760677972</v>
      </c>
      <c r="BO114">
        <f t="shared" si="121"/>
        <v>428.44520711858263</v>
      </c>
      <c r="BP114">
        <f t="shared" si="122"/>
        <v>21.914058355619723</v>
      </c>
      <c r="BQ114">
        <f t="shared" si="123"/>
        <v>7.5258635787030403</v>
      </c>
      <c r="BR114" s="11">
        <f t="shared" si="137"/>
        <v>4.4118530798375771E-2</v>
      </c>
      <c r="BS114">
        <f>MAX(-99,(BS$3*'Climate Model'!E220+BS$4*'Climate Model'!E220^2+BS$6*'Climate Model'!E220^6)*(K114/K$69)^BS$8)</f>
        <v>0.7735519130631362</v>
      </c>
      <c r="BT114">
        <f>MAX(-99,(BT$3*'Climate Model'!E220+BT$4*'Climate Model'!E220^2+BT$6*'Climate Model'!E220^6)*(L114/L$69)^BS$8)</f>
        <v>-0.9633307015341771</v>
      </c>
      <c r="BU114">
        <f>MAX(-99,(BU$3*'Climate Model'!E220+BU$4*'Climate Model'!E220^2+BU$6*'Climate Model'!E220^6)*(M114/M$69)^BS$8)</f>
        <v>-1.915757781453086</v>
      </c>
      <c r="BV114" s="41">
        <f t="shared" si="92"/>
        <v>0.1112965089161333</v>
      </c>
      <c r="BW114">
        <f>MAX(-99,(BW$3*'Climate Model'!N220+BW$4*'Climate Model'!N220^2+BW$6*'Climate Model'!N220^6)*(K114/K$69)^BS$8)</f>
        <v>0.77354301221200095</v>
      </c>
      <c r="BX114">
        <f>MAX(-99,(BX$3*'Climate Model'!N220+BX$4*'Climate Model'!N220^2+BX$6*'Climate Model'!N220^6)*(L114/L$69)^BS$8)</f>
        <v>-0.96334012378868394</v>
      </c>
      <c r="BY114">
        <f>MAX(-99,(BY$3*'Climate Model'!N220+BY$4*'Climate Model'!N220^2+BY$6*'Climate Model'!N220^6)*(M114/M$69)^BS$8)</f>
        <v>-1.9157651171387138</v>
      </c>
      <c r="BZ114">
        <f t="shared" si="124"/>
        <v>1.531730116395196E-2</v>
      </c>
      <c r="CA114">
        <f t="shared" si="138"/>
        <v>1.7047621455648782E-3</v>
      </c>
    </row>
    <row r="115" spans="1:79" ht="14.5" x14ac:dyDescent="0.35">
      <c r="A115" s="13">
        <v>2066</v>
      </c>
      <c r="B115" s="18">
        <f t="shared" si="74"/>
        <v>1273.1216028577571</v>
      </c>
      <c r="C115">
        <f t="shared" si="75"/>
        <v>3498.3374841507334</v>
      </c>
      <c r="D115">
        <f t="shared" si="76"/>
        <v>6501.0957663806485</v>
      </c>
      <c r="E115" s="11">
        <f t="shared" si="111"/>
        <v>5.5169063853278066E-4</v>
      </c>
      <c r="F115" s="11">
        <f t="shared" si="147"/>
        <v>1.1060181070372151E-3</v>
      </c>
      <c r="G115" s="11">
        <f t="shared" si="148"/>
        <v>2.4418991469763057E-3</v>
      </c>
      <c r="H115">
        <f t="shared" si="139"/>
        <v>134618.92036150733</v>
      </c>
      <c r="I115">
        <f t="shared" si="140"/>
        <v>25287.911472919728</v>
      </c>
      <c r="J115">
        <f t="shared" si="113"/>
        <v>16278.517152600003</v>
      </c>
      <c r="K115">
        <f t="shared" si="78"/>
        <v>105739.24757802417</v>
      </c>
      <c r="L115">
        <f t="shared" si="141"/>
        <v>7228.5511582250028</v>
      </c>
      <c r="M115">
        <f t="shared" si="79"/>
        <v>2503.9651371975915</v>
      </c>
      <c r="N115" s="11">
        <f t="shared" si="114"/>
        <v>1.49295563828548E-2</v>
      </c>
      <c r="O115" s="11">
        <f t="shared" si="95"/>
        <v>1.5007317549790171E-2</v>
      </c>
      <c r="P115" s="11">
        <f t="shared" si="96"/>
        <v>1.5568798637163298E-2</v>
      </c>
      <c r="Q115">
        <f t="shared" si="125"/>
        <v>8849.6315292886629</v>
      </c>
      <c r="R115">
        <f t="shared" si="142"/>
        <v>6897.9249639908403</v>
      </c>
      <c r="S115">
        <f t="shared" si="143"/>
        <v>4881.2238355950076</v>
      </c>
      <c r="T115">
        <f t="shared" si="80"/>
        <v>65.738393277287855</v>
      </c>
      <c r="U115">
        <f t="shared" si="81"/>
        <v>272.77558968749463</v>
      </c>
      <c r="V115">
        <f t="shared" si="82"/>
        <v>299.85678608419067</v>
      </c>
      <c r="W115" s="11">
        <f t="shared" si="100"/>
        <v>-1.219247815263802E-2</v>
      </c>
      <c r="X115" s="11">
        <f t="shared" si="101"/>
        <v>-1.3228586309256496E-2</v>
      </c>
      <c r="Y115" s="11">
        <f t="shared" si="102"/>
        <v>-1.2203590291796629E-2</v>
      </c>
      <c r="Z115">
        <f t="shared" si="83"/>
        <v>14172.53156126706</v>
      </c>
      <c r="AA115">
        <f t="shared" si="84"/>
        <v>21526.750237694399</v>
      </c>
      <c r="AB115">
        <f t="shared" si="85"/>
        <v>8264.6471944464392</v>
      </c>
      <c r="AC115">
        <f t="shared" si="86"/>
        <v>2.0834159512094335</v>
      </c>
      <c r="AD115">
        <f t="shared" si="87"/>
        <v>3.4549717121383705</v>
      </c>
      <c r="AE115">
        <f t="shared" si="88"/>
        <v>1.7362152539069196</v>
      </c>
      <c r="AF115" s="11">
        <f t="shared" si="144"/>
        <v>-2.9039671966837322E-3</v>
      </c>
      <c r="AG115" s="11">
        <f t="shared" si="145"/>
        <v>2.0566286860739247E-3</v>
      </c>
      <c r="AH115" s="11">
        <f t="shared" si="146"/>
        <v>8.2570411056281934E-4</v>
      </c>
      <c r="AI115">
        <f t="shared" si="156"/>
        <v>229333.01510491065</v>
      </c>
      <c r="AJ115">
        <f t="shared" si="150"/>
        <v>42724.529525554681</v>
      </c>
      <c r="AK115">
        <f t="shared" si="151"/>
        <v>26903.239262442614</v>
      </c>
      <c r="AL115">
        <f t="shared" si="153"/>
        <v>37.328008208369432</v>
      </c>
      <c r="AM115">
        <f t="shared" si="154"/>
        <v>4.428761530323877</v>
      </c>
      <c r="AN115">
        <f t="shared" si="149"/>
        <v>1.9216839345141508</v>
      </c>
      <c r="AO115" s="11">
        <f t="shared" si="108"/>
        <v>1.2596472624064653E-2</v>
      </c>
      <c r="AP115" s="11">
        <f t="shared" si="109"/>
        <v>1.2596472624064693E-2</v>
      </c>
      <c r="AQ115" s="11">
        <f t="shared" si="110"/>
        <v>1.2596472624064624E-2</v>
      </c>
      <c r="AR115">
        <f t="shared" si="89"/>
        <v>134618.92036150733</v>
      </c>
      <c r="AS115">
        <f t="shared" si="73"/>
        <v>25287.911472919728</v>
      </c>
      <c r="AT115">
        <f t="shared" si="90"/>
        <v>16278.517152600003</v>
      </c>
      <c r="AU115">
        <f t="shared" si="152"/>
        <v>26923.784072301467</v>
      </c>
      <c r="AV115">
        <f t="shared" si="128"/>
        <v>5057.5822945839464</v>
      </c>
      <c r="AW115">
        <f t="shared" si="129"/>
        <v>3255.7034305200009</v>
      </c>
      <c r="AX115">
        <f t="shared" si="130"/>
        <v>84591.398062419335</v>
      </c>
      <c r="AY115">
        <f t="shared" si="131"/>
        <v>5782.8409265800019</v>
      </c>
      <c r="AZ115">
        <f t="shared" si="132"/>
        <v>2003.1721097580735</v>
      </c>
      <c r="BA115">
        <f t="shared" si="133"/>
        <v>14444.313005093078</v>
      </c>
      <c r="BB115">
        <f t="shared" si="134"/>
        <v>30304.874433959234</v>
      </c>
      <c r="BC115">
        <f t="shared" si="135"/>
        <v>49424.497726715468</v>
      </c>
      <c r="BD115">
        <f t="shared" si="136"/>
        <v>9982.0975149685783</v>
      </c>
      <c r="BE115">
        <f t="shared" si="157"/>
        <v>0.22892962336720582</v>
      </c>
      <c r="BF115">
        <f t="shared" si="157"/>
        <v>9.4306365573996173E-2</v>
      </c>
      <c r="BG115">
        <f t="shared" si="157"/>
        <v>1.9318389499603753E-2</v>
      </c>
      <c r="BH115">
        <f t="shared" si="115"/>
        <v>0.12360773224819785</v>
      </c>
      <c r="BI115">
        <f t="shared" si="116"/>
        <v>5.2408772455050717E-3</v>
      </c>
      <c r="BJ115">
        <f t="shared" si="117"/>
        <v>8.8936905877762111E-4</v>
      </c>
      <c r="BK115">
        <f t="shared" si="118"/>
        <v>3.7320017285840052E-5</v>
      </c>
      <c r="BL115">
        <f t="shared" si="119"/>
        <v>705.52123653708315</v>
      </c>
      <c r="BM115">
        <f t="shared" si="120"/>
        <v>22.490286025122426</v>
      </c>
      <c r="BN115">
        <f t="shared" si="72"/>
        <v>0.60751454152287587</v>
      </c>
      <c r="BO115">
        <f t="shared" si="121"/>
        <v>434.90125392537169</v>
      </c>
      <c r="BP115">
        <f t="shared" si="122"/>
        <v>22.156721266660107</v>
      </c>
      <c r="BQ115">
        <f t="shared" si="123"/>
        <v>7.610118797115109</v>
      </c>
      <c r="BR115" s="11">
        <f t="shared" si="137"/>
        <v>4.3978693797586094E-2</v>
      </c>
      <c r="BS115">
        <f>MAX(-99,(BS$3*'Climate Model'!E221+BS$4*'Climate Model'!E221^2+BS$6*'Climate Model'!E221^6)*(K115/K$69)^BS$8)</f>
        <v>0.66253121844119678</v>
      </c>
      <c r="BT115">
        <f>MAX(-99,(BT$3*'Climate Model'!E221+BT$4*'Climate Model'!E221^2+BT$6*'Climate Model'!E221^6)*(L115/L$69)^BS$8)</f>
        <v>-1.0739994809313211</v>
      </c>
      <c r="BU115">
        <f>MAX(-99,(BU$3*'Climate Model'!E221+BU$4*'Climate Model'!E221^2+BU$6*'Climate Model'!E221^6)*(M115/M$69)^BS$8)</f>
        <v>-1.9971497032892132</v>
      </c>
      <c r="BV115" s="41">
        <f t="shared" si="92"/>
        <v>0.10599667515822221</v>
      </c>
      <c r="BW115">
        <f>MAX(-99,(BW$3*'Climate Model'!N221+BW$4*'Climate Model'!N221^2+BW$6*'Climate Model'!N221^6)*(K115/K$69)^BS$8)</f>
        <v>0.66252213505752056</v>
      </c>
      <c r="BX115">
        <f>MAX(-99,(BX$3*'Climate Model'!N221+BX$4*'Climate Model'!N221^2+BX$6*'Climate Model'!N221^6)*(L115/L$69)^BS$8)</f>
        <v>-1.0740090556902204</v>
      </c>
      <c r="BY115">
        <f>MAX(-99,(BY$3*'Climate Model'!N221+BY$4*'Climate Model'!N221^2+BY$6*'Climate Model'!N221^6)*(M115/M$69)^BS$8)</f>
        <v>-1.9971571301645885</v>
      </c>
      <c r="BZ115">
        <f t="shared" si="124"/>
        <v>1.5858194773302404E-2</v>
      </c>
      <c r="CA115">
        <f t="shared" si="138"/>
        <v>1.6809159199815522E-3</v>
      </c>
    </row>
    <row r="116" spans="1:79" ht="14.5" x14ac:dyDescent="0.35">
      <c r="A116" s="13">
        <v>2067</v>
      </c>
      <c r="B116" s="18">
        <f t="shared" si="74"/>
        <v>1273.788853664267</v>
      </c>
      <c r="C116">
        <f t="shared" si="75"/>
        <v>3502.0132475226314</v>
      </c>
      <c r="D116">
        <f t="shared" si="76"/>
        <v>6516.1770355766675</v>
      </c>
      <c r="E116" s="11">
        <f t="shared" si="111"/>
        <v>5.2410610660614165E-4</v>
      </c>
      <c r="F116" s="11">
        <f t="shared" si="147"/>
        <v>1.0507172016853542E-3</v>
      </c>
      <c r="G116" s="11">
        <f t="shared" si="148"/>
        <v>2.3198041896274903E-3</v>
      </c>
      <c r="H116">
        <f t="shared" si="139"/>
        <v>136674.56055677502</v>
      </c>
      <c r="I116">
        <f t="shared" si="140"/>
        <v>25689.513230557881</v>
      </c>
      <c r="J116">
        <f t="shared" si="113"/>
        <v>16567.164087068559</v>
      </c>
      <c r="K116">
        <f t="shared" si="78"/>
        <v>107297.65782108059</v>
      </c>
      <c r="L116">
        <f t="shared" si="141"/>
        <v>7335.6413625022597</v>
      </c>
      <c r="M116">
        <f t="shared" si="79"/>
        <v>2542.4668477569076</v>
      </c>
      <c r="N116" s="11">
        <f t="shared" si="114"/>
        <v>1.4738238437969635E-2</v>
      </c>
      <c r="O116" s="11">
        <f t="shared" si="95"/>
        <v>1.4814891937979064E-2</v>
      </c>
      <c r="P116" s="11">
        <f t="shared" si="96"/>
        <v>1.5376296573524469E-2</v>
      </c>
      <c r="Q116">
        <f t="shared" si="125"/>
        <v>8875.2194495631447</v>
      </c>
      <c r="R116">
        <f t="shared" si="142"/>
        <v>6914.7731704976841</v>
      </c>
      <c r="S116">
        <f t="shared" si="143"/>
        <v>4907.1518676626392</v>
      </c>
      <c r="T116">
        <f t="shared" si="80"/>
        <v>64.936879353465002</v>
      </c>
      <c r="U116">
        <f t="shared" si="81"/>
        <v>269.16715425625529</v>
      </c>
      <c r="V116">
        <f t="shared" si="82"/>
        <v>296.19745672060429</v>
      </c>
      <c r="W116" s="11">
        <f t="shared" si="100"/>
        <v>-1.219247815263802E-2</v>
      </c>
      <c r="X116" s="11">
        <f t="shared" si="101"/>
        <v>-1.3228586309256496E-2</v>
      </c>
      <c r="Y116" s="11">
        <f t="shared" si="102"/>
        <v>-1.2203590291796629E-2</v>
      </c>
      <c r="Z116">
        <f t="shared" si="83"/>
        <v>14175.297430193479</v>
      </c>
      <c r="AA116">
        <f t="shared" si="84"/>
        <v>21629.005063926506</v>
      </c>
      <c r="AB116">
        <f t="shared" si="85"/>
        <v>8317.9972639276948</v>
      </c>
      <c r="AC116">
        <f t="shared" si="86"/>
        <v>2.0773657796300737</v>
      </c>
      <c r="AD116">
        <f t="shared" si="87"/>
        <v>3.4620773060711283</v>
      </c>
      <c r="AE116">
        <f t="shared" si="88"/>
        <v>1.7376488539788923</v>
      </c>
      <c r="AF116" s="11">
        <f t="shared" si="144"/>
        <v>-2.9039671966837322E-3</v>
      </c>
      <c r="AG116" s="11">
        <f t="shared" si="145"/>
        <v>2.0566286860739247E-3</v>
      </c>
      <c r="AH116" s="11">
        <f t="shared" si="146"/>
        <v>8.2570411056281934E-4</v>
      </c>
      <c r="AI116">
        <f t="shared" si="156"/>
        <v>233323.49766672106</v>
      </c>
      <c r="AJ116">
        <f t="shared" si="150"/>
        <v>43509.658867583159</v>
      </c>
      <c r="AK116">
        <f t="shared" si="151"/>
        <v>27468.618766718351</v>
      </c>
      <c r="AL116">
        <f t="shared" si="153"/>
        <v>37.79350742954194</v>
      </c>
      <c r="AM116">
        <f t="shared" si="154"/>
        <v>4.4839904359653602</v>
      </c>
      <c r="AN116">
        <f t="shared" si="149"/>
        <v>1.945648309196631</v>
      </c>
      <c r="AO116" s="11">
        <f t="shared" si="108"/>
        <v>1.2470507897824007E-2</v>
      </c>
      <c r="AP116" s="11">
        <f t="shared" si="109"/>
        <v>1.2470507897824046E-2</v>
      </c>
      <c r="AQ116" s="11">
        <f t="shared" si="110"/>
        <v>1.2470507897823977E-2</v>
      </c>
      <c r="AR116">
        <f t="shared" si="89"/>
        <v>136674.56055677502</v>
      </c>
      <c r="AS116">
        <f t="shared" si="73"/>
        <v>25689.513230557881</v>
      </c>
      <c r="AT116">
        <f t="shared" si="90"/>
        <v>16567.164087068559</v>
      </c>
      <c r="AU116">
        <f t="shared" si="152"/>
        <v>27334.912111355006</v>
      </c>
      <c r="AV116">
        <f t="shared" si="128"/>
        <v>5137.9026461115764</v>
      </c>
      <c r="AW116">
        <f t="shared" si="129"/>
        <v>3313.4328174137117</v>
      </c>
      <c r="AX116">
        <f t="shared" si="130"/>
        <v>85838.126256864474</v>
      </c>
      <c r="AY116">
        <f t="shared" si="131"/>
        <v>5868.5130900018075</v>
      </c>
      <c r="AZ116">
        <f t="shared" si="132"/>
        <v>2033.9734782055259</v>
      </c>
      <c r="BA116">
        <f t="shared" si="133"/>
        <v>14470.519762580965</v>
      </c>
      <c r="BB116">
        <f t="shared" si="134"/>
        <v>30388.217675944106</v>
      </c>
      <c r="BC116">
        <f t="shared" si="135"/>
        <v>49638.585049153444</v>
      </c>
      <c r="BD116">
        <f t="shared" si="136"/>
        <v>9539.4304714744994</v>
      </c>
      <c r="BE116">
        <f t="shared" si="157"/>
        <v>0.22892962336720582</v>
      </c>
      <c r="BF116">
        <f t="shared" si="157"/>
        <v>9.4306365573996173E-2</v>
      </c>
      <c r="BG116">
        <f t="shared" si="157"/>
        <v>1.9318389499603753E-2</v>
      </c>
      <c r="BH116">
        <f t="shared" si="115"/>
        <v>0.12342032716417342</v>
      </c>
      <c r="BI116">
        <f t="shared" si="116"/>
        <v>5.2408772455050717E-3</v>
      </c>
      <c r="BJ116">
        <f t="shared" si="117"/>
        <v>8.8936905877762111E-4</v>
      </c>
      <c r="BK116">
        <f t="shared" si="118"/>
        <v>3.7320017285840052E-5</v>
      </c>
      <c r="BL116">
        <f t="shared" si="119"/>
        <v>716.2945944614072</v>
      </c>
      <c r="BM116">
        <f t="shared" si="120"/>
        <v>22.847458202316506</v>
      </c>
      <c r="BN116">
        <f t="shared" si="72"/>
        <v>0.61828685010674711</v>
      </c>
      <c r="BO116">
        <f t="shared" si="121"/>
        <v>441.4560728086791</v>
      </c>
      <c r="BP116">
        <f t="shared" si="122"/>
        <v>22.402182800166138</v>
      </c>
      <c r="BQ116">
        <f t="shared" si="123"/>
        <v>7.6953843234786561</v>
      </c>
      <c r="BR116" s="11">
        <f t="shared" si="137"/>
        <v>4.3838234703262619E-2</v>
      </c>
      <c r="BS116">
        <f>MAX(-99,(BS$3*'Climate Model'!E222+BS$4*'Climate Model'!E222^2+BS$6*'Climate Model'!E222^6)*(K116/K$69)^BS$8)</f>
        <v>0.54959991941709763</v>
      </c>
      <c r="BT116">
        <f>MAX(-99,(BT$3*'Climate Model'!E222+BT$4*'Climate Model'!E222^2+BT$6*'Climate Model'!E222^6)*(L116/L$69)^BS$8)</f>
        <v>-1.1863090175636364</v>
      </c>
      <c r="BU116">
        <f>MAX(-99,(BU$3*'Climate Model'!E222+BU$4*'Climate Model'!E222^2+BU$6*'Climate Model'!E222^6)*(M116/M$69)^BS$8)</f>
        <v>-2.0795495718299777</v>
      </c>
      <c r="BV116" s="41">
        <f t="shared" si="92"/>
        <v>0.10094921443640208</v>
      </c>
      <c r="BW116">
        <f>MAX(-99,(BW$3*'Climate Model'!N222+BW$4*'Climate Model'!N222^2+BW$6*'Climate Model'!N222^6)*(K116/K$69)^BS$8)</f>
        <v>0.54959065799368845</v>
      </c>
      <c r="BX116">
        <f>MAX(-99,(BX$3*'Climate Model'!N222+BX$4*'Climate Model'!N222^2+BX$6*'Climate Model'!N222^6)*(L116/L$69)^BS$8)</f>
        <v>-1.1863187404672495</v>
      </c>
      <c r="BY116">
        <f>MAX(-99,(BY$3*'Climate Model'!N222+BY$4*'Climate Model'!N222^2+BY$6*'Climate Model'!N222^6)*(M116/M$69)^BS$8)</f>
        <v>-2.0795570867385633</v>
      </c>
      <c r="BZ116">
        <f t="shared" si="124"/>
        <v>1.640078359226025E-2</v>
      </c>
      <c r="CA116">
        <f t="shared" si="138"/>
        <v>1.6556462197801047E-3</v>
      </c>
    </row>
    <row r="117" spans="1:79" ht="14.5" x14ac:dyDescent="0.35">
      <c r="A117" s="13">
        <v>2068</v>
      </c>
      <c r="B117" s="18">
        <f t="shared" si="74"/>
        <v>1274.4230741551626</v>
      </c>
      <c r="C117">
        <f t="shared" si="75"/>
        <v>3505.5088918043484</v>
      </c>
      <c r="D117">
        <f t="shared" si="76"/>
        <v>6530.5374776247781</v>
      </c>
      <c r="E117" s="11">
        <f t="shared" si="111"/>
        <v>4.9790080127583454E-4</v>
      </c>
      <c r="F117" s="11">
        <f t="shared" si="147"/>
        <v>9.981813416010865E-4</v>
      </c>
      <c r="G117" s="11">
        <f t="shared" si="148"/>
        <v>2.2038139801461155E-3</v>
      </c>
      <c r="H117">
        <f t="shared" si="139"/>
        <v>138732.06660469354</v>
      </c>
      <c r="I117">
        <f t="shared" si="140"/>
        <v>26091.230004268789</v>
      </c>
      <c r="J117">
        <f t="shared" si="113"/>
        <v>16855.821304244095</v>
      </c>
      <c r="K117">
        <f t="shared" si="78"/>
        <v>108858.72158008553</v>
      </c>
      <c r="L117">
        <f t="shared" si="141"/>
        <v>7442.9222145944022</v>
      </c>
      <c r="M117">
        <f t="shared" si="79"/>
        <v>2581.0771872906744</v>
      </c>
      <c r="N117" s="11">
        <f t="shared" si="114"/>
        <v>1.4548908062914352E-2</v>
      </c>
      <c r="O117" s="11">
        <f t="shared" si="95"/>
        <v>1.4624604283482587E-2</v>
      </c>
      <c r="P117" s="11">
        <f t="shared" si="96"/>
        <v>1.5186172267233615E-2</v>
      </c>
      <c r="Q117">
        <f t="shared" si="125"/>
        <v>8898.9875394379033</v>
      </c>
      <c r="R117">
        <f t="shared" si="142"/>
        <v>6929.9990643091642</v>
      </c>
      <c r="S117">
        <f t="shared" si="143"/>
        <v>4931.7231290834106</v>
      </c>
      <c r="T117">
        <f t="shared" si="80"/>
        <v>64.145137870647389</v>
      </c>
      <c r="U117">
        <f t="shared" si="81"/>
        <v>265.60645332455948</v>
      </c>
      <c r="V117">
        <f t="shared" si="82"/>
        <v>292.58278431331388</v>
      </c>
      <c r="W117" s="11">
        <f t="shared" si="100"/>
        <v>-1.219247815263802E-2</v>
      </c>
      <c r="X117" s="11">
        <f t="shared" si="101"/>
        <v>-1.3228586309256496E-2</v>
      </c>
      <c r="Y117" s="11">
        <f t="shared" si="102"/>
        <v>-1.2203590291796629E-2</v>
      </c>
      <c r="Z117">
        <f t="shared" si="83"/>
        <v>14175.000415921673</v>
      </c>
      <c r="AA117">
        <f t="shared" si="84"/>
        <v>21726.425468245387</v>
      </c>
      <c r="AB117">
        <f t="shared" si="85"/>
        <v>8369.0853989724637</v>
      </c>
      <c r="AC117">
        <f t="shared" si="86"/>
        <v>2.0713331775505148</v>
      </c>
      <c r="AD117">
        <f t="shared" si="87"/>
        <v>3.4691975135721997</v>
      </c>
      <c r="AE117">
        <f t="shared" si="88"/>
        <v>1.7390836377803376</v>
      </c>
      <c r="AF117" s="11">
        <f t="shared" si="144"/>
        <v>-2.9039671966837322E-3</v>
      </c>
      <c r="AG117" s="11">
        <f t="shared" si="145"/>
        <v>2.0566286860739247E-3</v>
      </c>
      <c r="AH117" s="11">
        <f t="shared" si="146"/>
        <v>8.2570411056281934E-4</v>
      </c>
      <c r="AI117">
        <f t="shared" si="156"/>
        <v>237326.06001140398</v>
      </c>
      <c r="AJ117">
        <f t="shared" si="150"/>
        <v>44296.595626936425</v>
      </c>
      <c r="AK117">
        <f t="shared" si="151"/>
        <v>28035.189707460228</v>
      </c>
      <c r="AL117">
        <f t="shared" si="153"/>
        <v>38.26009862009964</v>
      </c>
      <c r="AM117">
        <f t="shared" si="154"/>
        <v>4.5393488977293792</v>
      </c>
      <c r="AN117">
        <f t="shared" si="149"/>
        <v>1.969668899576793</v>
      </c>
      <c r="AO117" s="11">
        <f t="shared" si="108"/>
        <v>1.2345802818845767E-2</v>
      </c>
      <c r="AP117" s="11">
        <f t="shared" si="109"/>
        <v>1.2345802818845807E-2</v>
      </c>
      <c r="AQ117" s="11">
        <f t="shared" si="110"/>
        <v>1.2345802818845737E-2</v>
      </c>
      <c r="AR117">
        <f t="shared" si="89"/>
        <v>138732.06660469354</v>
      </c>
      <c r="AS117">
        <f t="shared" si="73"/>
        <v>26091.230004268789</v>
      </c>
      <c r="AT117">
        <f t="shared" si="90"/>
        <v>16855.821304244095</v>
      </c>
      <c r="AU117">
        <f t="shared" si="152"/>
        <v>27746.413320938707</v>
      </c>
      <c r="AV117">
        <f t="shared" si="128"/>
        <v>5218.2460008537582</v>
      </c>
      <c r="AW117">
        <f t="shared" si="129"/>
        <v>3371.1642608488191</v>
      </c>
      <c r="AX117">
        <f t="shared" si="130"/>
        <v>87086.977264068424</v>
      </c>
      <c r="AY117">
        <f t="shared" si="131"/>
        <v>5954.3377716755222</v>
      </c>
      <c r="AZ117">
        <f t="shared" si="132"/>
        <v>2064.8617498325393</v>
      </c>
      <c r="BA117">
        <f t="shared" si="133"/>
        <v>14496.132525193792</v>
      </c>
      <c r="BB117">
        <f t="shared" si="134"/>
        <v>30469.44604606153</v>
      </c>
      <c r="BC117">
        <f t="shared" si="135"/>
        <v>49846.407626286258</v>
      </c>
      <c r="BD117">
        <f t="shared" si="136"/>
        <v>9115.4243102826858</v>
      </c>
      <c r="BE117">
        <f t="shared" si="157"/>
        <v>0.22892962336720582</v>
      </c>
      <c r="BF117">
        <f t="shared" si="157"/>
        <v>9.4306365573996173E-2</v>
      </c>
      <c r="BG117">
        <f t="shared" si="157"/>
        <v>1.9318389499603753E-2</v>
      </c>
      <c r="BH117">
        <f t="shared" si="115"/>
        <v>0.12323541840010487</v>
      </c>
      <c r="BI117">
        <f t="shared" si="116"/>
        <v>5.2408772455050717E-3</v>
      </c>
      <c r="BJ117">
        <f t="shared" si="117"/>
        <v>8.8936905877762111E-4</v>
      </c>
      <c r="BK117">
        <f t="shared" si="118"/>
        <v>3.7320017285840052E-5</v>
      </c>
      <c r="BL117">
        <f t="shared" si="119"/>
        <v>727.07773109043239</v>
      </c>
      <c r="BM117">
        <f t="shared" si="120"/>
        <v>23.204732671246962</v>
      </c>
      <c r="BN117">
        <f t="shared" si="72"/>
        <v>0.62905954244142059</v>
      </c>
      <c r="BO117">
        <f t="shared" si="121"/>
        <v>448.11116507754326</v>
      </c>
      <c r="BP117">
        <f t="shared" si="122"/>
        <v>22.650473071643336</v>
      </c>
      <c r="BQ117">
        <f t="shared" si="123"/>
        <v>7.7816704160071328</v>
      </c>
      <c r="BR117" s="11">
        <f t="shared" si="137"/>
        <v>4.3697282973197388E-2</v>
      </c>
      <c r="BS117">
        <f>MAX(-99,(BS$3*'Climate Model'!E223+BS$4*'Climate Model'!E223^2+BS$6*'Climate Model'!E223^6)*(K117/K$69)^BS$8)</f>
        <v>0.43478636368778023</v>
      </c>
      <c r="BT117">
        <f>MAX(-99,(BT$3*'Climate Model'!E223+BT$4*'Climate Model'!E223^2+BT$6*'Climate Model'!E223^6)*(L117/L$69)^BS$8)</f>
        <v>-1.3002323970408083</v>
      </c>
      <c r="BU117">
        <f>MAX(-99,(BU$3*'Climate Model'!E223+BU$4*'Climate Model'!E223^2+BU$6*'Climate Model'!E223^6)*(M117/M$69)^BS$8)</f>
        <v>-2.1629379123093404</v>
      </c>
      <c r="BV117" s="41">
        <f t="shared" si="92"/>
        <v>9.6142108987049613E-2</v>
      </c>
      <c r="BW117">
        <f>MAX(-99,(BW$3*'Climate Model'!N223+BW$4*'Climate Model'!N223^2+BW$6*'Climate Model'!N223^6)*(K117/K$69)^BS$8)</f>
        <v>0.43477692871875862</v>
      </c>
      <c r="BX117">
        <f>MAX(-99,(BX$3*'Climate Model'!N223+BX$4*'Climate Model'!N223^2+BX$6*'Climate Model'!N223^6)*(L117/L$69)^BS$8)</f>
        <v>-1.3002422637643314</v>
      </c>
      <c r="BY117">
        <f>MAX(-99,(BY$3*'Climate Model'!N223+BY$4*'Climate Model'!N223^2+BY$6*'Climate Model'!N223^6)*(M117/M$69)^BS$8)</f>
        <v>-2.1629455121462717</v>
      </c>
      <c r="BZ117">
        <f t="shared" si="124"/>
        <v>1.6944691968055557E-2</v>
      </c>
      <c r="CA117">
        <f t="shared" si="138"/>
        <v>1.6290984219447815E-3</v>
      </c>
    </row>
    <row r="118" spans="1:79" ht="14.5" x14ac:dyDescent="0.35">
      <c r="A118" s="13">
        <v>2069</v>
      </c>
      <c r="B118" s="18">
        <f t="shared" si="74"/>
        <v>1275.0258836114597</v>
      </c>
      <c r="C118">
        <f t="shared" si="75"/>
        <v>3508.8330686945337</v>
      </c>
      <c r="D118">
        <f t="shared" si="76"/>
        <v>6544.209962926283</v>
      </c>
      <c r="E118" s="11">
        <f t="shared" si="111"/>
        <v>4.7300576121204281E-4</v>
      </c>
      <c r="F118" s="11">
        <f t="shared" si="147"/>
        <v>9.482722745210321E-4</v>
      </c>
      <c r="G118" s="11">
        <f t="shared" si="148"/>
        <v>2.0936232811388095E-3</v>
      </c>
      <c r="H118">
        <f t="shared" si="139"/>
        <v>140791.03968328211</v>
      </c>
      <c r="I118">
        <f t="shared" si="140"/>
        <v>26492.993508679214</v>
      </c>
      <c r="J118">
        <f t="shared" si="113"/>
        <v>17144.450896966438</v>
      </c>
      <c r="K118">
        <f t="shared" si="78"/>
        <v>110422.10318467979</v>
      </c>
      <c r="L118">
        <f t="shared" si="141"/>
        <v>7550.3715879353504</v>
      </c>
      <c r="M118">
        <f t="shared" si="79"/>
        <v>2619.7892479140742</v>
      </c>
      <c r="N118" s="11">
        <f t="shared" si="114"/>
        <v>1.436156498902201E-2</v>
      </c>
      <c r="O118" s="11">
        <f t="shared" si="95"/>
        <v>1.4436449857054365E-2</v>
      </c>
      <c r="P118" s="11">
        <f t="shared" si="96"/>
        <v>1.4998412606186094E-2</v>
      </c>
      <c r="Q118">
        <f t="shared" si="125"/>
        <v>8920.9496417481387</v>
      </c>
      <c r="R118">
        <f t="shared" si="142"/>
        <v>6943.6243176433636</v>
      </c>
      <c r="S118">
        <f t="shared" si="143"/>
        <v>4954.9558810558183</v>
      </c>
      <c r="T118">
        <f t="shared" si="80"/>
        <v>63.363049678561566</v>
      </c>
      <c r="U118">
        <f t="shared" si="81"/>
        <v>262.09285543246006</v>
      </c>
      <c r="V118">
        <f t="shared" si="82"/>
        <v>289.01222388712108</v>
      </c>
      <c r="W118" s="11">
        <f t="shared" si="100"/>
        <v>-1.219247815263802E-2</v>
      </c>
      <c r="X118" s="11">
        <f t="shared" si="101"/>
        <v>-1.3228586309256496E-2</v>
      </c>
      <c r="Y118" s="11">
        <f t="shared" si="102"/>
        <v>-1.2203590291796629E-2</v>
      </c>
      <c r="Z118">
        <f t="shared" si="83"/>
        <v>14171.687495941218</v>
      </c>
      <c r="AA118">
        <f t="shared" si="84"/>
        <v>21819.047264396537</v>
      </c>
      <c r="AB118">
        <f t="shared" si="85"/>
        <v>8417.9363644712812</v>
      </c>
      <c r="AC118">
        <f t="shared" si="86"/>
        <v>2.0653180939495055</v>
      </c>
      <c r="AD118">
        <f t="shared" si="87"/>
        <v>3.4763323646962685</v>
      </c>
      <c r="AE118">
        <f t="shared" si="88"/>
        <v>1.7405196062886654</v>
      </c>
      <c r="AF118" s="11">
        <f t="shared" si="144"/>
        <v>-2.9039671966837322E-3</v>
      </c>
      <c r="AG118" s="11">
        <f t="shared" si="145"/>
        <v>2.0566286860739247E-3</v>
      </c>
      <c r="AH118" s="11">
        <f t="shared" si="146"/>
        <v>8.2570411056281934E-4</v>
      </c>
      <c r="AI118">
        <f t="shared" si="156"/>
        <v>241339.86733120229</v>
      </c>
      <c r="AJ118">
        <f t="shared" si="150"/>
        <v>45085.182065096546</v>
      </c>
      <c r="AK118">
        <f t="shared" si="151"/>
        <v>28602.834997563023</v>
      </c>
      <c r="AL118">
        <f t="shared" si="153"/>
        <v>38.727726737159053</v>
      </c>
      <c r="AM118">
        <f t="shared" si="154"/>
        <v>4.5948303850825178</v>
      </c>
      <c r="AN118">
        <f t="shared" si="149"/>
        <v>1.9937428719908552</v>
      </c>
      <c r="AO118" s="11">
        <f t="shared" si="108"/>
        <v>1.2222344790657308E-2</v>
      </c>
      <c r="AP118" s="11">
        <f t="shared" si="109"/>
        <v>1.2222344790657348E-2</v>
      </c>
      <c r="AQ118" s="11">
        <f t="shared" si="110"/>
        <v>1.2222344790657281E-2</v>
      </c>
      <c r="AR118">
        <f t="shared" si="89"/>
        <v>140791.03968328211</v>
      </c>
      <c r="AS118">
        <f t="shared" si="73"/>
        <v>26492.993508679214</v>
      </c>
      <c r="AT118">
        <f t="shared" si="90"/>
        <v>17144.450896966438</v>
      </c>
      <c r="AU118">
        <f t="shared" si="152"/>
        <v>28158.207936656425</v>
      </c>
      <c r="AV118">
        <f t="shared" si="128"/>
        <v>5298.598701735843</v>
      </c>
      <c r="AW118">
        <f t="shared" si="129"/>
        <v>3428.8901793932878</v>
      </c>
      <c r="AX118">
        <f t="shared" si="130"/>
        <v>88337.682547743825</v>
      </c>
      <c r="AY118">
        <f t="shared" si="131"/>
        <v>6040.2972703482801</v>
      </c>
      <c r="AZ118">
        <f t="shared" si="132"/>
        <v>2095.8313983312596</v>
      </c>
      <c r="BA118">
        <f t="shared" si="133"/>
        <v>14521.170402067433</v>
      </c>
      <c r="BB118">
        <f t="shared" si="134"/>
        <v>30548.632311128178</v>
      </c>
      <c r="BC118">
        <f t="shared" si="135"/>
        <v>50048.191197263892</v>
      </c>
      <c r="BD118">
        <f t="shared" si="136"/>
        <v>8709.3757496846847</v>
      </c>
      <c r="BE118">
        <f t="shared" si="157"/>
        <v>0.22892962336720582</v>
      </c>
      <c r="BF118">
        <f t="shared" si="157"/>
        <v>9.4306365573996173E-2</v>
      </c>
      <c r="BG118">
        <f t="shared" si="157"/>
        <v>1.9318389499603753E-2</v>
      </c>
      <c r="BH118">
        <f t="shared" si="115"/>
        <v>0.12305288502845912</v>
      </c>
      <c r="BI118">
        <f t="shared" si="116"/>
        <v>5.2408772455050717E-3</v>
      </c>
      <c r="BJ118">
        <f t="shared" si="117"/>
        <v>8.8936905877762111E-4</v>
      </c>
      <c r="BK118">
        <f t="shared" si="118"/>
        <v>3.7320017285840052E-5</v>
      </c>
      <c r="BL118">
        <f t="shared" si="119"/>
        <v>737.86855624711484</v>
      </c>
      <c r="BM118">
        <f t="shared" si="120"/>
        <v>23.562048701015659</v>
      </c>
      <c r="BN118">
        <f t="shared" si="72"/>
        <v>0.63983120383102343</v>
      </c>
      <c r="BO118">
        <f t="shared" si="121"/>
        <v>454.86805572592766</v>
      </c>
      <c r="BP118">
        <f t="shared" si="122"/>
        <v>22.901622611688413</v>
      </c>
      <c r="BQ118">
        <f t="shared" si="123"/>
        <v>7.8689875010769583</v>
      </c>
      <c r="BR118" s="11">
        <f t="shared" si="137"/>
        <v>4.3555961296201512E-2</v>
      </c>
      <c r="BS118">
        <f>MAX(-99,(BS$3*'Climate Model'!E224+BS$4*'Climate Model'!E224^2+BS$6*'Climate Model'!E224^6)*(K118/K$69)^BS$8)</f>
        <v>0.31812042801306589</v>
      </c>
      <c r="BT118">
        <f>MAX(-99,(BT$3*'Climate Model'!E224+BT$4*'Climate Model'!E224^2+BT$6*'Climate Model'!E224^6)*(L118/L$69)^BS$8)</f>
        <v>-1.4157413092629874</v>
      </c>
      <c r="BU118">
        <f>MAX(-99,(BU$3*'Climate Model'!E224+BU$4*'Climate Model'!E224^2+BU$6*'Climate Model'!E224^6)*(M118/M$69)^BS$8)</f>
        <v>-2.2472943134527958</v>
      </c>
      <c r="BV118" s="41">
        <f t="shared" si="92"/>
        <v>9.1563913320999626E-2</v>
      </c>
      <c r="BW118">
        <f>MAX(-99,(BW$3*'Climate Model'!N224+BW$4*'Climate Model'!N224^2+BW$6*'Climate Model'!N224^6)*(K118/K$69)^BS$8)</f>
        <v>0.31811082398675972</v>
      </c>
      <c r="BX118">
        <f>MAX(-99,(BX$3*'Climate Model'!N224+BX$4*'Climate Model'!N224^2+BX$6*'Climate Model'!N224^6)*(L118/L$69)^BS$8)</f>
        <v>-1.4157513155204999</v>
      </c>
      <c r="BY118">
        <f>MAX(-99,(BY$3*'Climate Model'!N224+BY$4*'Climate Model'!N224^2+BY$6*'Climate Model'!N224^6)*(M118/M$69)^BS$8)</f>
        <v>-2.2473019951656812</v>
      </c>
      <c r="BZ118">
        <f t="shared" si="124"/>
        <v>1.7489553134862418E-2</v>
      </c>
      <c r="CA118">
        <f t="shared" si="138"/>
        <v>1.6014119272635596E-3</v>
      </c>
    </row>
    <row r="119" spans="1:79" ht="14.5" x14ac:dyDescent="0.35">
      <c r="A119" s="13">
        <v>2070</v>
      </c>
      <c r="B119" s="18">
        <f t="shared" si="74"/>
        <v>1275.5988234706704</v>
      </c>
      <c r="C119">
        <f t="shared" si="75"/>
        <v>3511.9940313537513</v>
      </c>
      <c r="D119">
        <f t="shared" si="76"/>
        <v>6557.2260177445733</v>
      </c>
      <c r="E119" s="11">
        <f t="shared" si="111"/>
        <v>4.4935547315144063E-4</v>
      </c>
      <c r="F119" s="11">
        <f t="shared" si="147"/>
        <v>9.0085866079498041E-4</v>
      </c>
      <c r="G119" s="11">
        <f t="shared" si="148"/>
        <v>1.988942117081869E-3</v>
      </c>
      <c r="H119">
        <f t="shared" si="139"/>
        <v>142851.08491454032</v>
      </c>
      <c r="I119">
        <f t="shared" si="140"/>
        <v>26894.736431167239</v>
      </c>
      <c r="J119">
        <f t="shared" si="113"/>
        <v>17433.016136592338</v>
      </c>
      <c r="K119">
        <f t="shared" si="78"/>
        <v>111987.46995224465</v>
      </c>
      <c r="L119">
        <f t="shared" si="141"/>
        <v>7657.9675794039586</v>
      </c>
      <c r="M119">
        <f t="shared" si="79"/>
        <v>2658.5961943993821</v>
      </c>
      <c r="N119" s="11">
        <f t="shared" si="114"/>
        <v>1.4176208588843867E-2</v>
      </c>
      <c r="O119" s="11">
        <f t="shared" si="95"/>
        <v>1.4250423335526235E-2</v>
      </c>
      <c r="P119" s="11">
        <f t="shared" si="96"/>
        <v>1.4813003189553021E-2</v>
      </c>
      <c r="Q119">
        <f t="shared" si="125"/>
        <v>8941.1204131713966</v>
      </c>
      <c r="R119">
        <f t="shared" si="142"/>
        <v>6955.671043661524</v>
      </c>
      <c r="S119">
        <f t="shared" si="143"/>
        <v>4976.8687454279479</v>
      </c>
      <c r="T119">
        <f t="shared" si="80"/>
        <v>62.590497079671188</v>
      </c>
      <c r="U119">
        <f t="shared" si="81"/>
        <v>258.62573747333226</v>
      </c>
      <c r="V119">
        <f t="shared" si="82"/>
        <v>285.48523711748163</v>
      </c>
      <c r="W119" s="11">
        <f t="shared" si="100"/>
        <v>-1.219247815263802E-2</v>
      </c>
      <c r="X119" s="11">
        <f t="shared" si="101"/>
        <v>-1.3228586309256496E-2</v>
      </c>
      <c r="Y119" s="11">
        <f t="shared" si="102"/>
        <v>-1.2203590291796629E-2</v>
      </c>
      <c r="Z119">
        <f t="shared" si="83"/>
        <v>14165.406585673161</v>
      </c>
      <c r="AA119">
        <f t="shared" si="84"/>
        <v>21906.90817262173</v>
      </c>
      <c r="AB119">
        <f t="shared" si="85"/>
        <v>8464.5757145888037</v>
      </c>
      <c r="AC119">
        <f t="shared" si="86"/>
        <v>2.0593204779539587</v>
      </c>
      <c r="AD119">
        <f t="shared" si="87"/>
        <v>3.4834818895598301</v>
      </c>
      <c r="AE119">
        <f t="shared" si="88"/>
        <v>1.7419567604820931</v>
      </c>
      <c r="AF119" s="11">
        <f t="shared" si="144"/>
        <v>-2.9039671966837322E-3</v>
      </c>
      <c r="AG119" s="11">
        <f t="shared" si="145"/>
        <v>2.0566286860739247E-3</v>
      </c>
      <c r="AH119" s="11">
        <f t="shared" si="146"/>
        <v>8.2570411056281934E-4</v>
      </c>
      <c r="AI119">
        <f t="shared" si="156"/>
        <v>245364.08853473849</v>
      </c>
      <c r="AJ119">
        <f t="shared" si="150"/>
        <v>45875.262560322735</v>
      </c>
      <c r="AK119">
        <f t="shared" si="151"/>
        <v>29171.441677200011</v>
      </c>
      <c r="AL119">
        <f t="shared" si="153"/>
        <v>39.196336930007568</v>
      </c>
      <c r="AM119">
        <f t="shared" si="154"/>
        <v>4.6504283902913741</v>
      </c>
      <c r="AN119">
        <f t="shared" si="149"/>
        <v>2.0178674026681889</v>
      </c>
      <c r="AO119" s="11">
        <f t="shared" si="108"/>
        <v>1.2100121342750736E-2</v>
      </c>
      <c r="AP119" s="11">
        <f t="shared" si="109"/>
        <v>1.2100121342750774E-2</v>
      </c>
      <c r="AQ119" s="11">
        <f t="shared" si="110"/>
        <v>1.2100121342750708E-2</v>
      </c>
      <c r="AR119">
        <f t="shared" si="89"/>
        <v>142851.08491454032</v>
      </c>
      <c r="AS119">
        <f t="shared" si="73"/>
        <v>26894.736431167239</v>
      </c>
      <c r="AT119">
        <f t="shared" si="90"/>
        <v>17433.016136592338</v>
      </c>
      <c r="AU119">
        <f t="shared" si="152"/>
        <v>28570.216982908067</v>
      </c>
      <c r="AV119">
        <f t="shared" si="128"/>
        <v>5378.9472862334478</v>
      </c>
      <c r="AW119">
        <f t="shared" si="129"/>
        <v>3486.6032273184678</v>
      </c>
      <c r="AX119">
        <f t="shared" si="130"/>
        <v>89589.975961795717</v>
      </c>
      <c r="AY119">
        <f t="shared" si="131"/>
        <v>6126.374063523167</v>
      </c>
      <c r="AZ119">
        <f t="shared" si="132"/>
        <v>2126.8769555195054</v>
      </c>
      <c r="BA119">
        <f t="shared" si="133"/>
        <v>14545.651747797523</v>
      </c>
      <c r="BB119">
        <f t="shared" si="134"/>
        <v>30625.846466473908</v>
      </c>
      <c r="BC119">
        <f t="shared" si="135"/>
        <v>50244.153979077142</v>
      </c>
      <c r="BD119">
        <f t="shared" si="136"/>
        <v>8320.6004827603956</v>
      </c>
      <c r="BE119">
        <f t="shared" si="157"/>
        <v>0.22892962336720582</v>
      </c>
      <c r="BF119">
        <f t="shared" si="157"/>
        <v>9.4306365573996173E-2</v>
      </c>
      <c r="BG119">
        <f t="shared" si="157"/>
        <v>1.9318389499603753E-2</v>
      </c>
      <c r="BH119">
        <f t="shared" si="115"/>
        <v>0.12287261184432909</v>
      </c>
      <c r="BI119">
        <f t="shared" si="116"/>
        <v>5.2408772455050717E-3</v>
      </c>
      <c r="BJ119">
        <f t="shared" si="117"/>
        <v>8.8936905877762111E-4</v>
      </c>
      <c r="BK119">
        <f t="shared" si="118"/>
        <v>3.7320017285840052E-5</v>
      </c>
      <c r="BL119">
        <f t="shared" si="119"/>
        <v>748.66500042432722</v>
      </c>
      <c r="BM119">
        <f t="shared" si="120"/>
        <v>23.919346425859406</v>
      </c>
      <c r="BN119">
        <f t="shared" si="72"/>
        <v>0.65060046356195456</v>
      </c>
      <c r="BO119">
        <f t="shared" si="121"/>
        <v>461.72829377390394</v>
      </c>
      <c r="BP119">
        <f t="shared" si="122"/>
        <v>23.155662368309379</v>
      </c>
      <c r="BQ119">
        <f t="shared" si="123"/>
        <v>7.9573461738697056</v>
      </c>
      <c r="BR119" s="11">
        <f t="shared" si="137"/>
        <v>4.3414385901099556E-2</v>
      </c>
      <c r="BS119">
        <f>MAX(-99,(BS$3*'Climate Model'!E225+BS$4*'Climate Model'!E225^2+BS$6*'Climate Model'!E225^6)*(K119/K$69)^BS$8)</f>
        <v>0.19963347277436533</v>
      </c>
      <c r="BT119">
        <f>MAX(-99,(BT$3*'Climate Model'!E225+BT$4*'Climate Model'!E225^2+BT$6*'Climate Model'!E225^6)*(L119/L$69)^BS$8)</f>
        <v>-1.5328060987325993</v>
      </c>
      <c r="BU119">
        <f>MAX(-99,(BU$3*'Climate Model'!E225+BU$4*'Climate Model'!E225^2+BU$6*'Climate Model'!E225^6)*(M119/M$69)^BS$8)</f>
        <v>-2.3325974694114615</v>
      </c>
      <c r="BV119" s="41">
        <f t="shared" si="92"/>
        <v>8.7203726972380588E-2</v>
      </c>
      <c r="BW119">
        <f>MAX(-99,(BW$3*'Climate Model'!N225+BW$4*'Climate Model'!N225^2+BW$6*'Climate Model'!N225^6)*(K119/K$69)^BS$8)</f>
        <v>0.19962370416672451</v>
      </c>
      <c r="BX119">
        <f>MAX(-99,(BX$3*'Climate Model'!N225+BX$4*'Climate Model'!N225^2+BX$6*'Climate Model'!N225^6)*(L119/L$69)^BS$8)</f>
        <v>-1.532816240280733</v>
      </c>
      <c r="BY119">
        <f>MAX(-99,(BY$3*'Climate Model'!N225+BY$4*'Climate Model'!N225^2+BY$6*'Climate Model'!N225^6)*(M119/M$69)^BS$8)</f>
        <v>-2.3326052300010738</v>
      </c>
      <c r="BZ119">
        <f t="shared" si="124"/>
        <v>1.8035009475962899E-2</v>
      </c>
      <c r="CA119">
        <f t="shared" si="138"/>
        <v>1.5727200422861653E-3</v>
      </c>
    </row>
    <row r="120" spans="1:79" ht="14.5" x14ac:dyDescent="0.35">
      <c r="A120" s="13">
        <v>2071</v>
      </c>
      <c r="B120" s="18">
        <f t="shared" si="74"/>
        <v>1276.1433609178989</v>
      </c>
      <c r="C120">
        <f t="shared" si="75"/>
        <v>3514.9996510815663</v>
      </c>
      <c r="D120">
        <f t="shared" si="76"/>
        <v>6569.6158635925949</v>
      </c>
      <c r="E120" s="11">
        <f t="shared" si="111"/>
        <v>4.2688769949386857E-4</v>
      </c>
      <c r="F120" s="11">
        <f t="shared" si="147"/>
        <v>8.558157277552313E-4</v>
      </c>
      <c r="G120" s="11">
        <f t="shared" si="148"/>
        <v>1.8894950112277754E-3</v>
      </c>
      <c r="H120">
        <f t="shared" si="139"/>
        <v>144911.81165982399</v>
      </c>
      <c r="I120">
        <f t="shared" si="140"/>
        <v>27296.392454785349</v>
      </c>
      <c r="J120">
        <f t="shared" si="113"/>
        <v>17721.481417229355</v>
      </c>
      <c r="K120">
        <f t="shared" si="78"/>
        <v>113554.49246359941</v>
      </c>
      <c r="L120">
        <f t="shared" si="141"/>
        <v>7765.6885247161381</v>
      </c>
      <c r="M120">
        <f t="shared" si="79"/>
        <v>2697.4912666413288</v>
      </c>
      <c r="N120" s="11">
        <f t="shared" si="114"/>
        <v>1.3992837877514305E-2</v>
      </c>
      <c r="O120" s="11">
        <f t="shared" si="95"/>
        <v>1.4066518850496854E-2</v>
      </c>
      <c r="P120" s="11">
        <f t="shared" si="96"/>
        <v>1.462992850282544E-2</v>
      </c>
      <c r="Q120">
        <f t="shared" si="125"/>
        <v>8959.5153000703685</v>
      </c>
      <c r="R120">
        <f t="shared" si="142"/>
        <v>6966.1617674089166</v>
      </c>
      <c r="S120">
        <f t="shared" si="143"/>
        <v>4997.4806602314047</v>
      </c>
      <c r="T120">
        <f t="shared" si="80"/>
        <v>61.827363811464544</v>
      </c>
      <c r="U120">
        <f t="shared" si="81"/>
        <v>255.20448458337117</v>
      </c>
      <c r="V120">
        <f t="shared" si="82"/>
        <v>282.00129224934346</v>
      </c>
      <c r="W120" s="11">
        <f t="shared" si="100"/>
        <v>-1.219247815263802E-2</v>
      </c>
      <c r="X120" s="11">
        <f t="shared" si="101"/>
        <v>-1.3228586309256496E-2</v>
      </c>
      <c r="Y120" s="11">
        <f t="shared" si="102"/>
        <v>-1.2203590291796629E-2</v>
      </c>
      <c r="Z120">
        <f t="shared" si="83"/>
        <v>14156.206484111626</v>
      </c>
      <c r="AA120">
        <f t="shared" si="84"/>
        <v>21990.047742274761</v>
      </c>
      <c r="AB120">
        <f t="shared" si="85"/>
        <v>8509.0297137614143</v>
      </c>
      <c r="AC120">
        <f t="shared" si="86"/>
        <v>2.0533402788385211</v>
      </c>
      <c r="AD120">
        <f t="shared" si="87"/>
        <v>3.490646118341318</v>
      </c>
      <c r="AE120">
        <f t="shared" si="88"/>
        <v>1.7433951013396458</v>
      </c>
      <c r="AF120" s="11">
        <f t="shared" si="144"/>
        <v>-2.9039671966837322E-3</v>
      </c>
      <c r="AG120" s="11">
        <f t="shared" si="145"/>
        <v>2.0566286860739247E-3</v>
      </c>
      <c r="AH120" s="11">
        <f t="shared" si="146"/>
        <v>8.2570411056281934E-4</v>
      </c>
      <c r="AI120">
        <f t="shared" si="156"/>
        <v>249397.8966641727</v>
      </c>
      <c r="AJ120">
        <f t="shared" si="150"/>
        <v>46666.683590523913</v>
      </c>
      <c r="AK120">
        <f t="shared" si="151"/>
        <v>29740.900736798478</v>
      </c>
      <c r="AL120">
        <f t="shared" si="153"/>
        <v>39.665874558721555</v>
      </c>
      <c r="AM120">
        <f t="shared" si="154"/>
        <v>4.7061364306314903</v>
      </c>
      <c r="AN120">
        <f t="shared" si="149"/>
        <v>2.0420396786897963</v>
      </c>
      <c r="AO120" s="11">
        <f t="shared" si="108"/>
        <v>1.1979120129323229E-2</v>
      </c>
      <c r="AP120" s="11">
        <f t="shared" si="109"/>
        <v>1.1979120129323267E-2</v>
      </c>
      <c r="AQ120" s="11">
        <f t="shared" si="110"/>
        <v>1.1979120129323201E-2</v>
      </c>
      <c r="AR120">
        <f t="shared" si="89"/>
        <v>144911.81165982399</v>
      </c>
      <c r="AS120">
        <f t="shared" si="73"/>
        <v>27296.392454785349</v>
      </c>
      <c r="AT120">
        <f t="shared" si="90"/>
        <v>17721.481417229355</v>
      </c>
      <c r="AU120">
        <f t="shared" si="152"/>
        <v>28982.3623319648</v>
      </c>
      <c r="AV120">
        <f t="shared" si="128"/>
        <v>5459.2784909570701</v>
      </c>
      <c r="AW120">
        <f t="shared" si="129"/>
        <v>3544.2962834458713</v>
      </c>
      <c r="AX120">
        <f t="shared" si="130"/>
        <v>90843.593970879519</v>
      </c>
      <c r="AY120">
        <f t="shared" si="131"/>
        <v>6212.5508197729114</v>
      </c>
      <c r="AZ120">
        <f t="shared" si="132"/>
        <v>2157.9930133130629</v>
      </c>
      <c r="BA120">
        <f t="shared" si="133"/>
        <v>14569.594194003614</v>
      </c>
      <c r="BB120">
        <f t="shared" si="134"/>
        <v>30701.155832349574</v>
      </c>
      <c r="BC120">
        <f t="shared" si="135"/>
        <v>50434.506787310944</v>
      </c>
      <c r="BD120">
        <f t="shared" si="136"/>
        <v>7948.4334142860325</v>
      </c>
      <c r="BE120">
        <f t="shared" si="157"/>
        <v>0.22892962336720582</v>
      </c>
      <c r="BF120">
        <f t="shared" si="157"/>
        <v>9.4306365573996173E-2</v>
      </c>
      <c r="BG120">
        <f t="shared" si="157"/>
        <v>1.9318389499603753E-2</v>
      </c>
      <c r="BH120">
        <f t="shared" si="115"/>
        <v>0.12269448913831438</v>
      </c>
      <c r="BI120">
        <f t="shared" si="116"/>
        <v>5.2408772455050717E-3</v>
      </c>
      <c r="BJ120">
        <f t="shared" si="117"/>
        <v>8.8936905877762111E-4</v>
      </c>
      <c r="BK120">
        <f t="shared" si="118"/>
        <v>3.7320017285840052E-5</v>
      </c>
      <c r="BL120">
        <f t="shared" si="119"/>
        <v>759.46501633288801</v>
      </c>
      <c r="BM120">
        <f t="shared" si="120"/>
        <v>24.276566865537006</v>
      </c>
      <c r="BN120">
        <f t="shared" si="72"/>
        <v>0.66136599282169284</v>
      </c>
      <c r="BO120">
        <f t="shared" si="121"/>
        <v>468.69345261354948</v>
      </c>
      <c r="BP120">
        <f t="shared" si="122"/>
        <v>23.412623709255918</v>
      </c>
      <c r="BQ120">
        <f t="shared" si="123"/>
        <v>8.0467571989871622</v>
      </c>
      <c r="BR120" s="11">
        <f t="shared" si="137"/>
        <v>4.3272666850115299E-2</v>
      </c>
      <c r="BS120">
        <f>MAX(-99,(BS$3*'Climate Model'!E226+BS$4*'Climate Model'!E226^2+BS$6*'Climate Model'!E226^6)*(K120/K$69)^BS$8)</f>
        <v>7.9358292894487259E-2</v>
      </c>
      <c r="BT120">
        <f>MAX(-99,(BT$3*'Climate Model'!E226+BT$4*'Climate Model'!E226^2+BT$6*'Climate Model'!E226^6)*(L120/L$69)^BS$8)</f>
        <v>-1.6513958172321388</v>
      </c>
      <c r="BU120">
        <f>MAX(-99,(BU$3*'Climate Model'!E226+BU$4*'Climate Model'!E226^2+BU$6*'Climate Model'!E226^6)*(M120/M$69)^BS$8)</f>
        <v>-2.4188252225414328</v>
      </c>
      <c r="BV120" s="41">
        <f t="shared" si="92"/>
        <v>8.3051168545124371E-2</v>
      </c>
      <c r="BW120">
        <f>MAX(-99,(BW$3*'Climate Model'!N226+BW$4*'Climate Model'!N226^2+BW$6*'Climate Model'!N226^6)*(K120/K$69)^BS$8)</f>
        <v>7.9348364163000715E-2</v>
      </c>
      <c r="BX120">
        <f>MAX(-99,(BX$3*'Climate Model'!N226+BX$4*'Climate Model'!N226^2+BX$6*'Climate Model'!N226^6)*(L120/L$69)^BS$8)</f>
        <v>-1.6514060898734357</v>
      </c>
      <c r="BY120">
        <f>MAX(-99,(BY$3*'Climate Model'!N226+BY$4*'Climate Model'!N226^2+BY$6*'Climate Model'!N226^6)*(M120/M$69)^BS$8)</f>
        <v>-2.4188330590622913</v>
      </c>
      <c r="BZ120">
        <f t="shared" si="124"/>
        <v>1.8580712743562836E-2</v>
      </c>
      <c r="CA120">
        <f t="shared" si="138"/>
        <v>1.5431499057541773E-3</v>
      </c>
    </row>
    <row r="121" spans="1:79" ht="14.5" x14ac:dyDescent="0.35">
      <c r="A121" s="13">
        <v>2072</v>
      </c>
      <c r="B121" s="18">
        <f t="shared" si="74"/>
        <v>1276.6608923262872</v>
      </c>
      <c r="C121">
        <f t="shared" si="75"/>
        <v>3517.8574334667933</v>
      </c>
      <c r="D121">
        <f t="shared" si="76"/>
        <v>6581.4084571725398</v>
      </c>
      <c r="E121" s="11">
        <f t="shared" si="111"/>
        <v>4.055433145191751E-4</v>
      </c>
      <c r="F121" s="11">
        <f t="shared" si="147"/>
        <v>8.1302494136746973E-4</v>
      </c>
      <c r="G121" s="11">
        <f t="shared" si="148"/>
        <v>1.7950202606663865E-3</v>
      </c>
      <c r="H121">
        <f t="shared" si="139"/>
        <v>146972.83380812337</v>
      </c>
      <c r="I121">
        <f t="shared" si="140"/>
        <v>27697.896281603742</v>
      </c>
      <c r="J121">
        <f t="shared" si="113"/>
        <v>18009.812203974507</v>
      </c>
      <c r="K121">
        <f t="shared" si="78"/>
        <v>115122.84483024663</v>
      </c>
      <c r="L121">
        <f t="shared" si="141"/>
        <v>7873.5130133764123</v>
      </c>
      <c r="M121">
        <f t="shared" si="79"/>
        <v>2736.467782112366</v>
      </c>
      <c r="N121" s="11">
        <f t="shared" si="114"/>
        <v>1.3811451512144819E-2</v>
      </c>
      <c r="O121" s="11">
        <f t="shared" si="95"/>
        <v>1.3884730029680865E-2</v>
      </c>
      <c r="P121" s="11">
        <f t="shared" si="96"/>
        <v>1.4449172070746743E-2</v>
      </c>
      <c r="Q121">
        <f t="shared" si="125"/>
        <v>8976.1505138856537</v>
      </c>
      <c r="R121">
        <f t="shared" si="142"/>
        <v>6975.1193976744707</v>
      </c>
      <c r="S121">
        <f t="shared" si="143"/>
        <v>5016.8108385104006</v>
      </c>
      <c r="T121">
        <f t="shared" si="80"/>
        <v>61.073535028958062</v>
      </c>
      <c r="U121">
        <f t="shared" si="81"/>
        <v>251.82849003255072</v>
      </c>
      <c r="V121">
        <f t="shared" si="82"/>
        <v>278.55986401697527</v>
      </c>
      <c r="W121" s="11">
        <f t="shared" si="100"/>
        <v>-1.219247815263802E-2</v>
      </c>
      <c r="X121" s="11">
        <f t="shared" si="101"/>
        <v>-1.3228586309256496E-2</v>
      </c>
      <c r="Y121" s="11">
        <f t="shared" si="102"/>
        <v>-1.2203590291796629E-2</v>
      </c>
      <c r="Z121">
        <f t="shared" si="83"/>
        <v>14144.136819553212</v>
      </c>
      <c r="AA121">
        <f t="shared" si="84"/>
        <v>22068.507276551576</v>
      </c>
      <c r="AB121">
        <f t="shared" si="85"/>
        <v>8551.3252633555603</v>
      </c>
      <c r="AC121">
        <f t="shared" si="86"/>
        <v>2.0473774460251448</v>
      </c>
      <c r="AD121">
        <f t="shared" si="87"/>
        <v>3.4978250812812313</v>
      </c>
      <c r="AE121">
        <f t="shared" si="88"/>
        <v>1.744834629841157</v>
      </c>
      <c r="AF121" s="11">
        <f t="shared" si="144"/>
        <v>-2.9039671966837322E-3</v>
      </c>
      <c r="AG121" s="11">
        <f t="shared" si="145"/>
        <v>2.0566286860739247E-3</v>
      </c>
      <c r="AH121" s="11">
        <f t="shared" si="146"/>
        <v>8.2570411056281934E-4</v>
      </c>
      <c r="AI121">
        <f t="shared" si="156"/>
        <v>253440.46932972025</v>
      </c>
      <c r="AJ121">
        <f t="shared" si="150"/>
        <v>47459.293722428592</v>
      </c>
      <c r="AK121">
        <f t="shared" si="151"/>
        <v>30311.106946564501</v>
      </c>
      <c r="AL121">
        <f t="shared" si="153"/>
        <v>40.136285212331408</v>
      </c>
      <c r="AM121">
        <f t="shared" si="154"/>
        <v>4.761948050542534</v>
      </c>
      <c r="AN121">
        <f t="shared" si="149"/>
        <v>2.0662568989234673</v>
      </c>
      <c r="AO121" s="11">
        <f t="shared" si="108"/>
        <v>1.1859328928029995E-2</v>
      </c>
      <c r="AP121" s="11">
        <f t="shared" si="109"/>
        <v>1.1859328928030034E-2</v>
      </c>
      <c r="AQ121" s="11">
        <f t="shared" si="110"/>
        <v>1.1859328928029969E-2</v>
      </c>
      <c r="AR121">
        <f t="shared" si="89"/>
        <v>146972.83380812337</v>
      </c>
      <c r="AS121">
        <f t="shared" si="73"/>
        <v>27697.896281603742</v>
      </c>
      <c r="AT121">
        <f t="shared" si="90"/>
        <v>18009.812203974507</v>
      </c>
      <c r="AU121">
        <f t="shared" si="152"/>
        <v>29394.566761624676</v>
      </c>
      <c r="AV121">
        <f t="shared" si="128"/>
        <v>5539.5792563207488</v>
      </c>
      <c r="AW121">
        <f t="shared" si="129"/>
        <v>3601.9624407949013</v>
      </c>
      <c r="AX121">
        <f t="shared" si="130"/>
        <v>92098.275864197305</v>
      </c>
      <c r="AY121">
        <f t="shared" si="131"/>
        <v>6298.8104107011295</v>
      </c>
      <c r="AZ121">
        <f t="shared" si="132"/>
        <v>2189.1742256898924</v>
      </c>
      <c r="BA121">
        <f t="shared" si="133"/>
        <v>14593.01467973553</v>
      </c>
      <c r="BB121">
        <f t="shared" si="134"/>
        <v>30774.625148676852</v>
      </c>
      <c r="BC121">
        <f t="shared" si="135"/>
        <v>50619.453170658104</v>
      </c>
      <c r="BD121">
        <f t="shared" si="136"/>
        <v>7592.2287988784101</v>
      </c>
      <c r="BE121">
        <f t="shared" si="157"/>
        <v>0.22892962336720582</v>
      </c>
      <c r="BF121">
        <f t="shared" si="157"/>
        <v>9.4306365573996173E-2</v>
      </c>
      <c r="BG121">
        <f t="shared" si="157"/>
        <v>1.9318389499603753E-2</v>
      </c>
      <c r="BH121">
        <f t="shared" si="115"/>
        <v>0.1225184124755382</v>
      </c>
      <c r="BI121">
        <f t="shared" si="116"/>
        <v>5.2408772455050717E-3</v>
      </c>
      <c r="BJ121">
        <f t="shared" si="117"/>
        <v>8.8936905877762111E-4</v>
      </c>
      <c r="BK121">
        <f t="shared" si="118"/>
        <v>3.7320017285840052E-5</v>
      </c>
      <c r="BL121">
        <f t="shared" si="119"/>
        <v>770.26658041239227</v>
      </c>
      <c r="BM121">
        <f t="shared" si="120"/>
        <v>24.63365194609009</v>
      </c>
      <c r="BN121">
        <f t="shared" si="72"/>
        <v>0.67212650276706176</v>
      </c>
      <c r="BO121">
        <f t="shared" si="121"/>
        <v>475.76513035975358</v>
      </c>
      <c r="BP121">
        <f t="shared" si="122"/>
        <v>23.672538424372462</v>
      </c>
      <c r="BQ121">
        <f t="shared" si="123"/>
        <v>8.137231511050528</v>
      </c>
      <c r="BR121" s="11">
        <f t="shared" si="137"/>
        <v>4.3130908317621869E-2</v>
      </c>
      <c r="BS121">
        <f>MAX(-99,(BS$3*'Climate Model'!E227+BS$4*'Climate Model'!E227^2+BS$6*'Climate Model'!E227^6)*(K121/K$69)^BS$8)</f>
        <v>-4.2670934409199911E-2</v>
      </c>
      <c r="BT121">
        <f>MAX(-99,(BT$3*'Climate Model'!E227+BT$4*'Climate Model'!E227^2+BT$6*'Climate Model'!E227^6)*(L121/L$69)^BS$8)</f>
        <v>-1.7714782785104195</v>
      </c>
      <c r="BU121">
        <f>MAX(-99,(BU$3*'Climate Model'!E227+BU$4*'Climate Model'!E227^2+BU$6*'Climate Model'!E227^6)*(M121/M$69)^BS$8)</f>
        <v>-2.5059546068409801</v>
      </c>
      <c r="BV121" s="41">
        <f t="shared" si="92"/>
        <v>7.9096350995356543E-2</v>
      </c>
      <c r="BW121">
        <f>MAX(-99,(BW$3*'Climate Model'!N227+BW$4*'Climate Model'!N227^2+BW$6*'Climate Model'!N227^6)*(K121/K$69)^BS$8)</f>
        <v>-4.2681018831123643E-2</v>
      </c>
      <c r="BX121">
        <f>MAX(-99,(BX$3*'Climate Model'!N227+BX$4*'Climate Model'!N227^2+BX$6*'Climate Model'!N227^6)*(L121/L$69)^BS$8)</f>
        <v>-1.7714886780964121</v>
      </c>
      <c r="BY121">
        <f>MAX(-99,(BY$3*'Climate Model'!N227+BY$4*'Climate Model'!N227^2+BY$6*'Climate Model'!N227^6)*(M121/M$69)^BS$8)</f>
        <v>-2.505962516401846</v>
      </c>
      <c r="BZ121">
        <f t="shared" si="124"/>
        <v>1.9126324274513357E-2</v>
      </c>
      <c r="CA121">
        <f t="shared" si="138"/>
        <v>1.5128224580679165E-3</v>
      </c>
    </row>
    <row r="122" spans="1:79" ht="14.5" x14ac:dyDescent="0.35">
      <c r="A122" s="13">
        <v>2073</v>
      </c>
      <c r="B122" s="18">
        <f t="shared" si="74"/>
        <v>1277.1527465515887</v>
      </c>
      <c r="C122">
        <f t="shared" si="75"/>
        <v>3520.5745340086974</v>
      </c>
      <c r="D122">
        <f t="shared" si="76"/>
        <v>6592.6315306206689</v>
      </c>
      <c r="E122" s="11">
        <f t="shared" si="111"/>
        <v>3.8526614879321635E-4</v>
      </c>
      <c r="F122" s="11">
        <f t="shared" si="147"/>
        <v>7.7237369429909622E-4</v>
      </c>
      <c r="G122" s="11">
        <f t="shared" si="148"/>
        <v>1.7052692476330672E-3</v>
      </c>
      <c r="H122">
        <f t="shared" si="139"/>
        <v>149033.77005646846</v>
      </c>
      <c r="I122">
        <f t="shared" si="140"/>
        <v>28099.183656270805</v>
      </c>
      <c r="J122">
        <f t="shared" si="113"/>
        <v>18297.974984938908</v>
      </c>
      <c r="K122">
        <f t="shared" si="78"/>
        <v>116692.20495267396</v>
      </c>
      <c r="L122">
        <f t="shared" si="141"/>
        <v>7981.4199031530534</v>
      </c>
      <c r="M122">
        <f t="shared" si="79"/>
        <v>2775.5191382910839</v>
      </c>
      <c r="N122" s="11">
        <f t="shared" si="114"/>
        <v>1.3632047789831948E-2</v>
      </c>
      <c r="O122" s="11">
        <f t="shared" si="95"/>
        <v>1.3705050032090712E-2</v>
      </c>
      <c r="P122" s="11">
        <f t="shared" si="96"/>
        <v>1.4270716590923263E-2</v>
      </c>
      <c r="Q122">
        <f t="shared" si="125"/>
        <v>8991.0430060926301</v>
      </c>
      <c r="R122">
        <f t="shared" si="142"/>
        <v>6982.567199694111</v>
      </c>
      <c r="S122">
        <f t="shared" si="143"/>
        <v>5034.8787302131705</v>
      </c>
      <c r="T122">
        <f t="shared" si="80"/>
        <v>60.32889728741312</v>
      </c>
      <c r="U122">
        <f t="shared" si="81"/>
        <v>248.49715511702539</v>
      </c>
      <c r="V122">
        <f t="shared" si="82"/>
        <v>275.16043356477354</v>
      </c>
      <c r="W122" s="11">
        <f t="shared" si="100"/>
        <v>-1.219247815263802E-2</v>
      </c>
      <c r="X122" s="11">
        <f t="shared" si="101"/>
        <v>-1.3228586309256496E-2</v>
      </c>
      <c r="Y122" s="11">
        <f t="shared" si="102"/>
        <v>-1.2203590291796629E-2</v>
      </c>
      <c r="Z122">
        <f t="shared" si="83"/>
        <v>14129.24799543156</v>
      </c>
      <c r="AA122">
        <f t="shared" si="84"/>
        <v>22142.329759099979</v>
      </c>
      <c r="AB122">
        <f t="shared" si="85"/>
        <v>8591.4898335988655</v>
      </c>
      <c r="AC122">
        <f t="shared" si="86"/>
        <v>2.0414319290826577</v>
      </c>
      <c r="AD122">
        <f t="shared" si="87"/>
        <v>3.5050188086822631</v>
      </c>
      <c r="AE122">
        <f t="shared" si="88"/>
        <v>1.7462753469672692</v>
      </c>
      <c r="AF122" s="11">
        <f t="shared" si="144"/>
        <v>-2.9039671966837322E-3</v>
      </c>
      <c r="AG122" s="11">
        <f t="shared" si="145"/>
        <v>2.0566286860739247E-3</v>
      </c>
      <c r="AH122" s="11">
        <f t="shared" si="146"/>
        <v>8.2570411056281934E-4</v>
      </c>
      <c r="AI122">
        <f t="shared" si="156"/>
        <v>257490.98915837292</v>
      </c>
      <c r="AJ122">
        <f t="shared" si="150"/>
        <v>48252.943606506487</v>
      </c>
      <c r="AK122">
        <f t="shared" si="151"/>
        <v>30881.958692702952</v>
      </c>
      <c r="AL122">
        <f t="shared" si="153"/>
        <v>40.607514726530852</v>
      </c>
      <c r="AM122">
        <f t="shared" si="154"/>
        <v>4.8178568237294135</v>
      </c>
      <c r="AN122">
        <f t="shared" si="149"/>
        <v>2.0905162749354709</v>
      </c>
      <c r="AO122" s="11">
        <f t="shared" si="108"/>
        <v>1.1740735638749696E-2</v>
      </c>
      <c r="AP122" s="11">
        <f t="shared" si="109"/>
        <v>1.1740735638749732E-2</v>
      </c>
      <c r="AQ122" s="11">
        <f t="shared" si="110"/>
        <v>1.174073563874967E-2</v>
      </c>
      <c r="AR122">
        <f t="shared" si="89"/>
        <v>149033.77005646846</v>
      </c>
      <c r="AS122">
        <f t="shared" si="73"/>
        <v>28099.183656270805</v>
      </c>
      <c r="AT122">
        <f t="shared" si="90"/>
        <v>18297.974984938908</v>
      </c>
      <c r="AU122">
        <f t="shared" si="152"/>
        <v>29806.754011293695</v>
      </c>
      <c r="AV122">
        <f t="shared" si="128"/>
        <v>5619.8367312541614</v>
      </c>
      <c r="AW122">
        <f t="shared" si="129"/>
        <v>3659.594996987782</v>
      </c>
      <c r="AX122">
        <f t="shared" si="130"/>
        <v>93353.763962139172</v>
      </c>
      <c r="AY122">
        <f t="shared" si="131"/>
        <v>6385.1359225224433</v>
      </c>
      <c r="AZ122">
        <f t="shared" si="132"/>
        <v>2220.4153106328672</v>
      </c>
      <c r="BA122">
        <f t="shared" si="133"/>
        <v>14615.929480742334</v>
      </c>
      <c r="BB122">
        <f t="shared" si="134"/>
        <v>30846.316667959742</v>
      </c>
      <c r="BC122">
        <f t="shared" si="135"/>
        <v>50799.189556979502</v>
      </c>
      <c r="BD122">
        <f t="shared" si="136"/>
        <v>7251.3602913271779</v>
      </c>
      <c r="BE122">
        <f t="shared" si="157"/>
        <v>0.22892962336720582</v>
      </c>
      <c r="BF122">
        <f t="shared" si="157"/>
        <v>9.4306365573996173E-2</v>
      </c>
      <c r="BG122">
        <f t="shared" si="157"/>
        <v>1.9318389499603753E-2</v>
      </c>
      <c r="BH122">
        <f t="shared" si="115"/>
        <v>0.12234428248096835</v>
      </c>
      <c r="BI122">
        <f t="shared" si="116"/>
        <v>5.2408772455050717E-3</v>
      </c>
      <c r="BJ122">
        <f t="shared" si="117"/>
        <v>8.8936905877762111E-4</v>
      </c>
      <c r="BK122">
        <f t="shared" si="118"/>
        <v>3.7320017285840052E-5</v>
      </c>
      <c r="BL122">
        <f t="shared" si="119"/>
        <v>781.06769430078066</v>
      </c>
      <c r="BM122">
        <f t="shared" si="120"/>
        <v>24.99054452079708</v>
      </c>
      <c r="BN122">
        <f t="shared" si="72"/>
        <v>0.68288074273378896</v>
      </c>
      <c r="BO122">
        <f t="shared" si="121"/>
        <v>482.94495020617671</v>
      </c>
      <c r="BP122">
        <f t="shared" si="122"/>
        <v>23.935438727987272</v>
      </c>
      <c r="BQ122">
        <f t="shared" si="123"/>
        <v>8.2287802152932201</v>
      </c>
      <c r="BR122" s="11">
        <f t="shared" si="137"/>
        <v>4.2989208855218591E-2</v>
      </c>
      <c r="BS122">
        <f>MAX(-99,(BS$3*'Climate Model'!E228+BS$4*'Climate Model'!E228^2+BS$6*'Climate Model'!E228^6)*(K122/K$69)^BS$8)</f>
        <v>-0.16641870459862482</v>
      </c>
      <c r="BT122">
        <f>MAX(-99,(BT$3*'Climate Model'!E228+BT$4*'Climate Model'!E228^2+BT$6*'Climate Model'!E228^6)*(L122/L$69)^BS$8)</f>
        <v>-1.8930201146446908</v>
      </c>
      <c r="BU122">
        <f>MAX(-99,(BU$3*'Climate Model'!E228+BU$4*'Climate Model'!E228^2+BU$6*'Climate Model'!E228^6)*(M122/M$69)^BS$8)</f>
        <v>-2.5939618918715692</v>
      </c>
      <c r="BV122" s="41">
        <f t="shared" si="92"/>
        <v>7.5329858090815757E-2</v>
      </c>
      <c r="BW122">
        <f>MAX(-99,(BW$3*'Climate Model'!N228+BW$4*'Climate Model'!N228^2+BW$6*'Climate Model'!N228^6)*(K122/K$69)^BS$8)</f>
        <v>-0.16642894030684202</v>
      </c>
      <c r="BX122">
        <f>MAX(-99,(BX$3*'Climate Model'!N228+BX$4*'Climate Model'!N228^2+BX$6*'Climate Model'!N228^6)*(L122/L$69)^BS$8)</f>
        <v>-1.8930306370786798</v>
      </c>
      <c r="BY122">
        <f>MAX(-99,(BY$3*'Climate Model'!N228+BY$4*'Climate Model'!N228^2+BY$6*'Climate Model'!N228^6)*(M122/M$69)^BS$8)</f>
        <v>-2.5939698716358492</v>
      </c>
      <c r="BZ122">
        <f t="shared" si="124"/>
        <v>1.9671515171580323E-2</v>
      </c>
      <c r="CA122">
        <f t="shared" si="138"/>
        <v>1.4818524463064749E-3</v>
      </c>
    </row>
    <row r="123" spans="1:79" ht="14.5" x14ac:dyDescent="0.35">
      <c r="A123" s="13">
        <v>2074</v>
      </c>
      <c r="B123" s="18">
        <f t="shared" si="74"/>
        <v>1277.620188085669</v>
      </c>
      <c r="C123">
        <f t="shared" si="75"/>
        <v>3523.1577732096403</v>
      </c>
      <c r="D123">
        <f t="shared" si="76"/>
        <v>6603.3116318403045</v>
      </c>
      <c r="E123" s="11">
        <f t="shared" si="111"/>
        <v>3.6600284135355549E-4</v>
      </c>
      <c r="F123" s="11">
        <f t="shared" si="147"/>
        <v>7.3375500958414142E-4</v>
      </c>
      <c r="G123" s="11">
        <f t="shared" si="148"/>
        <v>1.6200057852514137E-3</v>
      </c>
      <c r="H123">
        <f t="shared" si="139"/>
        <v>151094.24418174426</v>
      </c>
      <c r="I123">
        <f t="shared" si="140"/>
        <v>28500.191389598556</v>
      </c>
      <c r="J123">
        <f t="shared" si="113"/>
        <v>18585.937226842489</v>
      </c>
      <c r="K123">
        <f t="shared" si="78"/>
        <v>118262.25476926546</v>
      </c>
      <c r="L123">
        <f t="shared" si="141"/>
        <v>8089.3883340440152</v>
      </c>
      <c r="M123">
        <f t="shared" si="79"/>
        <v>2814.6388150490325</v>
      </c>
      <c r="N123" s="11">
        <f t="shared" si="114"/>
        <v>1.34546246446218E-2</v>
      </c>
      <c r="O123" s="11">
        <f t="shared" si="95"/>
        <v>1.3527471577871625E-2</v>
      </c>
      <c r="P123" s="11">
        <f t="shared" si="96"/>
        <v>1.4094544050607763E-2</v>
      </c>
      <c r="Q123">
        <f t="shared" si="125"/>
        <v>9004.2104427415252</v>
      </c>
      <c r="R123">
        <f t="shared" si="142"/>
        <v>6988.5287686314477</v>
      </c>
      <c r="S123">
        <f t="shared" si="143"/>
        <v>5051.7039869264872</v>
      </c>
      <c r="T123">
        <f t="shared" si="80"/>
        <v>59.59333852526359</v>
      </c>
      <c r="U123">
        <f t="shared" si="81"/>
        <v>245.20988905295511</v>
      </c>
      <c r="V123">
        <f t="shared" si="82"/>
        <v>271.80248836903593</v>
      </c>
      <c r="W123" s="11">
        <f t="shared" si="100"/>
        <v>-1.219247815263802E-2</v>
      </c>
      <c r="X123" s="11">
        <f t="shared" si="101"/>
        <v>-1.3228586309256496E-2</v>
      </c>
      <c r="Y123" s="11">
        <f t="shared" si="102"/>
        <v>-1.2203590291796629E-2</v>
      </c>
      <c r="Z123">
        <f t="shared" si="83"/>
        <v>14111.591136285919</v>
      </c>
      <c r="AA123">
        <f t="shared" si="84"/>
        <v>22211.559782304419</v>
      </c>
      <c r="AB123">
        <f t="shared" si="85"/>
        <v>8629.5514004165016</v>
      </c>
      <c r="AC123">
        <f t="shared" si="86"/>
        <v>2.0355036777263389</v>
      </c>
      <c r="AD123">
        <f t="shared" si="87"/>
        <v>3.5122273309094276</v>
      </c>
      <c r="AE123">
        <f t="shared" si="88"/>
        <v>1.7477172536994345</v>
      </c>
      <c r="AF123" s="11">
        <f t="shared" si="144"/>
        <v>-2.9039671966837322E-3</v>
      </c>
      <c r="AG123" s="11">
        <f t="shared" si="145"/>
        <v>2.0566286860739247E-3</v>
      </c>
      <c r="AH123" s="11">
        <f t="shared" si="146"/>
        <v>8.2570411056281934E-4</v>
      </c>
      <c r="AI123">
        <f t="shared" si="156"/>
        <v>261548.64425382932</v>
      </c>
      <c r="AJ123">
        <f t="shared" si="150"/>
        <v>49047.485977110002</v>
      </c>
      <c r="AK123">
        <f t="shared" si="151"/>
        <v>31453.357820420439</v>
      </c>
      <c r="AL123">
        <f t="shared" si="153"/>
        <v>41.079509200928172</v>
      </c>
      <c r="AM123">
        <f t="shared" si="154"/>
        <v>4.8738563552090399</v>
      </c>
      <c r="AN123">
        <f t="shared" si="149"/>
        <v>2.1148150318786665</v>
      </c>
      <c r="AO123" s="11">
        <f t="shared" si="108"/>
        <v>1.1623328282362198E-2</v>
      </c>
      <c r="AP123" s="11">
        <f t="shared" si="109"/>
        <v>1.1623328282362235E-2</v>
      </c>
      <c r="AQ123" s="11">
        <f t="shared" si="110"/>
        <v>1.1623328282362172E-2</v>
      </c>
      <c r="AR123">
        <f t="shared" si="89"/>
        <v>151094.24418174426</v>
      </c>
      <c r="AS123">
        <f t="shared" si="73"/>
        <v>28500.191389598556</v>
      </c>
      <c r="AT123">
        <f t="shared" si="90"/>
        <v>18585.937226842489</v>
      </c>
      <c r="AU123">
        <f t="shared" si="152"/>
        <v>30218.848836348854</v>
      </c>
      <c r="AV123">
        <f t="shared" si="128"/>
        <v>5700.0382779197116</v>
      </c>
      <c r="AW123">
        <f t="shared" si="129"/>
        <v>3717.1874453684977</v>
      </c>
      <c r="AX123">
        <f t="shared" si="130"/>
        <v>94609.803815412379</v>
      </c>
      <c r="AY123">
        <f t="shared" si="131"/>
        <v>6471.5106672352131</v>
      </c>
      <c r="AZ123">
        <f t="shared" si="132"/>
        <v>2251.7110520392262</v>
      </c>
      <c r="BA123">
        <f t="shared" si="133"/>
        <v>14638.354237626358</v>
      </c>
      <c r="BB123">
        <f t="shared" si="134"/>
        <v>30916.29024620786</v>
      </c>
      <c r="BC123">
        <f t="shared" si="135"/>
        <v>50973.905408915249</v>
      </c>
      <c r="BD123">
        <f t="shared" si="136"/>
        <v>6925.2209191743304</v>
      </c>
      <c r="BE123">
        <f t="shared" si="157"/>
        <v>0.22892962336720582</v>
      </c>
      <c r="BF123">
        <f t="shared" si="157"/>
        <v>9.4306365573996173E-2</v>
      </c>
      <c r="BG123">
        <f t="shared" si="157"/>
        <v>1.9318389499603753E-2</v>
      </c>
      <c r="BH123">
        <f t="shared" si="115"/>
        <v>0.12217200463115653</v>
      </c>
      <c r="BI123">
        <f t="shared" si="116"/>
        <v>5.2408772455050717E-3</v>
      </c>
      <c r="BJ123">
        <f t="shared" si="117"/>
        <v>8.8936905877762111E-4</v>
      </c>
      <c r="BK123">
        <f t="shared" si="118"/>
        <v>3.7320017285840052E-5</v>
      </c>
      <c r="BL123">
        <f t="shared" si="119"/>
        <v>791.86638625889054</v>
      </c>
      <c r="BM123">
        <f t="shared" si="120"/>
        <v>25.347188391149331</v>
      </c>
      <c r="BN123">
        <f t="shared" si="72"/>
        <v>0.69362749857929984</v>
      </c>
      <c r="BO123">
        <f t="shared" si="121"/>
        <v>490.23456078650537</v>
      </c>
      <c r="BP123">
        <f t="shared" si="122"/>
        <v>24.201357261344835</v>
      </c>
      <c r="BQ123">
        <f t="shared" si="123"/>
        <v>8.3214145881557418</v>
      </c>
      <c r="BR123" s="11">
        <f t="shared" si="137"/>
        <v>4.2847661643909934E-2</v>
      </c>
      <c r="BS123">
        <f>MAX(-99,(BS$3*'Climate Model'!E229+BS$4*'Climate Model'!E229^2+BS$6*'Climate Model'!E229^6)*(K123/K$69)^BS$8)</f>
        <v>-0.29184824310679308</v>
      </c>
      <c r="BT123">
        <f>MAX(-99,(BT$3*'Climate Model'!E229+BT$4*'Climate Model'!E229^2+BT$6*'Climate Model'!E229^6)*(L123/L$69)^BS$8)</f>
        <v>-2.0159868337695297</v>
      </c>
      <c r="BU123">
        <f>MAX(-99,(BU$3*'Climate Model'!E229+BU$4*'Climate Model'!E229^2+BU$6*'Climate Model'!E229^6)*(M123/M$69)^BS$8)</f>
        <v>-2.6828226270011886</v>
      </c>
      <c r="BV123" s="41">
        <f t="shared" si="92"/>
        <v>7.1742721991253117E-2</v>
      </c>
      <c r="BW123">
        <f>MAX(-99,(BW$3*'Climate Model'!N229+BW$4*'Climate Model'!N229^2+BW$6*'Climate Model'!N229^6)*(K123/K$69)^BS$8)</f>
        <v>-0.29185862573120724</v>
      </c>
      <c r="BX123">
        <f>MAX(-99,(BX$3*'Climate Model'!N229+BX$4*'Climate Model'!N229^2+BX$6*'Climate Model'!N229^6)*(L123/L$69)^BS$8)</f>
        <v>-2.0159974750091458</v>
      </c>
      <c r="BY123">
        <f>MAX(-99,(BY$3*'Climate Model'!N229+BY$4*'Climate Model'!N229^2+BY$6*'Climate Model'!N229^6)*(M123/M$69)^BS$8)</f>
        <v>-2.6828306741872674</v>
      </c>
      <c r="BZ123">
        <f t="shared" si="124"/>
        <v>2.0215966494771784E-2</v>
      </c>
      <c r="CA123">
        <f t="shared" si="138"/>
        <v>1.4503484640188999E-3</v>
      </c>
    </row>
    <row r="124" spans="1:79" ht="14.5" x14ac:dyDescent="0.35">
      <c r="A124" s="13">
        <v>2075</v>
      </c>
      <c r="B124" s="18">
        <f t="shared" si="74"/>
        <v>1278.0644200737286</v>
      </c>
      <c r="C124">
        <f t="shared" si="75"/>
        <v>3525.6136511420054</v>
      </c>
      <c r="D124">
        <f t="shared" si="76"/>
        <v>6613.4741647334331</v>
      </c>
      <c r="E124" s="11">
        <f t="shared" si="111"/>
        <v>3.4770269928587771E-4</v>
      </c>
      <c r="F124" s="11">
        <f t="shared" si="147"/>
        <v>6.9706725910493434E-4</v>
      </c>
      <c r="G124" s="11">
        <f t="shared" si="148"/>
        <v>1.5390054959888429E-3</v>
      </c>
      <c r="H124">
        <f t="shared" si="139"/>
        <v>153153.88530327857</v>
      </c>
      <c r="I124">
        <f t="shared" si="140"/>
        <v>28900.85738199648</v>
      </c>
      <c r="J124">
        <f t="shared" si="113"/>
        <v>18873.667333966081</v>
      </c>
      <c r="K124">
        <f t="shared" si="78"/>
        <v>119832.68049543502</v>
      </c>
      <c r="L124">
        <f t="shared" si="141"/>
        <v>8197.3977417051938</v>
      </c>
      <c r="M124">
        <f t="shared" si="79"/>
        <v>2853.8203769828765</v>
      </c>
      <c r="N124" s="11">
        <f t="shared" si="114"/>
        <v>1.327917964386461E-2</v>
      </c>
      <c r="O124" s="11">
        <f t="shared" si="95"/>
        <v>1.3351986973678011E-2</v>
      </c>
      <c r="P124" s="11">
        <f t="shared" si="96"/>
        <v>1.392063582877914E-2</v>
      </c>
      <c r="Q124">
        <f t="shared" si="125"/>
        <v>9015.671178605764</v>
      </c>
      <c r="R124">
        <f t="shared" si="142"/>
        <v>6993.0280037786433</v>
      </c>
      <c r="S124">
        <f t="shared" si="143"/>
        <v>5067.3064292470299</v>
      </c>
      <c r="T124">
        <f t="shared" si="80"/>
        <v>58.866748047251555</v>
      </c>
      <c r="U124">
        <f t="shared" si="81"/>
        <v>241.96610887173489</v>
      </c>
      <c r="V124">
        <f t="shared" si="82"/>
        <v>268.48552216068941</v>
      </c>
      <c r="W124" s="11">
        <f t="shared" si="100"/>
        <v>-1.219247815263802E-2</v>
      </c>
      <c r="X124" s="11">
        <f t="shared" si="101"/>
        <v>-1.3228586309256496E-2</v>
      </c>
      <c r="Y124" s="11">
        <f t="shared" si="102"/>
        <v>-1.2203590291796629E-2</v>
      </c>
      <c r="Z124">
        <f t="shared" si="83"/>
        <v>14091.21803389961</v>
      </c>
      <c r="AA124">
        <f t="shared" si="84"/>
        <v>22276.243477065589</v>
      </c>
      <c r="AB124">
        <f t="shared" si="85"/>
        <v>8665.5383868260906</v>
      </c>
      <c r="AC124">
        <f t="shared" si="86"/>
        <v>2.0295926418174925</v>
      </c>
      <c r="AD124">
        <f t="shared" si="87"/>
        <v>3.5194506783901889</v>
      </c>
      <c r="AE124">
        <f t="shared" si="88"/>
        <v>1.7491603510199156</v>
      </c>
      <c r="AF124" s="11">
        <f t="shared" si="144"/>
        <v>-2.9039671966837322E-3</v>
      </c>
      <c r="AG124" s="11">
        <f t="shared" si="145"/>
        <v>2.0566286860739247E-3</v>
      </c>
      <c r="AH124" s="11">
        <f t="shared" si="146"/>
        <v>8.2570411056281934E-4</v>
      </c>
      <c r="AI124">
        <f t="shared" si="156"/>
        <v>265612.62866479525</v>
      </c>
      <c r="AJ124">
        <f t="shared" si="150"/>
        <v>49842.775657318714</v>
      </c>
      <c r="AK124">
        <f t="shared" si="151"/>
        <v>32025.209483746894</v>
      </c>
      <c r="AL124">
        <f t="shared" si="153"/>
        <v>41.552215015837675</v>
      </c>
      <c r="AM124">
        <f t="shared" si="154"/>
        <v>4.9299402833025354</v>
      </c>
      <c r="AN124">
        <f t="shared" si="149"/>
        <v>2.1391504093569464</v>
      </c>
      <c r="AO124" s="11">
        <f t="shared" si="108"/>
        <v>1.1507094999538576E-2</v>
      </c>
      <c r="AP124" s="11">
        <f t="shared" si="109"/>
        <v>1.1507094999538612E-2</v>
      </c>
      <c r="AQ124" s="11">
        <f t="shared" si="110"/>
        <v>1.150709499953855E-2</v>
      </c>
      <c r="AR124">
        <f t="shared" si="89"/>
        <v>153153.88530327857</v>
      </c>
      <c r="AS124">
        <f t="shared" si="73"/>
        <v>28900.85738199648</v>
      </c>
      <c r="AT124">
        <f t="shared" si="90"/>
        <v>18873.667333966081</v>
      </c>
      <c r="AU124">
        <f t="shared" si="152"/>
        <v>30630.777060655717</v>
      </c>
      <c r="AV124">
        <f t="shared" si="128"/>
        <v>5780.1714763992968</v>
      </c>
      <c r="AW124">
        <f t="shared" si="129"/>
        <v>3774.7334667932164</v>
      </c>
      <c r="AX124">
        <f t="shared" si="130"/>
        <v>95866.144396348012</v>
      </c>
      <c r="AY124">
        <f t="shared" si="131"/>
        <v>6557.9181933641557</v>
      </c>
      <c r="AZ124">
        <f t="shared" si="132"/>
        <v>2283.0563015863013</v>
      </c>
      <c r="BA124">
        <f t="shared" si="133"/>
        <v>14660.303982907</v>
      </c>
      <c r="BB124">
        <f t="shared" si="134"/>
        <v>30984.603431749616</v>
      </c>
      <c r="BC124">
        <f t="shared" si="135"/>
        <v>51143.783387253345</v>
      </c>
      <c r="BD124">
        <f t="shared" si="136"/>
        <v>6613.2229867607439</v>
      </c>
      <c r="BE124">
        <f t="shared" si="157"/>
        <v>0.22892962336720582</v>
      </c>
      <c r="BF124">
        <f t="shared" si="157"/>
        <v>9.4306365573996173E-2</v>
      </c>
      <c r="BG124">
        <f t="shared" si="157"/>
        <v>1.9318389499603753E-2</v>
      </c>
      <c r="BH124">
        <f t="shared" si="115"/>
        <v>0.12200148905245932</v>
      </c>
      <c r="BI124">
        <f t="shared" si="116"/>
        <v>5.2408772455050717E-3</v>
      </c>
      <c r="BJ124">
        <f t="shared" si="117"/>
        <v>8.8936905877762111E-4</v>
      </c>
      <c r="BK124">
        <f t="shared" si="118"/>
        <v>3.7320017285840052E-5</v>
      </c>
      <c r="BL124">
        <f t="shared" si="119"/>
        <v>802.66071254664632</v>
      </c>
      <c r="BM124">
        <f t="shared" si="120"/>
        <v>25.703528327692471</v>
      </c>
      <c r="BN124">
        <f t="shared" si="72"/>
        <v>0.70436559115080888</v>
      </c>
      <c r="BO124">
        <f t="shared" si="121"/>
        <v>497.63563654122078</v>
      </c>
      <c r="BP124">
        <f t="shared" si="122"/>
        <v>24.470327095091676</v>
      </c>
      <c r="BQ124">
        <f t="shared" si="123"/>
        <v>8.4151460778895544</v>
      </c>
      <c r="BR124" s="11">
        <f t="shared" si="137"/>
        <v>4.2706354734205226E-2</v>
      </c>
      <c r="BS124">
        <f>MAX(-99,(BS$3*'Climate Model'!E230+BS$4*'Climate Model'!E230^2+BS$6*'Climate Model'!E230^6)*(K124/K$69)^BS$8)</f>
        <v>-0.41892156456739932</v>
      </c>
      <c r="BT124">
        <f>MAX(-99,(BT$3*'Climate Model'!E230+BT$4*'Climate Model'!E230^2+BT$6*'Climate Model'!E230^6)*(L124/L$69)^BS$8)</f>
        <v>-2.1403428788857028</v>
      </c>
      <c r="BU124">
        <f>MAX(-99,(BU$3*'Climate Model'!E230+BU$4*'Climate Model'!E230^2+BU$6*'Climate Model'!E230^6)*(M124/M$69)^BS$8)</f>
        <v>-2.7725116858202954</v>
      </c>
      <c r="BV124" s="41">
        <f t="shared" si="92"/>
        <v>6.8326401896431521E-2</v>
      </c>
      <c r="BW124">
        <f>MAX(-99,(BW$3*'Climate Model'!N230+BW$4*'Climate Model'!N230^2+BW$6*'Climate Model'!N230^6)*(K124/K$69)^BS$8)</f>
        <v>-0.41893208977634883</v>
      </c>
      <c r="BX124">
        <f>MAX(-99,(BX$3*'Climate Model'!N230+BX$4*'Climate Model'!N230^2+BX$6*'Climate Model'!N230^6)*(L124/L$69)^BS$8)</f>
        <v>-2.1403536349452068</v>
      </c>
      <c r="BY124">
        <f>MAX(-99,(BY$3*'Climate Model'!N230+BY$4*'Climate Model'!N230^2+BY$6*'Climate Model'!N230^6)*(M124/M$69)^BS$8)</f>
        <v>-2.7725197977017761</v>
      </c>
      <c r="BZ124">
        <f t="shared" si="124"/>
        <v>2.0759369384824401E-2</v>
      </c>
      <c r="CA124">
        <f t="shared" si="138"/>
        <v>1.4184130157039883E-3</v>
      </c>
    </row>
    <row r="125" spans="1:79" ht="14.5" x14ac:dyDescent="0.35">
      <c r="A125" s="13">
        <v>2076</v>
      </c>
      <c r="B125" s="18">
        <f t="shared" si="74"/>
        <v>1278.4865872000134</v>
      </c>
      <c r="C125">
        <f t="shared" si="75"/>
        <v>3527.9483614942465</v>
      </c>
      <c r="D125">
        <f t="shared" si="76"/>
        <v>6623.1434291661835</v>
      </c>
      <c r="E125" s="11">
        <f t="shared" si="111"/>
        <v>3.3031756432158382E-4</v>
      </c>
      <c r="F125" s="11">
        <f t="shared" si="147"/>
        <v>6.6221389614968759E-4</v>
      </c>
      <c r="G125" s="11">
        <f t="shared" si="148"/>
        <v>1.4620552211894006E-3</v>
      </c>
      <c r="H125">
        <f t="shared" si="139"/>
        <v>155212.32813562438</v>
      </c>
      <c r="I125">
        <f t="shared" si="140"/>
        <v>29301.120646590578</v>
      </c>
      <c r="J125">
        <f t="shared" si="113"/>
        <v>19161.134610252644</v>
      </c>
      <c r="K125">
        <f t="shared" si="78"/>
        <v>121403.17285263949</v>
      </c>
      <c r="L125">
        <f t="shared" si="141"/>
        <v>8305.427870316169</v>
      </c>
      <c r="M125">
        <f t="shared" si="79"/>
        <v>2893.0574756803844</v>
      </c>
      <c r="N125" s="11">
        <f t="shared" si="114"/>
        <v>1.3105709984216632E-2</v>
      </c>
      <c r="O125" s="11">
        <f t="shared" si="95"/>
        <v>1.3178588134300189E-2</v>
      </c>
      <c r="P125" s="11">
        <f t="shared" si="96"/>
        <v>1.3748972785382613E-2</v>
      </c>
      <c r="Q125">
        <f t="shared" si="125"/>
        <v>9025.4442309676178</v>
      </c>
      <c r="R125">
        <f t="shared" si="142"/>
        <v>6996.0890834280672</v>
      </c>
      <c r="S125">
        <f t="shared" si="143"/>
        <v>5081.7060165961311</v>
      </c>
      <c r="T125">
        <f t="shared" si="80"/>
        <v>58.149016507768593</v>
      </c>
      <c r="U125">
        <f t="shared" si="81"/>
        <v>238.76523931661018</v>
      </c>
      <c r="V125">
        <f t="shared" si="82"/>
        <v>265.20903484896127</v>
      </c>
      <c r="W125" s="11">
        <f t="shared" si="100"/>
        <v>-1.219247815263802E-2</v>
      </c>
      <c r="X125" s="11">
        <f t="shared" si="101"/>
        <v>-1.3228586309256496E-2</v>
      </c>
      <c r="Y125" s="11">
        <f t="shared" si="102"/>
        <v>-1.2203590291796629E-2</v>
      </c>
      <c r="Z125">
        <f t="shared" si="83"/>
        <v>14068.18109365288</v>
      </c>
      <c r="AA125">
        <f t="shared" si="84"/>
        <v>22336.428443920453</v>
      </c>
      <c r="AB125">
        <f t="shared" si="85"/>
        <v>8699.4796085643484</v>
      </c>
      <c r="AC125">
        <f t="shared" si="86"/>
        <v>2.0236987713630237</v>
      </c>
      <c r="AD125">
        <f t="shared" si="87"/>
        <v>3.5266888816145885</v>
      </c>
      <c r="AE125">
        <f t="shared" si="88"/>
        <v>1.7506046399117863</v>
      </c>
      <c r="AF125" s="11">
        <f t="shared" si="144"/>
        <v>-2.9039671966837322E-3</v>
      </c>
      <c r="AG125" s="11">
        <f t="shared" si="145"/>
        <v>2.0566286860739247E-3</v>
      </c>
      <c r="AH125" s="11">
        <f t="shared" si="146"/>
        <v>8.2570411056281934E-4</v>
      </c>
      <c r="AI125">
        <f t="shared" si="156"/>
        <v>269682.14285897143</v>
      </c>
      <c r="AJ125">
        <f t="shared" si="150"/>
        <v>50638.669567986144</v>
      </c>
      <c r="AK125">
        <f t="shared" si="151"/>
        <v>32597.422002165422</v>
      </c>
      <c r="AL125">
        <f t="shared" si="153"/>
        <v>42.025578848609882</v>
      </c>
      <c r="AM125">
        <f t="shared" si="154"/>
        <v>4.9861022815727303</v>
      </c>
      <c r="AN125">
        <f t="shared" si="149"/>
        <v>2.163519662265931</v>
      </c>
      <c r="AO125" s="11">
        <f t="shared" si="108"/>
        <v>1.139202404954319E-2</v>
      </c>
      <c r="AP125" s="11">
        <f t="shared" si="109"/>
        <v>1.1392024049543226E-2</v>
      </c>
      <c r="AQ125" s="11">
        <f t="shared" si="110"/>
        <v>1.1392024049543164E-2</v>
      </c>
      <c r="AR125">
        <f t="shared" si="89"/>
        <v>155212.32813562438</v>
      </c>
      <c r="AS125">
        <f t="shared" si="73"/>
        <v>29301.120646590578</v>
      </c>
      <c r="AT125">
        <f t="shared" si="90"/>
        <v>19161.134610252644</v>
      </c>
      <c r="AU125">
        <f t="shared" si="152"/>
        <v>31042.465627124879</v>
      </c>
      <c r="AV125">
        <f t="shared" si="128"/>
        <v>5860.224129318116</v>
      </c>
      <c r="AW125">
        <f t="shared" si="129"/>
        <v>3832.2269220505291</v>
      </c>
      <c r="AX125">
        <f t="shared" si="130"/>
        <v>97122.538282111593</v>
      </c>
      <c r="AY125">
        <f t="shared" si="131"/>
        <v>6644.3422962529357</v>
      </c>
      <c r="AZ125">
        <f t="shared" si="132"/>
        <v>2314.4459805443075</v>
      </c>
      <c r="BA125">
        <f t="shared" si="133"/>
        <v>14681.793167020372</v>
      </c>
      <c r="BB125">
        <f t="shared" si="134"/>
        <v>31051.311551837491</v>
      </c>
      <c r="BC125">
        <f t="shared" si="135"/>
        <v>51308.99952044792</v>
      </c>
      <c r="BD125">
        <f t="shared" si="136"/>
        <v>6314.7979191716277</v>
      </c>
      <c r="BE125">
        <f t="shared" si="157"/>
        <v>0.22892962336720582</v>
      </c>
      <c r="BF125">
        <f t="shared" si="157"/>
        <v>9.4306365573996173E-2</v>
      </c>
      <c r="BG125">
        <f t="shared" si="157"/>
        <v>1.9318389499603753E-2</v>
      </c>
      <c r="BH125">
        <f t="shared" si="115"/>
        <v>0.1218326503257639</v>
      </c>
      <c r="BI125">
        <f t="shared" si="116"/>
        <v>5.2408772455050717E-3</v>
      </c>
      <c r="BJ125">
        <f t="shared" si="117"/>
        <v>8.8936905877762111E-4</v>
      </c>
      <c r="BK125">
        <f t="shared" si="118"/>
        <v>3.7320017285840052E-5</v>
      </c>
      <c r="BL125">
        <f t="shared" si="119"/>
        <v>813.44875874786044</v>
      </c>
      <c r="BM125">
        <f t="shared" si="120"/>
        <v>26.059510090587782</v>
      </c>
      <c r="BN125">
        <f t="shared" si="72"/>
        <v>0.71509387487093679</v>
      </c>
      <c r="BO125">
        <f t="shared" si="121"/>
        <v>505.14987809002389</v>
      </c>
      <c r="BP125">
        <f t="shared" si="122"/>
        <v>24.742381731822938</v>
      </c>
      <c r="BQ125">
        <f t="shared" si="123"/>
        <v>8.5099863051759161</v>
      </c>
      <c r="BR125" s="11">
        <f t="shared" si="137"/>
        <v>4.2565371274825708E-2</v>
      </c>
      <c r="BS125">
        <f>MAX(-99,(BS$3*'Climate Model'!E231+BS$4*'Climate Model'!E231^2+BS$6*'Climate Model'!E231^6)*(K125/K$69)^BS$8)</f>
        <v>-0.54759953362942848</v>
      </c>
      <c r="BT125">
        <f>MAX(-99,(BT$3*'Climate Model'!E231+BT$4*'Climate Model'!E231^2+BT$6*'Climate Model'!E231^6)*(L125/L$69)^BS$8)</f>
        <v>-2.2660516874830035</v>
      </c>
      <c r="BU125">
        <f>MAX(-99,(BU$3*'Climate Model'!E231+BU$4*'Climate Model'!E231^2+BU$6*'Climate Model'!E231^6)*(M125/M$69)^BS$8)</f>
        <v>-2.8630033105918562</v>
      </c>
      <c r="BV125" s="41">
        <f t="shared" si="92"/>
        <v>6.5072763710887174E-2</v>
      </c>
      <c r="BW125">
        <f>MAX(-99,(BW$3*'Climate Model'!N231+BW$4*'Climate Model'!N231^2+BW$6*'Climate Model'!N231^6)*(K125/K$69)^BS$8)</f>
        <v>-0.54761019713371428</v>
      </c>
      <c r="BX125">
        <f>MAX(-99,(BX$3*'Climate Model'!N231+BX$4*'Climate Model'!N231^2+BX$6*'Climate Model'!N231^6)*(L125/L$69)^BS$8)</f>
        <v>-2.2660625544353508</v>
      </c>
      <c r="BY125">
        <f>MAX(-99,(BY$3*'Climate Model'!N231+BY$4*'Climate Model'!N231^2+BY$6*'Climate Model'!N231^6)*(M125/M$69)^BS$8)</f>
        <v>-2.8630114844977355</v>
      </c>
      <c r="BZ125">
        <f t="shared" si="124"/>
        <v>2.1301425189168249E-2</v>
      </c>
      <c r="CA125">
        <f t="shared" si="138"/>
        <v>1.3861426080398855E-3</v>
      </c>
    </row>
    <row r="126" spans="1:79" ht="14.5" x14ac:dyDescent="0.35">
      <c r="A126" s="13">
        <v>2077</v>
      </c>
      <c r="B126" s="18">
        <f t="shared" si="74"/>
        <v>1278.8877784467402</v>
      </c>
      <c r="C126">
        <f t="shared" si="75"/>
        <v>3530.1678051026324</v>
      </c>
      <c r="D126">
        <f t="shared" si="76"/>
        <v>6632.3426605259165</v>
      </c>
      <c r="E126" s="11">
        <f t="shared" si="111"/>
        <v>3.138016861055046E-4</v>
      </c>
      <c r="F126" s="11">
        <f t="shared" si="147"/>
        <v>6.2910320134220322E-4</v>
      </c>
      <c r="G126" s="11">
        <f t="shared" si="148"/>
        <v>1.3889524601299306E-3</v>
      </c>
      <c r="H126">
        <f t="shared" si="139"/>
        <v>157269.21323102707</v>
      </c>
      <c r="I126">
        <f t="shared" si="140"/>
        <v>29700.921331875015</v>
      </c>
      <c r="J126">
        <f t="shared" si="113"/>
        <v>19448.309224354456</v>
      </c>
      <c r="K126">
        <f t="shared" si="78"/>
        <v>122973.42728697958</v>
      </c>
      <c r="L126">
        <f t="shared" si="141"/>
        <v>8413.4587848612246</v>
      </c>
      <c r="M126">
        <f t="shared" si="79"/>
        <v>2932.3438519101319</v>
      </c>
      <c r="N126" s="11">
        <f t="shared" si="114"/>
        <v>1.2934212487560661E-2</v>
      </c>
      <c r="O126" s="11">
        <f t="shared" si="95"/>
        <v>1.3007266601057492E-2</v>
      </c>
      <c r="P126" s="11">
        <f t="shared" si="96"/>
        <v>1.3579535339341356E-2</v>
      </c>
      <c r="Q126">
        <f t="shared" si="125"/>
        <v>9033.5492530742795</v>
      </c>
      <c r="R126">
        <f t="shared" si="142"/>
        <v>6997.7364403720212</v>
      </c>
      <c r="S126">
        <f t="shared" si="143"/>
        <v>5094.9228192966839</v>
      </c>
      <c r="T126">
        <f t="shared" si="80"/>
        <v>57.440035894400239</v>
      </c>
      <c r="U126">
        <f t="shared" si="81"/>
        <v>235.60671274066013</v>
      </c>
      <c r="V126">
        <f t="shared" si="82"/>
        <v>261.97253244598176</v>
      </c>
      <c r="W126" s="11">
        <f t="shared" si="100"/>
        <v>-1.219247815263802E-2</v>
      </c>
      <c r="X126" s="11">
        <f t="shared" si="101"/>
        <v>-1.3228586309256496E-2</v>
      </c>
      <c r="Y126" s="11">
        <f t="shared" si="102"/>
        <v>-1.2203590291796629E-2</v>
      </c>
      <c r="Z126">
        <f t="shared" si="83"/>
        <v>14042.533281139764</v>
      </c>
      <c r="AA126">
        <f t="shared" si="84"/>
        <v>22392.163685370757</v>
      </c>
      <c r="AB126">
        <f t="shared" si="85"/>
        <v>8731.4042236383048</v>
      </c>
      <c r="AC126">
        <f t="shared" si="86"/>
        <v>2.0178220165150162</v>
      </c>
      <c r="AD126">
        <f t="shared" si="87"/>
        <v>3.5339419711353752</v>
      </c>
      <c r="AE126">
        <f t="shared" si="88"/>
        <v>1.7520501213589317</v>
      </c>
      <c r="AF126" s="11">
        <f t="shared" si="144"/>
        <v>-2.9039671966837322E-3</v>
      </c>
      <c r="AG126" s="11">
        <f t="shared" si="145"/>
        <v>2.0566286860739247E-3</v>
      </c>
      <c r="AH126" s="11">
        <f t="shared" si="146"/>
        <v>8.2570411056281934E-4</v>
      </c>
      <c r="AI126">
        <f t="shared" si="156"/>
        <v>273756.39420019917</v>
      </c>
      <c r="AJ126">
        <f t="shared" si="150"/>
        <v>51435.026740505644</v>
      </c>
      <c r="AK126">
        <f t="shared" si="151"/>
        <v>33169.906723999411</v>
      </c>
      <c r="AL126">
        <f t="shared" si="153"/>
        <v>42.499547689499821</v>
      </c>
      <c r="AM126">
        <f t="shared" si="154"/>
        <v>5.0423360607068375</v>
      </c>
      <c r="AN126">
        <f t="shared" si="149"/>
        <v>2.1879200616098817</v>
      </c>
      <c r="AO126" s="11">
        <f t="shared" si="108"/>
        <v>1.1278103809047757E-2</v>
      </c>
      <c r="AP126" s="11">
        <f t="shared" si="109"/>
        <v>1.1278103809047793E-2</v>
      </c>
      <c r="AQ126" s="11">
        <f t="shared" si="110"/>
        <v>1.1278103809047731E-2</v>
      </c>
      <c r="AR126">
        <f t="shared" si="89"/>
        <v>157269.21323102707</v>
      </c>
      <c r="AS126">
        <f t="shared" si="73"/>
        <v>29700.921331875015</v>
      </c>
      <c r="AT126">
        <f t="shared" si="90"/>
        <v>19448.309224354456</v>
      </c>
      <c r="AU126">
        <f t="shared" si="152"/>
        <v>31453.842646205416</v>
      </c>
      <c r="AV126">
        <f t="shared" si="128"/>
        <v>5940.1842663750031</v>
      </c>
      <c r="AW126">
        <f t="shared" si="129"/>
        <v>3889.6618448708914</v>
      </c>
      <c r="AX126">
        <f t="shared" si="130"/>
        <v>98378.741829583669</v>
      </c>
      <c r="AY126">
        <f t="shared" si="131"/>
        <v>6730.7670278889809</v>
      </c>
      <c r="AZ126">
        <f t="shared" si="132"/>
        <v>2345.8750815281055</v>
      </c>
      <c r="BA126">
        <f t="shared" si="133"/>
        <v>14702.835683282279</v>
      </c>
      <c r="BB126">
        <f t="shared" si="134"/>
        <v>31116.467796969755</v>
      </c>
      <c r="BC126">
        <f t="shared" si="135"/>
        <v>51469.72337884966</v>
      </c>
      <c r="BD126">
        <f t="shared" si="136"/>
        <v>6029.3960537756948</v>
      </c>
      <c r="BE126">
        <f t="shared" si="157"/>
        <v>0.22892962336720582</v>
      </c>
      <c r="BF126">
        <f t="shared" si="157"/>
        <v>9.4306365573996173E-2</v>
      </c>
      <c r="BG126">
        <f t="shared" si="157"/>
        <v>1.9318389499603753E-2</v>
      </c>
      <c r="BH126">
        <f t="shared" si="115"/>
        <v>0.12166540729770565</v>
      </c>
      <c r="BI126">
        <f t="shared" si="116"/>
        <v>5.2408772455050717E-3</v>
      </c>
      <c r="BJ126">
        <f t="shared" si="117"/>
        <v>8.8936905877762111E-4</v>
      </c>
      <c r="BK126">
        <f t="shared" si="118"/>
        <v>3.7320017285840052E-5</v>
      </c>
      <c r="BL126">
        <f t="shared" si="119"/>
        <v>824.22864104097494</v>
      </c>
      <c r="BM126">
        <f t="shared" si="120"/>
        <v>26.415080449757852</v>
      </c>
      <c r="BN126">
        <f t="shared" si="72"/>
        <v>0.72581123643327083</v>
      </c>
      <c r="BO126">
        <f t="shared" si="121"/>
        <v>512.77901261008901</v>
      </c>
      <c r="BP126">
        <f t="shared" si="122"/>
        <v>25.01755510869409</v>
      </c>
      <c r="BQ126">
        <f t="shared" si="123"/>
        <v>8.6059470637647486</v>
      </c>
      <c r="BR126" s="11">
        <f t="shared" si="137"/>
        <v>4.2424789730681506E-2</v>
      </c>
      <c r="BS126">
        <f>MAX(-99,(BS$3*'Climate Model'!E232+BS$4*'Climate Model'!E232^2+BS$6*'Climate Model'!E232^6)*(K126/K$69)^BS$8)</f>
        <v>-0.67784192702968049</v>
      </c>
      <c r="BT126">
        <f>MAX(-99,(BT$3*'Climate Model'!E232+BT$4*'Climate Model'!E232^2+BT$6*'Climate Model'!E232^6)*(L126/L$69)^BS$8)</f>
        <v>-2.3930757517308874</v>
      </c>
      <c r="BU126">
        <f>MAX(-99,(BU$3*'Climate Model'!E232+BU$4*'Climate Model'!E232^2+BU$6*'Climate Model'!E232^6)*(M126/M$69)^BS$8)</f>
        <v>-2.9542711566074207</v>
      </c>
      <c r="BV126" s="41">
        <f t="shared" si="92"/>
        <v>6.1974060677035397E-2</v>
      </c>
      <c r="BW126">
        <f>MAX(-99,(BW$3*'Climate Model'!N232+BW$4*'Climate Model'!N232^2+BW$6*'Climate Model'!N232^6)*(K126/K$69)^BS$8)</f>
        <v>-0.67785272458625223</v>
      </c>
      <c r="BX126">
        <f>MAX(-99,(BX$3*'Climate Model'!N232+BX$4*'Climate Model'!N232^2+BX$6*'Climate Model'!N232^6)*(L126/L$69)^BS$8)</f>
        <v>-2.3930867257095865</v>
      </c>
      <c r="BY126">
        <f>MAX(-99,(BY$3*'Climate Model'!N232+BY$4*'Climate Model'!N232^2+BY$6*'Climate Model'!N232^6)*(M126/M$69)^BS$8)</f>
        <v>-2.9542793899221929</v>
      </c>
      <c r="BZ126">
        <f t="shared" si="124"/>
        <v>2.1841845565251813E-2</v>
      </c>
      <c r="CA126">
        <f t="shared" si="138"/>
        <v>1.3536278623593524E-3</v>
      </c>
    </row>
    <row r="127" spans="1:79" ht="14.5" x14ac:dyDescent="0.35">
      <c r="A127" s="13">
        <v>2078</v>
      </c>
      <c r="B127" s="18">
        <f t="shared" si="74"/>
        <v>1279.2690297308957</v>
      </c>
      <c r="C127">
        <f t="shared" si="75"/>
        <v>3532.2776029767242</v>
      </c>
      <c r="D127">
        <f t="shared" si="76"/>
        <v>6641.0940687479406</v>
      </c>
      <c r="E127" s="11">
        <f t="shared" si="111"/>
        <v>2.9811160180022938E-4</v>
      </c>
      <c r="F127" s="11">
        <f t="shared" si="147"/>
        <v>5.9764804127509304E-4</v>
      </c>
      <c r="G127" s="11">
        <f t="shared" si="148"/>
        <v>1.3195048371234339E-3</v>
      </c>
      <c r="H127">
        <f t="shared" si="139"/>
        <v>159324.18721112574</v>
      </c>
      <c r="I127">
        <f t="shared" si="140"/>
        <v>30100.200743759666</v>
      </c>
      <c r="J127">
        <f t="shared" si="113"/>
        <v>19735.162177429716</v>
      </c>
      <c r="K127">
        <f t="shared" si="78"/>
        <v>124543.14417714064</v>
      </c>
      <c r="L127">
        <f t="shared" si="141"/>
        <v>8521.4708828076255</v>
      </c>
      <c r="M127">
        <f t="shared" si="79"/>
        <v>2971.673337726178</v>
      </c>
      <c r="N127" s="11">
        <f t="shared" si="114"/>
        <v>1.2764683597033148E-2</v>
      </c>
      <c r="O127" s="11">
        <f t="shared" si="95"/>
        <v>1.2838013557605192E-2</v>
      </c>
      <c r="P127" s="11">
        <f t="shared" si="96"/>
        <v>1.3412303536785727E-2</v>
      </c>
      <c r="Q127">
        <f t="shared" si="125"/>
        <v>9040.0065073004935</v>
      </c>
      <c r="R127">
        <f t="shared" si="142"/>
        <v>6997.994737994979</v>
      </c>
      <c r="S127">
        <f t="shared" si="143"/>
        <v>5106.9769927430116</v>
      </c>
      <c r="T127">
        <f t="shared" si="80"/>
        <v>56.73969951167102</v>
      </c>
      <c r="U127">
        <f t="shared" si="81"/>
        <v>232.48996900613011</v>
      </c>
      <c r="V127">
        <f t="shared" si="82"/>
        <v>258.7755269923066</v>
      </c>
      <c r="W127" s="11">
        <f t="shared" si="100"/>
        <v>-1.219247815263802E-2</v>
      </c>
      <c r="X127" s="11">
        <f t="shared" si="101"/>
        <v>-1.3228586309256496E-2</v>
      </c>
      <c r="Y127" s="11">
        <f t="shared" si="102"/>
        <v>-1.2203590291796629E-2</v>
      </c>
      <c r="Z127">
        <f t="shared" si="83"/>
        <v>14014.328069103729</v>
      </c>
      <c r="AA127">
        <f t="shared" si="84"/>
        <v>22443.49953930682</v>
      </c>
      <c r="AB127">
        <f t="shared" si="85"/>
        <v>8761.3416855129999</v>
      </c>
      <c r="AC127">
        <f t="shared" si="86"/>
        <v>2.0119623275703105</v>
      </c>
      <c r="AD127">
        <f t="shared" si="87"/>
        <v>3.5412099775681329</v>
      </c>
      <c r="AE127">
        <f t="shared" si="88"/>
        <v>1.7534967963460499</v>
      </c>
      <c r="AF127" s="11">
        <f t="shared" si="144"/>
        <v>-2.9039671966837322E-3</v>
      </c>
      <c r="AG127" s="11">
        <f t="shared" si="145"/>
        <v>2.0566286860739247E-3</v>
      </c>
      <c r="AH127" s="11">
        <f t="shared" si="146"/>
        <v>8.2570411056281934E-4</v>
      </c>
      <c r="AI127">
        <f t="shared" si="156"/>
        <v>277834.59742638469</v>
      </c>
      <c r="AJ127">
        <f t="shared" si="150"/>
        <v>52231.70833283008</v>
      </c>
      <c r="AK127">
        <f t="shared" si="151"/>
        <v>33742.577896470364</v>
      </c>
      <c r="AL127">
        <f t="shared" si="153"/>
        <v>42.97406885707278</v>
      </c>
      <c r="AM127">
        <f t="shared" si="154"/>
        <v>5.0986353703442671</v>
      </c>
      <c r="AN127">
        <f t="shared" si="149"/>
        <v>2.2123488952948085</v>
      </c>
      <c r="AO127" s="11">
        <f t="shared" si="108"/>
        <v>1.1165322770957279E-2</v>
      </c>
      <c r="AP127" s="11">
        <f t="shared" si="109"/>
        <v>1.1165322770957315E-2</v>
      </c>
      <c r="AQ127" s="11">
        <f t="shared" si="110"/>
        <v>1.1165322770957253E-2</v>
      </c>
      <c r="AR127">
        <f t="shared" si="89"/>
        <v>159324.18721112574</v>
      </c>
      <c r="AS127">
        <f t="shared" si="73"/>
        <v>30100.200743759666</v>
      </c>
      <c r="AT127">
        <f t="shared" si="90"/>
        <v>19735.162177429716</v>
      </c>
      <c r="AU127">
        <f t="shared" si="152"/>
        <v>31864.837442225151</v>
      </c>
      <c r="AV127">
        <f t="shared" si="128"/>
        <v>6020.0401487519339</v>
      </c>
      <c r="AW127">
        <f t="shared" si="129"/>
        <v>3947.0324354859436</v>
      </c>
      <c r="AX127">
        <f t="shared" si="130"/>
        <v>99634.515341712497</v>
      </c>
      <c r="AY127">
        <f t="shared" si="131"/>
        <v>6817.1767062460995</v>
      </c>
      <c r="AZ127">
        <f t="shared" si="132"/>
        <v>2377.3386701809422</v>
      </c>
      <c r="BA127">
        <f t="shared" si="133"/>
        <v>14723.444891842873</v>
      </c>
      <c r="BB127">
        <f t="shared" si="134"/>
        <v>31180.123302872205</v>
      </c>
      <c r="BC127">
        <f t="shared" si="135"/>
        <v>51626.118252367683</v>
      </c>
      <c r="BD127">
        <f t="shared" si="136"/>
        <v>5756.4863863654691</v>
      </c>
      <c r="BE127">
        <f t="shared" si="157"/>
        <v>0.22892962336720582</v>
      </c>
      <c r="BF127">
        <f t="shared" si="157"/>
        <v>9.4306365573996173E-2</v>
      </c>
      <c r="BG127">
        <f t="shared" si="157"/>
        <v>1.9318389499603753E-2</v>
      </c>
      <c r="BH127">
        <f t="shared" si="115"/>
        <v>0.12149968289833675</v>
      </c>
      <c r="BI127">
        <f t="shared" si="116"/>
        <v>5.2408772455050717E-3</v>
      </c>
      <c r="BJ127">
        <f t="shared" si="117"/>
        <v>8.8936905877762111E-4</v>
      </c>
      <c r="BK127">
        <f t="shared" si="118"/>
        <v>3.7320017285840052E-5</v>
      </c>
      <c r="BL127">
        <f t="shared" si="119"/>
        <v>834.998507413379</v>
      </c>
      <c r="BM127">
        <f t="shared" si="120"/>
        <v>26.770187204494984</v>
      </c>
      <c r="BN127">
        <f t="shared" si="72"/>
        <v>0.73651659360053379</v>
      </c>
      <c r="BO127">
        <f t="shared" si="121"/>
        <v>520.52479422028921</v>
      </c>
      <c r="BP127">
        <f t="shared" si="122"/>
        <v>25.29588160010579</v>
      </c>
      <c r="BQ127">
        <f t="shared" si="123"/>
        <v>8.7030403211380296</v>
      </c>
      <c r="BR127" s="11">
        <f t="shared" si="137"/>
        <v>4.2284684090724917E-2</v>
      </c>
      <c r="BS127">
        <f>MAX(-99,(BS$3*'Climate Model'!E233+BS$4*'Climate Model'!E233^2+BS$6*'Climate Model'!E233^6)*(K127/K$69)^BS$8)</f>
        <v>-0.80960749662049181</v>
      </c>
      <c r="BT127">
        <f>MAX(-99,(BT$3*'Climate Model'!E233+BT$4*'Climate Model'!E233^2+BT$6*'Climate Model'!E233^6)*(L127/L$69)^BS$8)</f>
        <v>-2.5213766790093306</v>
      </c>
      <c r="BU127">
        <f>MAX(-99,(BU$3*'Climate Model'!E233+BU$4*'Climate Model'!E233^2+BU$6*'Climate Model'!E233^6)*(M127/M$69)^BS$8)</f>
        <v>-3.046288336331175</v>
      </c>
      <c r="BV127" s="41">
        <f t="shared" si="92"/>
        <v>5.9022914930509894E-2</v>
      </c>
      <c r="BW127">
        <f>MAX(-99,(BW$3*'Climate Model'!N233+BW$4*'Climate Model'!N233^2+BW$6*'Climate Model'!N233^6)*(K127/K$69)^BS$8)</f>
        <v>-0.80961842403580331</v>
      </c>
      <c r="BX127">
        <f>MAX(-99,(BX$3*'Climate Model'!N233+BX$4*'Climate Model'!N233^2+BX$6*'Climate Model'!N233^6)*(L127/L$69)^BS$8)</f>
        <v>-2.5213877562101104</v>
      </c>
      <c r="BY127">
        <f>MAX(-99,(BY$3*'Climate Model'!N233+BY$4*'Climate Model'!N233^2+BY$6*'Climate Model'!N233^6)*(M127/M$69)^BS$8)</f>
        <v>-3.0462966264948679</v>
      </c>
      <c r="BZ127">
        <f t="shared" si="124"/>
        <v>2.2380352549288406E-2</v>
      </c>
      <c r="CA127">
        <f t="shared" si="138"/>
        <v>1.3209536446314699E-3</v>
      </c>
    </row>
    <row r="128" spans="1:79" ht="14.5" x14ac:dyDescent="0.35">
      <c r="A128" s="13">
        <v>2079</v>
      </c>
      <c r="B128" s="18">
        <f t="shared" si="74"/>
        <v>1279.6313264235027</v>
      </c>
      <c r="C128">
        <f t="shared" si="75"/>
        <v>3534.2831088278504</v>
      </c>
      <c r="D128">
        <f t="shared" si="76"/>
        <v>6649.4188767080705</v>
      </c>
      <c r="E128" s="11">
        <f t="shared" si="111"/>
        <v>2.8320602171021792E-4</v>
      </c>
      <c r="F128" s="11">
        <f t="shared" si="147"/>
        <v>5.677656392113384E-4</v>
      </c>
      <c r="G128" s="11">
        <f t="shared" si="148"/>
        <v>1.2535295952672621E-3</v>
      </c>
      <c r="H128">
        <f t="shared" si="139"/>
        <v>161376.90298749745</v>
      </c>
      <c r="I128">
        <f t="shared" si="140"/>
        <v>30498.901366885882</v>
      </c>
      <c r="J128">
        <f t="shared" si="113"/>
        <v>20021.665273497623</v>
      </c>
      <c r="K128">
        <f t="shared" si="78"/>
        <v>126112.0290314686</v>
      </c>
      <c r="L128">
        <f t="shared" si="141"/>
        <v>8629.44490516519</v>
      </c>
      <c r="M128">
        <f t="shared" si="79"/>
        <v>3011.0398584800473</v>
      </c>
      <c r="N128" s="11">
        <f t="shared" si="114"/>
        <v>1.2597119373319324E-2</v>
      </c>
      <c r="O128" s="11">
        <f t="shared" si="95"/>
        <v>1.2670819843485708E-2</v>
      </c>
      <c r="P128" s="11">
        <f t="shared" si="96"/>
        <v>1.3247257110699517E-2</v>
      </c>
      <c r="Q128">
        <f t="shared" si="125"/>
        <v>9044.8368380565917</v>
      </c>
      <c r="R128">
        <f t="shared" si="142"/>
        <v>6996.88884692789</v>
      </c>
      <c r="S128">
        <f t="shared" si="143"/>
        <v>5117.8887535056747</v>
      </c>
      <c r="T128">
        <f t="shared" si="80"/>
        <v>56.047901964987723</v>
      </c>
      <c r="U128">
        <f t="shared" si="81"/>
        <v>229.41445538509615</v>
      </c>
      <c r="V128">
        <f t="shared" si="82"/>
        <v>255.61753648334872</v>
      </c>
      <c r="W128" s="11">
        <f t="shared" si="100"/>
        <v>-1.219247815263802E-2</v>
      </c>
      <c r="X128" s="11">
        <f t="shared" si="101"/>
        <v>-1.3228586309256496E-2</v>
      </c>
      <c r="Y128" s="11">
        <f t="shared" si="102"/>
        <v>-1.2203590291796629E-2</v>
      </c>
      <c r="Z128">
        <f t="shared" si="83"/>
        <v>13983.619384750411</v>
      </c>
      <c r="AA128">
        <f t="shared" si="84"/>
        <v>22490.4876134347</v>
      </c>
      <c r="AB128">
        <f t="shared" si="85"/>
        <v>8789.3216996661286</v>
      </c>
      <c r="AC128">
        <f t="shared" si="86"/>
        <v>2.006119654970083</v>
      </c>
      <c r="AD128">
        <f t="shared" si="87"/>
        <v>3.5484929315914107</v>
      </c>
      <c r="AE128">
        <f t="shared" si="88"/>
        <v>1.7549446658586516</v>
      </c>
      <c r="AF128" s="11">
        <f t="shared" si="144"/>
        <v>-2.9039671966837322E-3</v>
      </c>
      <c r="AG128" s="11">
        <f t="shared" si="145"/>
        <v>2.0566286860739247E-3</v>
      </c>
      <c r="AH128" s="11">
        <f t="shared" si="146"/>
        <v>8.2570411056281934E-4</v>
      </c>
      <c r="AI128">
        <f t="shared" si="156"/>
        <v>281915.97512597137</v>
      </c>
      <c r="AJ128">
        <f t="shared" si="150"/>
        <v>53028.577648299004</v>
      </c>
      <c r="AK128">
        <f t="shared" si="151"/>
        <v>34315.352542309272</v>
      </c>
      <c r="AL128">
        <f t="shared" si="153"/>
        <v>43.449090013147632</v>
      </c>
      <c r="AM128">
        <f t="shared" si="154"/>
        <v>5.1549940008495669</v>
      </c>
      <c r="AN128">
        <f t="shared" si="149"/>
        <v>2.2368034688977665</v>
      </c>
      <c r="AO128" s="11">
        <f t="shared" si="108"/>
        <v>1.1053669543247706E-2</v>
      </c>
      <c r="AP128" s="11">
        <f t="shared" si="109"/>
        <v>1.1053669543247742E-2</v>
      </c>
      <c r="AQ128" s="11">
        <f t="shared" si="110"/>
        <v>1.105366954324768E-2</v>
      </c>
      <c r="AR128">
        <f t="shared" si="89"/>
        <v>161376.90298749745</v>
      </c>
      <c r="AS128">
        <f t="shared" si="73"/>
        <v>30498.901366885882</v>
      </c>
      <c r="AT128">
        <f t="shared" si="90"/>
        <v>20021.665273497623</v>
      </c>
      <c r="AU128">
        <f t="shared" si="152"/>
        <v>32275.38059749949</v>
      </c>
      <c r="AV128">
        <f t="shared" si="128"/>
        <v>6099.7802733771769</v>
      </c>
      <c r="AW128">
        <f t="shared" si="129"/>
        <v>4004.3330546995248</v>
      </c>
      <c r="AX128">
        <f t="shared" si="130"/>
        <v>100889.62322517489</v>
      </c>
      <c r="AY128">
        <f t="shared" si="131"/>
        <v>6903.5559241321525</v>
      </c>
      <c r="AZ128">
        <f t="shared" si="132"/>
        <v>2408.831886784038</v>
      </c>
      <c r="BA128">
        <f t="shared" si="133"/>
        <v>14743.633642662095</v>
      </c>
      <c r="BB128">
        <f t="shared" si="134"/>
        <v>31242.327230100687</v>
      </c>
      <c r="BC128">
        <f t="shared" si="135"/>
        <v>51778.341330424817</v>
      </c>
      <c r="BD128">
        <f t="shared" si="136"/>
        <v>5495.5562782660982</v>
      </c>
      <c r="BE128">
        <f t="shared" si="157"/>
        <v>0.22892962336720582</v>
      </c>
      <c r="BF128">
        <f t="shared" si="157"/>
        <v>9.4306365573996173E-2</v>
      </c>
      <c r="BG128">
        <f t="shared" si="157"/>
        <v>1.9318389499603753E-2</v>
      </c>
      <c r="BH128">
        <f t="shared" si="115"/>
        <v>0.12133540396517656</v>
      </c>
      <c r="BI128">
        <f t="shared" si="116"/>
        <v>5.2408772455050717E-3</v>
      </c>
      <c r="BJ128">
        <f t="shared" si="117"/>
        <v>8.8936905877762111E-4</v>
      </c>
      <c r="BK128">
        <f t="shared" si="118"/>
        <v>3.7320017285840052E-5</v>
      </c>
      <c r="BL128">
        <f t="shared" si="119"/>
        <v>845.75653881725486</v>
      </c>
      <c r="BM128">
        <f t="shared" si="120"/>
        <v>27.1247792024188</v>
      </c>
      <c r="BN128">
        <f t="shared" ref="BN128:BN191" si="158">BK128*AT128</f>
        <v>0.74720889409823477</v>
      </c>
      <c r="BO128">
        <f t="shared" si="121"/>
        <v>528.38900437153598</v>
      </c>
      <c r="BP128">
        <f t="shared" si="122"/>
        <v>25.577396020463947</v>
      </c>
      <c r="BQ128">
        <f t="shared" si="123"/>
        <v>8.8012782192011478</v>
      </c>
      <c r="BR128" s="11">
        <f t="shared" si="137"/>
        <v>4.2145124066237355E-2</v>
      </c>
      <c r="BS128">
        <f>MAX(-99,(BS$3*'Climate Model'!E234+BS$4*'Climate Model'!E234^2+BS$6*'Climate Model'!E234^6)*(K128/K$69)^BS$8)</f>
        <v>-0.94285403307291027</v>
      </c>
      <c r="BT128">
        <f>MAX(-99,(BT$3*'Climate Model'!E234+BT$4*'Climate Model'!E234^2+BT$6*'Climate Model'!E234^6)*(L128/L$69)^BS$8)</f>
        <v>-2.6509152525700315</v>
      </c>
      <c r="BU128">
        <f>MAX(-99,(BU$3*'Climate Model'!E234+BU$4*'Climate Model'!E234^2+BU$6*'Climate Model'!E234^6)*(M128/M$69)^BS$8)</f>
        <v>-3.1390274632232638</v>
      </c>
      <c r="BV128" s="41">
        <f t="shared" si="92"/>
        <v>5.6212299933818946E-2</v>
      </c>
      <c r="BW128">
        <f>MAX(-99,(BW$3*'Climate Model'!N234+BW$4*'Climate Model'!N234^2+BW$6*'Climate Model'!N234^6)*(K128/K$69)^BS$8)</f>
        <v>-0.94286508620597453</v>
      </c>
      <c r="BX128">
        <f>MAX(-99,(BX$3*'Climate Model'!N234+BX$4*'Climate Model'!N234^2+BX$6*'Climate Model'!N234^6)*(L128/L$69)^BS$8)</f>
        <v>-2.6509264292522849</v>
      </c>
      <c r="BY128">
        <f>MAX(-99,(BY$3*'Climate Model'!N234+BY$4*'Climate Model'!N234^2+BY$6*'Climate Model'!N234^6)*(M128/M$69)^BS$8)</f>
        <v>-3.1390358077314144</v>
      </c>
      <c r="BZ128">
        <f t="shared" si="124"/>
        <v>2.2916678609425371E-2</v>
      </c>
      <c r="CA128">
        <f t="shared" si="138"/>
        <v>1.2881992114799519E-3</v>
      </c>
    </row>
    <row r="129" spans="1:79" ht="14.5" x14ac:dyDescent="0.35">
      <c r="A129" s="13">
        <v>2080</v>
      </c>
      <c r="B129" s="18">
        <f t="shared" si="74"/>
        <v>1279.9756057558543</v>
      </c>
      <c r="C129">
        <f t="shared" si="75"/>
        <v>3536.1894211108661</v>
      </c>
      <c r="D129">
        <f t="shared" si="76"/>
        <v>6657.337357893688</v>
      </c>
      <c r="E129" s="11">
        <f t="shared" si="111"/>
        <v>2.6904572062470703E-4</v>
      </c>
      <c r="F129" s="11">
        <f t="shared" si="147"/>
        <v>5.3937735725077146E-4</v>
      </c>
      <c r="G129" s="11">
        <f t="shared" si="148"/>
        <v>1.1908531155038989E-3</v>
      </c>
      <c r="H129">
        <f t="shared" si="139"/>
        <v>163427.01997071438</v>
      </c>
      <c r="I129">
        <f t="shared" si="140"/>
        <v>30896.966885096448</v>
      </c>
      <c r="J129">
        <f t="shared" si="113"/>
        <v>20307.79109216862</v>
      </c>
      <c r="K129">
        <f t="shared" si="78"/>
        <v>127679.79267402292</v>
      </c>
      <c r="L129">
        <f t="shared" si="141"/>
        <v>8737.3619469147143</v>
      </c>
      <c r="M129">
        <f t="shared" si="79"/>
        <v>3050.4374347334851</v>
      </c>
      <c r="N129" s="11">
        <f t="shared" si="114"/>
        <v>1.2431515491381988E-2</v>
      </c>
      <c r="O129" s="11">
        <f t="shared" si="95"/>
        <v>1.2505675965893252E-2</v>
      </c>
      <c r="P129" s="11">
        <f t="shared" si="96"/>
        <v>1.3084375533084258E-2</v>
      </c>
      <c r="Q129">
        <f t="shared" si="125"/>
        <v>9048.0616444830994</v>
      </c>
      <c r="R129">
        <f t="shared" si="142"/>
        <v>6994.4438222397184</v>
      </c>
      <c r="S129">
        <f t="shared" si="143"/>
        <v>5127.6783572242148</v>
      </c>
      <c r="T129">
        <f t="shared" si="80"/>
        <v>55.364539144778412</v>
      </c>
      <c r="U129">
        <f t="shared" si="81"/>
        <v>226.37962646144334</v>
      </c>
      <c r="V129">
        <f t="shared" si="82"/>
        <v>252.49808479670756</v>
      </c>
      <c r="W129" s="11">
        <f t="shared" si="100"/>
        <v>-1.219247815263802E-2</v>
      </c>
      <c r="X129" s="11">
        <f t="shared" si="101"/>
        <v>-1.3228586309256496E-2</v>
      </c>
      <c r="Y129" s="11">
        <f t="shared" si="102"/>
        <v>-1.2203590291796629E-2</v>
      </c>
      <c r="Z129">
        <f t="shared" si="83"/>
        <v>13950.461557498418</v>
      </c>
      <c r="AA129">
        <f t="shared" si="84"/>
        <v>22533.18072062924</v>
      </c>
      <c r="AB129">
        <f t="shared" si="85"/>
        <v>8815.3741832576852</v>
      </c>
      <c r="AC129">
        <f t="shared" si="86"/>
        <v>2.0002939492994276</v>
      </c>
      <c r="AD129">
        <f t="shared" si="87"/>
        <v>3.5557908639468523</v>
      </c>
      <c r="AE129">
        <f t="shared" si="88"/>
        <v>1.7563937308830615</v>
      </c>
      <c r="AF129" s="11">
        <f t="shared" si="144"/>
        <v>-2.9039671966837322E-3</v>
      </c>
      <c r="AG129" s="11">
        <f t="shared" si="145"/>
        <v>2.0566286860739247E-3</v>
      </c>
      <c r="AH129" s="11">
        <f t="shared" si="146"/>
        <v>8.2570411056281934E-4</v>
      </c>
      <c r="AI129">
        <f t="shared" si="156"/>
        <v>285999.7582108737</v>
      </c>
      <c r="AJ129">
        <f t="shared" si="150"/>
        <v>53825.500156846283</v>
      </c>
      <c r="AK129">
        <f t="shared" si="151"/>
        <v>34888.150342777873</v>
      </c>
      <c r="AL129">
        <f t="shared" si="153"/>
        <v>43.924559177278184</v>
      </c>
      <c r="AM129">
        <f t="shared" si="154"/>
        <v>5.2114057850305553</v>
      </c>
      <c r="AN129">
        <f t="shared" si="149"/>
        <v>2.2612811064123686</v>
      </c>
      <c r="AO129" s="11">
        <f t="shared" si="108"/>
        <v>1.0943132847815229E-2</v>
      </c>
      <c r="AP129" s="11">
        <f t="shared" si="109"/>
        <v>1.0943132847815265E-2</v>
      </c>
      <c r="AQ129" s="11">
        <f t="shared" si="110"/>
        <v>1.0943132847815203E-2</v>
      </c>
      <c r="AR129">
        <f t="shared" si="89"/>
        <v>163427.01997071438</v>
      </c>
      <c r="AS129">
        <f t="shared" si="73"/>
        <v>30896.966885096448</v>
      </c>
      <c r="AT129">
        <f t="shared" si="90"/>
        <v>20307.79109216862</v>
      </c>
      <c r="AU129">
        <f t="shared" si="152"/>
        <v>32685.403994142878</v>
      </c>
      <c r="AV129">
        <f t="shared" si="128"/>
        <v>6179.3933770192898</v>
      </c>
      <c r="AW129">
        <f t="shared" si="129"/>
        <v>4061.5582184337241</v>
      </c>
      <c r="AX129">
        <f t="shared" si="130"/>
        <v>102143.83413921832</v>
      </c>
      <c r="AY129">
        <f t="shared" si="131"/>
        <v>6989.8895575317711</v>
      </c>
      <c r="AZ129">
        <f t="shared" si="132"/>
        <v>2440.3499477867881</v>
      </c>
      <c r="BA129">
        <f t="shared" si="133"/>
        <v>14763.414297535483</v>
      </c>
      <c r="BB129">
        <f t="shared" si="134"/>
        <v>31303.126841240133</v>
      </c>
      <c r="BC129">
        <f t="shared" si="135"/>
        <v>51926.543883199025</v>
      </c>
      <c r="BD129">
        <f t="shared" si="136"/>
        <v>5246.111130186152</v>
      </c>
      <c r="BE129">
        <f t="shared" si="157"/>
        <v>0.22892962336720582</v>
      </c>
      <c r="BF129">
        <f t="shared" si="157"/>
        <v>9.4306365573996173E-2</v>
      </c>
      <c r="BG129">
        <f t="shared" si="157"/>
        <v>1.9318389499603753E-2</v>
      </c>
      <c r="BH129">
        <f t="shared" si="115"/>
        <v>0.12117250107355726</v>
      </c>
      <c r="BI129">
        <f t="shared" si="116"/>
        <v>5.2408772455050717E-3</v>
      </c>
      <c r="BJ129">
        <f t="shared" si="117"/>
        <v>8.8936905877762111E-4</v>
      </c>
      <c r="BK129">
        <f t="shared" si="118"/>
        <v>3.7320017285840052E-5</v>
      </c>
      <c r="BL129">
        <f t="shared" si="119"/>
        <v>856.5009502652199</v>
      </c>
      <c r="BM129">
        <f t="shared" si="120"/>
        <v>27.478806357681556</v>
      </c>
      <c r="BN129">
        <f t="shared" si="158"/>
        <v>0.75788711459696156</v>
      </c>
      <c r="BO129">
        <f t="shared" si="121"/>
        <v>536.37345224338776</v>
      </c>
      <c r="BP129">
        <f t="shared" si="122"/>
        <v>25.862133627020345</v>
      </c>
      <c r="BQ129">
        <f t="shared" si="123"/>
        <v>8.9006730750053986</v>
      </c>
      <c r="BR129" s="11">
        <f t="shared" si="137"/>
        <v>4.2006175280087515E-2</v>
      </c>
      <c r="BS129">
        <f>MAX(-99,(BS$3*'Climate Model'!E235+BS$4*'Climate Model'!E235^2+BS$6*'Climate Model'!E235^6)*(K129/K$69)^BS$8)</f>
        <v>-1.0775384299972646</v>
      </c>
      <c r="BT129">
        <f>MAX(-99,(BT$3*'Climate Model'!E235+BT$4*'Climate Model'!E235^2+BT$6*'Climate Model'!E235^6)*(L129/L$69)^BS$8)</f>
        <v>-2.7816514921345754</v>
      </c>
      <c r="BU129">
        <f>MAX(-99,(BU$3*'Climate Model'!E235+BU$4*'Climate Model'!E235^2+BU$6*'Climate Model'!E235^6)*(M129/M$69)^BS$8)</f>
        <v>-3.2324606951426071</v>
      </c>
      <c r="BV129" s="41">
        <f t="shared" si="92"/>
        <v>5.3535523746494243E-2</v>
      </c>
      <c r="BW129">
        <f>MAX(-99,(BW$3*'Climate Model'!N235+BW$4*'Climate Model'!N235^2+BW$6*'Climate Model'!N235^6)*(K129/K$69)^BS$8)</f>
        <v>-1.0775496047624176</v>
      </c>
      <c r="BX129">
        <f>MAX(-99,(BX$3*'Climate Model'!N235+BX$4*'Climate Model'!N235^2+BX$6*'Climate Model'!N235^6)*(L129/L$69)^BS$8)</f>
        <v>-2.7816627646226602</v>
      </c>
      <c r="BY129">
        <f>MAX(-99,(BY$3*'Climate Model'!N235+BY$4*'Climate Model'!N235^2+BY$6*'Climate Model'!N235^6)*(M129/M$69)^BS$8)</f>
        <v>-3.2324690915461707</v>
      </c>
      <c r="BZ129">
        <f t="shared" si="124"/>
        <v>2.3450566683881426E-2</v>
      </c>
      <c r="CA129">
        <f t="shared" si="138"/>
        <v>1.2554383695736809E-3</v>
      </c>
    </row>
    <row r="130" spans="1:79" ht="14.5" x14ac:dyDescent="0.35">
      <c r="A130" s="13">
        <v>2081</v>
      </c>
      <c r="B130" s="18">
        <f t="shared" si="74"/>
        <v>1280.3027591171253</v>
      </c>
      <c r="C130">
        <f t="shared" si="75"/>
        <v>3538.0013945903279</v>
      </c>
      <c r="D130">
        <f t="shared" si="76"/>
        <v>6664.8688732806168</v>
      </c>
      <c r="E130" s="11">
        <f t="shared" si="111"/>
        <v>2.5559343459347165E-4</v>
      </c>
      <c r="F130" s="11">
        <f t="shared" si="147"/>
        <v>5.1240848938823285E-4</v>
      </c>
      <c r="G130" s="11">
        <f t="shared" si="148"/>
        <v>1.1313104597287038E-3</v>
      </c>
      <c r="H130">
        <f t="shared" si="139"/>
        <v>165474.20426762931</v>
      </c>
      <c r="I130">
        <f t="shared" si="140"/>
        <v>31294.342200956587</v>
      </c>
      <c r="J130">
        <f t="shared" si="113"/>
        <v>20593.512963573383</v>
      </c>
      <c r="K130">
        <f t="shared" si="78"/>
        <v>129246.15141947944</v>
      </c>
      <c r="L130">
        <f t="shared" si="141"/>
        <v>8845.2034667951903</v>
      </c>
      <c r="M130">
        <f t="shared" si="79"/>
        <v>3089.8601840664173</v>
      </c>
      <c r="N130" s="11">
        <f t="shared" si="114"/>
        <v>1.2267867237657342E-2</v>
      </c>
      <c r="O130" s="11">
        <f t="shared" si="95"/>
        <v>1.2342572109944046E-2</v>
      </c>
      <c r="P130" s="11">
        <f t="shared" si="96"/>
        <v>1.2923638060577544E-2</v>
      </c>
      <c r="Q130">
        <f t="shared" si="125"/>
        <v>9049.7028529742165</v>
      </c>
      <c r="R130">
        <f t="shared" si="142"/>
        <v>6990.6848811459404</v>
      </c>
      <c r="S130">
        <f t="shared" si="143"/>
        <v>5136.3660781511171</v>
      </c>
      <c r="T130">
        <f t="shared" si="80"/>
        <v>54.689508210824826</v>
      </c>
      <c r="U130">
        <f t="shared" si="81"/>
        <v>223.38494403414089</v>
      </c>
      <c r="V130">
        <f t="shared" si="82"/>
        <v>249.41670162038523</v>
      </c>
      <c r="W130" s="11">
        <f t="shared" si="100"/>
        <v>-1.219247815263802E-2</v>
      </c>
      <c r="X130" s="11">
        <f t="shared" si="101"/>
        <v>-1.3228586309256496E-2</v>
      </c>
      <c r="Y130" s="11">
        <f t="shared" si="102"/>
        <v>-1.2203590291796629E-2</v>
      </c>
      <c r="Z130">
        <f t="shared" si="83"/>
        <v>13914.909267231433</v>
      </c>
      <c r="AA130">
        <f t="shared" si="84"/>
        <v>22571.632815152541</v>
      </c>
      <c r="AB130">
        <f t="shared" si="85"/>
        <v>8839.529227679719</v>
      </c>
      <c r="AC130">
        <f t="shared" si="86"/>
        <v>1.9944851612869372</v>
      </c>
      <c r="AD130">
        <f t="shared" si="87"/>
        <v>3.5631038054393249</v>
      </c>
      <c r="AE130">
        <f t="shared" si="88"/>
        <v>1.7578439924064184</v>
      </c>
      <c r="AF130" s="11">
        <f t="shared" si="144"/>
        <v>-2.9039671966837322E-3</v>
      </c>
      <c r="AG130" s="11">
        <f t="shared" si="145"/>
        <v>2.0566286860739247E-3</v>
      </c>
      <c r="AH130" s="11">
        <f t="shared" si="146"/>
        <v>8.2570411056281934E-4</v>
      </c>
      <c r="AI130">
        <f t="shared" si="156"/>
        <v>290085.18638392922</v>
      </c>
      <c r="AJ130">
        <f t="shared" si="150"/>
        <v>54622.343518180947</v>
      </c>
      <c r="AK130">
        <f t="shared" si="151"/>
        <v>35460.893526933811</v>
      </c>
      <c r="AL130">
        <f t="shared" si="153"/>
        <v>44.400424740773275</v>
      </c>
      <c r="AM130">
        <f t="shared" si="154"/>
        <v>5.2678645998017233</v>
      </c>
      <c r="AN130">
        <f t="shared" si="149"/>
        <v>2.2857791509705567</v>
      </c>
      <c r="AO130" s="11">
        <f t="shared" si="108"/>
        <v>1.0833701519337076E-2</v>
      </c>
      <c r="AP130" s="11">
        <f t="shared" si="109"/>
        <v>1.0833701519337113E-2</v>
      </c>
      <c r="AQ130" s="11">
        <f t="shared" si="110"/>
        <v>1.083370151933705E-2</v>
      </c>
      <c r="AR130">
        <f t="shared" si="89"/>
        <v>165474.20426762931</v>
      </c>
      <c r="AS130">
        <f t="shared" si="73"/>
        <v>31294.342200956587</v>
      </c>
      <c r="AT130">
        <f t="shared" si="90"/>
        <v>20593.512963573383</v>
      </c>
      <c r="AU130">
        <f t="shared" si="152"/>
        <v>33094.840853525864</v>
      </c>
      <c r="AV130">
        <f t="shared" si="128"/>
        <v>6258.8684401913179</v>
      </c>
      <c r="AW130">
        <f t="shared" si="129"/>
        <v>4118.7025927146769</v>
      </c>
      <c r="AX130">
        <f t="shared" si="130"/>
        <v>103396.92113558357</v>
      </c>
      <c r="AY130">
        <f t="shared" si="131"/>
        <v>7076.1627734361527</v>
      </c>
      <c r="AZ130">
        <f t="shared" si="132"/>
        <v>2471.8881472531339</v>
      </c>
      <c r="BA130">
        <f t="shared" si="133"/>
        <v>14782.798751200193</v>
      </c>
      <c r="BB130">
        <f t="shared" si="134"/>
        <v>31362.567575689405</v>
      </c>
      <c r="BC130">
        <f t="shared" si="135"/>
        <v>52070.87144326308</v>
      </c>
      <c r="BD130">
        <f t="shared" si="136"/>
        <v>5007.6740280336498</v>
      </c>
      <c r="BE130">
        <f t="shared" si="157"/>
        <v>0.22892962336720582</v>
      </c>
      <c r="BF130">
        <f t="shared" si="157"/>
        <v>9.4306365573996173E-2</v>
      </c>
      <c r="BG130">
        <f t="shared" si="157"/>
        <v>1.9318389499603753E-2</v>
      </c>
      <c r="BH130">
        <f t="shared" si="115"/>
        <v>0.1210109083731585</v>
      </c>
      <c r="BI130">
        <f t="shared" si="116"/>
        <v>5.2408772455050717E-3</v>
      </c>
      <c r="BJ130">
        <f t="shared" si="117"/>
        <v>8.8936905877762111E-4</v>
      </c>
      <c r="BK130">
        <f t="shared" si="118"/>
        <v>3.7320017285840052E-5</v>
      </c>
      <c r="BL130">
        <f t="shared" si="119"/>
        <v>867.2299918642766</v>
      </c>
      <c r="BM130">
        <f t="shared" si="120"/>
        <v>27.832219668329547</v>
      </c>
      <c r="BN130">
        <f t="shared" si="158"/>
        <v>0.76855025977672986</v>
      </c>
      <c r="BO130">
        <f t="shared" si="121"/>
        <v>544.47997514702604</v>
      </c>
      <c r="BP130">
        <f t="shared" si="122"/>
        <v>26.150130122796821</v>
      </c>
      <c r="BQ130">
        <f t="shared" si="123"/>
        <v>9.0012373815042359</v>
      </c>
      <c r="BR130" s="11">
        <f t="shared" si="137"/>
        <v>4.1867899447418394E-2</v>
      </c>
      <c r="BS130">
        <f>MAX(-99,(BS$3*'Climate Model'!E236+BS$4*'Climate Model'!E236^2+BS$6*'Climate Model'!E236^6)*(K130/K$69)^BS$8)</f>
        <v>-1.2136167482436566</v>
      </c>
      <c r="BT130">
        <f>MAX(-99,(BT$3*'Climate Model'!E236+BT$4*'Climate Model'!E236^2+BT$6*'Climate Model'!E236^6)*(L130/L$69)^BS$8)</f>
        <v>-2.9135447142520783</v>
      </c>
      <c r="BU130">
        <f>MAX(-99,(BU$3*'Climate Model'!E236+BU$4*'Climate Model'!E236^2+BU$6*'Climate Model'!E236^6)*(M130/M$69)^BS$8)</f>
        <v>-3.3265597772378204</v>
      </c>
      <c r="BV130" s="41">
        <f t="shared" si="92"/>
        <v>5.0986213091899268E-2</v>
      </c>
      <c r="BW130">
        <f>MAX(-99,(BW$3*'Climate Model'!N236+BW$4*'Climate Model'!N236^2+BW$6*'Climate Model'!N236^6)*(K130/K$69)^BS$8)</f>
        <v>-1.2136280406130497</v>
      </c>
      <c r="BX130">
        <f>MAX(-99,(BX$3*'Climate Model'!N236+BX$4*'Climate Model'!N236^2+BX$6*'Climate Model'!N236^6)*(L130/L$69)^BS$8)</f>
        <v>-2.9135560789364119</v>
      </c>
      <c r="BY130">
        <f>MAX(-99,(BY$3*'Climate Model'!N236+BY$4*'Climate Model'!N236^2+BY$6*'Climate Model'!N236^6)*(M130/M$69)^BS$8)</f>
        <v>-3.326568223143036</v>
      </c>
      <c r="BZ130">
        <f t="shared" si="124"/>
        <v>2.3981770187124093E-2</v>
      </c>
      <c r="CA130">
        <f t="shared" si="138"/>
        <v>1.2227396450816661E-3</v>
      </c>
    </row>
    <row r="131" spans="1:79" ht="14.5" x14ac:dyDescent="0.35">
      <c r="A131" s="13">
        <v>2082</v>
      </c>
      <c r="B131" s="18">
        <f t="shared" si="74"/>
        <v>1280.6136342476716</v>
      </c>
      <c r="C131">
        <f t="shared" si="75"/>
        <v>3539.723651442881</v>
      </c>
      <c r="D131">
        <f t="shared" si="76"/>
        <v>6672.0319073562268</v>
      </c>
      <c r="E131" s="11">
        <f t="shared" si="111"/>
        <v>2.4281376286379805E-4</v>
      </c>
      <c r="F131" s="11">
        <f t="shared" si="147"/>
        <v>4.8678806491882118E-4</v>
      </c>
      <c r="G131" s="11">
        <f t="shared" si="148"/>
        <v>1.0747449367422687E-3</v>
      </c>
      <c r="H131">
        <f t="shared" si="139"/>
        <v>167518.12886666824</v>
      </c>
      <c r="I131">
        <f t="shared" si="140"/>
        <v>31690.973454232619</v>
      </c>
      <c r="J131">
        <f t="shared" si="113"/>
        <v>20878.804945321725</v>
      </c>
      <c r="K131">
        <f t="shared" si="78"/>
        <v>130810.82723680427</v>
      </c>
      <c r="L131">
        <f t="shared" si="141"/>
        <v>8952.9512964421883</v>
      </c>
      <c r="M131">
        <f t="shared" si="79"/>
        <v>3129.3023227754452</v>
      </c>
      <c r="N131" s="11">
        <f t="shared" si="114"/>
        <v>1.2106169507875977E-2</v>
      </c>
      <c r="O131" s="11">
        <f t="shared" si="95"/>
        <v>1.2181498147722932E-2</v>
      </c>
      <c r="P131" s="11">
        <f t="shared" si="96"/>
        <v>1.2765023774350834E-2</v>
      </c>
      <c r="Q131">
        <f t="shared" si="125"/>
        <v>9049.7828895743442</v>
      </c>
      <c r="R131">
        <f t="shared" si="142"/>
        <v>6985.6373812175234</v>
      </c>
      <c r="S131">
        <f t="shared" si="143"/>
        <v>5143.9721902201363</v>
      </c>
      <c r="T131">
        <f t="shared" si="80"/>
        <v>54.022707576785827</v>
      </c>
      <c r="U131">
        <f t="shared" si="81"/>
        <v>220.42987702179681</v>
      </c>
      <c r="V131">
        <f t="shared" si="82"/>
        <v>246.37292238187877</v>
      </c>
      <c r="W131" s="11">
        <f t="shared" si="100"/>
        <v>-1.219247815263802E-2</v>
      </c>
      <c r="X131" s="11">
        <f t="shared" si="101"/>
        <v>-1.3228586309256496E-2</v>
      </c>
      <c r="Y131" s="11">
        <f t="shared" si="102"/>
        <v>-1.2203590291796629E-2</v>
      </c>
      <c r="Z131">
        <f t="shared" si="83"/>
        <v>13877.017493114992</v>
      </c>
      <c r="AA131">
        <f t="shared" si="84"/>
        <v>22605.898929690778</v>
      </c>
      <c r="AB131">
        <f t="shared" si="85"/>
        <v>8861.817063767634</v>
      </c>
      <c r="AC131">
        <f t="shared" si="86"/>
        <v>1.9886932418042875</v>
      </c>
      <c r="AD131">
        <f t="shared" si="87"/>
        <v>3.5704317869370508</v>
      </c>
      <c r="AE131">
        <f t="shared" si="88"/>
        <v>1.7592954514166765</v>
      </c>
      <c r="AF131" s="11">
        <f t="shared" si="144"/>
        <v>-2.9039671966837322E-3</v>
      </c>
      <c r="AG131" s="11">
        <f t="shared" si="145"/>
        <v>2.0566286860739247E-3</v>
      </c>
      <c r="AH131" s="11">
        <f t="shared" si="146"/>
        <v>8.2570411056281934E-4</v>
      </c>
      <c r="AI131">
        <f t="shared" si="156"/>
        <v>294171.50859906216</v>
      </c>
      <c r="AJ131">
        <f t="shared" si="150"/>
        <v>55418.977606554174</v>
      </c>
      <c r="AK131">
        <f t="shared" si="151"/>
        <v>36033.506766955106</v>
      </c>
      <c r="AL131">
        <f t="shared" si="153"/>
        <v>44.876635480256866</v>
      </c>
      <c r="AM131">
        <f t="shared" si="154"/>
        <v>5.3243643677930717</v>
      </c>
      <c r="AN131">
        <f t="shared" si="149"/>
        <v>2.3102949655406877</v>
      </c>
      <c r="AO131" s="11">
        <f t="shared" si="108"/>
        <v>1.0725364504143705E-2</v>
      </c>
      <c r="AP131" s="11">
        <f t="shared" si="109"/>
        <v>1.0725364504143742E-2</v>
      </c>
      <c r="AQ131" s="11">
        <f t="shared" si="110"/>
        <v>1.0725364504143679E-2</v>
      </c>
      <c r="AR131">
        <f t="shared" si="89"/>
        <v>167518.12886666824</v>
      </c>
      <c r="AS131">
        <f t="shared" si="73"/>
        <v>31690.973454232619</v>
      </c>
      <c r="AT131">
        <f t="shared" si="90"/>
        <v>20878.804945321725</v>
      </c>
      <c r="AU131">
        <f t="shared" si="152"/>
        <v>33503.625773333646</v>
      </c>
      <c r="AV131">
        <f t="shared" si="128"/>
        <v>6338.1946908465243</v>
      </c>
      <c r="AW131">
        <f t="shared" si="129"/>
        <v>4175.7609890643453</v>
      </c>
      <c r="AX131">
        <f t="shared" si="130"/>
        <v>104648.66178944342</v>
      </c>
      <c r="AY131">
        <f t="shared" si="131"/>
        <v>7162.3610371537497</v>
      </c>
      <c r="AZ131">
        <f t="shared" si="132"/>
        <v>2503.4418582203562</v>
      </c>
      <c r="BA131">
        <f t="shared" si="133"/>
        <v>14801.798451551203</v>
      </c>
      <c r="BB131">
        <f t="shared" si="134"/>
        <v>31420.69312203244</v>
      </c>
      <c r="BC131">
        <f t="shared" si="135"/>
        <v>52211.463986842398</v>
      </c>
      <c r="BD131">
        <f t="shared" si="136"/>
        <v>4779.7853654118353</v>
      </c>
      <c r="BE131">
        <f t="shared" si="157"/>
        <v>0.22892962336720582</v>
      </c>
      <c r="BF131">
        <f t="shared" si="157"/>
        <v>9.4306365573996173E-2</v>
      </c>
      <c r="BG131">
        <f t="shared" si="157"/>
        <v>1.9318389499603753E-2</v>
      </c>
      <c r="BH131">
        <f t="shared" si="115"/>
        <v>0.1208505634306105</v>
      </c>
      <c r="BI131">
        <f t="shared" si="116"/>
        <v>5.2408772455050717E-3</v>
      </c>
      <c r="BJ131">
        <f t="shared" si="117"/>
        <v>8.8936905877762111E-4</v>
      </c>
      <c r="BK131">
        <f t="shared" si="118"/>
        <v>3.7320017285840052E-5</v>
      </c>
      <c r="BL131">
        <f t="shared" si="119"/>
        <v>877.94194978690791</v>
      </c>
      <c r="BM131">
        <f t="shared" si="120"/>
        <v>28.184971232737439</v>
      </c>
      <c r="BN131">
        <f t="shared" si="158"/>
        <v>0.77919736146708951</v>
      </c>
      <c r="BO131">
        <f t="shared" si="121"/>
        <v>552.71043893477099</v>
      </c>
      <c r="BP131">
        <f t="shared" si="122"/>
        <v>26.441421659594685</v>
      </c>
      <c r="BQ131">
        <f t="shared" si="123"/>
        <v>9.1029838083453853</v>
      </c>
      <c r="BR131" s="11">
        <f t="shared" si="137"/>
        <v>4.1730354548254106E-2</v>
      </c>
      <c r="BS131">
        <f>MAX(-99,(BS$3*'Climate Model'!E237+BS$4*'Climate Model'!E237^2+BS$6*'Climate Model'!E237^6)*(K131/K$69)^BS$8)</f>
        <v>-1.3510442801641149</v>
      </c>
      <c r="BT131">
        <f>MAX(-99,(BT$3*'Climate Model'!E237+BT$4*'Climate Model'!E237^2+BT$6*'Climate Model'!E237^6)*(L131/L$69)^BS$8)</f>
        <v>-3.0465535922535487</v>
      </c>
      <c r="BU131">
        <f>MAX(-99,(BU$3*'Climate Model'!E237+BU$4*'Climate Model'!E237^2+BU$6*'Climate Model'!E237^6)*(M131/M$69)^BS$8)</f>
        <v>-3.421296084242893</v>
      </c>
      <c r="BV131" s="41">
        <f t="shared" si="92"/>
        <v>4.855829818276123E-2</v>
      </c>
      <c r="BW131">
        <f>MAX(-99,(BW$3*'Climate Model'!N237+BW$4*'Climate Model'!N237^2+BW$6*'Climate Model'!N237^6)*(K131/K$69)^BS$8)</f>
        <v>-1.3510556861699541</v>
      </c>
      <c r="BX131">
        <f>MAX(-99,(BX$3*'Climate Model'!N237+BX$4*'Climate Model'!N237^2+BX$6*'Climate Model'!N237^6)*(L131/L$69)^BS$8)</f>
        <v>-3.0465650455915698</v>
      </c>
      <c r="BY131">
        <f>MAX(-99,(BY$3*'Climate Model'!N237+BY$4*'Climate Model'!N237^2+BY$6*'Climate Model'!N237^6)*(M131/M$69)^BS$8)</f>
        <v>-3.4213045773110857</v>
      </c>
      <c r="BZ131">
        <f t="shared" si="124"/>
        <v>2.4510053013898716E-2</v>
      </c>
      <c r="CA131">
        <f t="shared" si="138"/>
        <v>1.1901664627241794E-3</v>
      </c>
    </row>
    <row r="132" spans="1:79" ht="14.5" x14ac:dyDescent="0.35">
      <c r="A132" s="13">
        <v>2083</v>
      </c>
      <c r="B132" s="18">
        <f t="shared" si="74"/>
        <v>1280.9090373322126</v>
      </c>
      <c r="C132">
        <f t="shared" si="75"/>
        <v>3541.3605919081824</v>
      </c>
      <c r="D132">
        <f t="shared" si="76"/>
        <v>6678.8441032409301</v>
      </c>
      <c r="E132" s="11">
        <f t="shared" si="111"/>
        <v>2.3067307472060812E-4</v>
      </c>
      <c r="F132" s="11">
        <f t="shared" si="147"/>
        <v>4.6244866167288008E-4</v>
      </c>
      <c r="G132" s="11">
        <f t="shared" si="148"/>
        <v>1.0210076899051551E-3</v>
      </c>
      <c r="H132">
        <f t="shared" si="139"/>
        <v>169558.47381094756</v>
      </c>
      <c r="I132">
        <f t="shared" si="140"/>
        <v>32086.808039247553</v>
      </c>
      <c r="J132">
        <f t="shared" si="113"/>
        <v>21163.641801330283</v>
      </c>
      <c r="K132">
        <f t="shared" si="78"/>
        <v>132373.5479016465</v>
      </c>
      <c r="L132">
        <f t="shared" si="141"/>
        <v>9060.5876488726317</v>
      </c>
      <c r="M132">
        <f t="shared" si="79"/>
        <v>3168.7581674590306</v>
      </c>
      <c r="N132" s="11">
        <f t="shared" si="114"/>
        <v>1.194641680549322E-2</v>
      </c>
      <c r="O132" s="11">
        <f t="shared" si="95"/>
        <v>1.2022443646400373E-2</v>
      </c>
      <c r="P132" s="11">
        <f t="shared" si="96"/>
        <v>1.2608511615007895E-2</v>
      </c>
      <c r="Q132">
        <f t="shared" si="125"/>
        <v>9048.3246522919544</v>
      </c>
      <c r="R132">
        <f t="shared" si="142"/>
        <v>6979.3267990780896</v>
      </c>
      <c r="S132">
        <f t="shared" si="143"/>
        <v>5150.5169495214268</v>
      </c>
      <c r="T132">
        <f t="shared" si="80"/>
        <v>53.364036894909511</v>
      </c>
      <c r="U132">
        <f t="shared" si="81"/>
        <v>217.51390136847519</v>
      </c>
      <c r="V132">
        <f t="shared" si="82"/>
        <v>243.36628817813769</v>
      </c>
      <c r="W132" s="11">
        <f t="shared" si="100"/>
        <v>-1.219247815263802E-2</v>
      </c>
      <c r="X132" s="11">
        <f t="shared" si="101"/>
        <v>-1.3228586309256496E-2</v>
      </c>
      <c r="Y132" s="11">
        <f t="shared" si="102"/>
        <v>-1.2203590291796629E-2</v>
      </c>
      <c r="Z132">
        <f t="shared" si="83"/>
        <v>13836.841463042734</v>
      </c>
      <c r="AA132">
        <f t="shared" si="84"/>
        <v>22636.035113173755</v>
      </c>
      <c r="AB132">
        <f t="shared" si="85"/>
        <v>8882.2680294698384</v>
      </c>
      <c r="AC132">
        <f t="shared" si="86"/>
        <v>1.9829181418658213</v>
      </c>
      <c r="AD132">
        <f t="shared" si="87"/>
        <v>3.5777748393717359</v>
      </c>
      <c r="AE132">
        <f t="shared" si="88"/>
        <v>1.7607481089026058</v>
      </c>
      <c r="AF132" s="11">
        <f t="shared" si="144"/>
        <v>-2.9039671966837322E-3</v>
      </c>
      <c r="AG132" s="11">
        <f t="shared" si="145"/>
        <v>2.0566286860739247E-3</v>
      </c>
      <c r="AH132" s="11">
        <f t="shared" si="146"/>
        <v>8.2570411056281934E-4</v>
      </c>
      <c r="AI132">
        <f t="shared" si="156"/>
        <v>298257.98351248959</v>
      </c>
      <c r="AJ132">
        <f t="shared" si="150"/>
        <v>56215.274536745281</v>
      </c>
      <c r="AK132">
        <f t="shared" si="151"/>
        <v>36605.917079323939</v>
      </c>
      <c r="AL132">
        <f t="shared" si="153"/>
        <v>45.35314057076976</v>
      </c>
      <c r="AM132">
        <f t="shared" si="154"/>
        <v>5.3808990589045527</v>
      </c>
      <c r="AN132">
        <f t="shared" si="149"/>
        <v>2.3348259336020241</v>
      </c>
      <c r="AO132" s="11">
        <f t="shared" si="108"/>
        <v>1.0618110859102269E-2</v>
      </c>
      <c r="AP132" s="11">
        <f t="shared" si="109"/>
        <v>1.0618110859102305E-2</v>
      </c>
      <c r="AQ132" s="11">
        <f t="shared" si="110"/>
        <v>1.0618110859102243E-2</v>
      </c>
      <c r="AR132">
        <f t="shared" si="89"/>
        <v>169558.47381094756</v>
      </c>
      <c r="AS132">
        <f t="shared" si="73"/>
        <v>32086.808039247553</v>
      </c>
      <c r="AT132">
        <f t="shared" si="90"/>
        <v>21163.641801330283</v>
      </c>
      <c r="AU132">
        <f t="shared" si="152"/>
        <v>33911.694762189516</v>
      </c>
      <c r="AV132">
        <f t="shared" si="128"/>
        <v>6417.3616078495106</v>
      </c>
      <c r="AW132">
        <f t="shared" si="129"/>
        <v>4232.7283602660564</v>
      </c>
      <c r="AX132">
        <f t="shared" si="130"/>
        <v>105898.83832131721</v>
      </c>
      <c r="AY132">
        <f t="shared" si="131"/>
        <v>7248.4701190981059</v>
      </c>
      <c r="AZ132">
        <f t="shared" si="132"/>
        <v>2535.0065339672242</v>
      </c>
      <c r="BA132">
        <f t="shared" si="133"/>
        <v>14820.424418997656</v>
      </c>
      <c r="BB132">
        <f t="shared" si="134"/>
        <v>31477.545488006661</v>
      </c>
      <c r="BC132">
        <f t="shared" si="135"/>
        <v>52348.456114010041</v>
      </c>
      <c r="BD132">
        <f t="shared" si="136"/>
        <v>4562.002447040104</v>
      </c>
      <c r="BE132">
        <f t="shared" si="157"/>
        <v>0.22892962336720582</v>
      </c>
      <c r="BF132">
        <f t="shared" si="157"/>
        <v>9.4306365573996173E-2</v>
      </c>
      <c r="BG132">
        <f t="shared" si="157"/>
        <v>1.9318389499603753E-2</v>
      </c>
      <c r="BH132">
        <f t="shared" si="115"/>
        <v>0.12069140707803572</v>
      </c>
      <c r="BI132">
        <f t="shared" si="116"/>
        <v>5.2408772455050717E-3</v>
      </c>
      <c r="BJ132">
        <f t="shared" si="117"/>
        <v>8.8936905877762111E-4</v>
      </c>
      <c r="BK132">
        <f t="shared" si="118"/>
        <v>3.7320017285840052E-5</v>
      </c>
      <c r="BL132">
        <f t="shared" si="119"/>
        <v>888.63514717836267</v>
      </c>
      <c r="BM132">
        <f t="shared" si="120"/>
        <v>28.537014265043801</v>
      </c>
      <c r="BN132">
        <f t="shared" si="158"/>
        <v>0.78982747785697327</v>
      </c>
      <c r="BO132">
        <f t="shared" si="121"/>
        <v>561.0667384162191</v>
      </c>
      <c r="BP132">
        <f t="shared" si="122"/>
        <v>26.736044841093655</v>
      </c>
      <c r="BQ132">
        <f t="shared" si="123"/>
        <v>9.2059252027006693</v>
      </c>
      <c r="BR132" s="11">
        <f t="shared" si="137"/>
        <v>4.1593594992408639E-2</v>
      </c>
      <c r="BS132">
        <f>MAX(-99,(BS$3*'Climate Model'!E238+BS$4*'Climate Model'!E238^2+BS$6*'Climate Model'!E238^6)*(K132/K$69)^BS$8)</f>
        <v>-1.489775613636618</v>
      </c>
      <c r="BT132">
        <f>MAX(-99,(BT$3*'Climate Model'!E238+BT$4*'Climate Model'!E238^2+BT$6*'Climate Model'!E238^6)*(L132/L$69)^BS$8)</f>
        <v>-3.1806362156543155</v>
      </c>
      <c r="BU132">
        <f>MAX(-99,(BU$3*'Climate Model'!E238+BU$4*'Climate Model'!E238^2+BU$6*'Climate Model'!E238^6)*(M132/M$69)^BS$8)</f>
        <v>-3.5166406621017599</v>
      </c>
      <c r="BV132" s="41">
        <f t="shared" si="92"/>
        <v>4.6245998269296387E-2</v>
      </c>
      <c r="BW132">
        <f>MAX(-99,(BW$3*'Climate Model'!N238+BW$4*'Climate Model'!N238^2+BW$6*'Climate Model'!N238^6)*(K132/K$69)^BS$8)</f>
        <v>-1.4897871293731551</v>
      </c>
      <c r="BX132">
        <f>MAX(-99,(BX$3*'Climate Model'!N238+BX$4*'Climate Model'!N238^2+BX$6*'Climate Model'!N238^6)*(L132/L$69)^BS$8)</f>
        <v>-3.1806477541712681</v>
      </c>
      <c r="BY132">
        <f>MAX(-99,(BY$3*'Climate Model'!N238+BY$4*'Climate Model'!N238^2+BY$6*'Climate Model'!N238^6)*(M132/M$69)^BS$8)</f>
        <v>-3.5166492000490872</v>
      </c>
      <c r="BZ132">
        <f t="shared" si="124"/>
        <v>2.5035189494948592E-2</v>
      </c>
      <c r="CA132">
        <f t="shared" si="138"/>
        <v>1.1577773300548997E-3</v>
      </c>
    </row>
    <row r="133" spans="1:79" ht="14.5" x14ac:dyDescent="0.35">
      <c r="A133" s="13">
        <v>2084</v>
      </c>
      <c r="B133" s="18">
        <f t="shared" si="74"/>
        <v>1281.1897349969875</v>
      </c>
      <c r="C133">
        <f t="shared" si="75"/>
        <v>3542.9164045011003</v>
      </c>
      <c r="D133">
        <f t="shared" si="76"/>
        <v>6685.3222968705622</v>
      </c>
      <c r="E133" s="11">
        <f t="shared" si="111"/>
        <v>2.1913942098457771E-4</v>
      </c>
      <c r="F133" s="11">
        <f t="shared" si="147"/>
        <v>4.3932622858923606E-4</v>
      </c>
      <c r="G133" s="11">
        <f t="shared" si="148"/>
        <v>9.6995730540989737E-4</v>
      </c>
      <c r="H133">
        <f t="shared" si="139"/>
        <v>171594.92635908767</v>
      </c>
      <c r="I133">
        <f t="shared" si="140"/>
        <v>32481.794621040397</v>
      </c>
      <c r="J133">
        <f t="shared" si="113"/>
        <v>21447.998982365465</v>
      </c>
      <c r="K133">
        <f t="shared" si="78"/>
        <v>133934.04713743756</v>
      </c>
      <c r="L133">
        <f t="shared" si="141"/>
        <v>9168.0951263128536</v>
      </c>
      <c r="M133">
        <f t="shared" si="79"/>
        <v>3208.2221364862839</v>
      </c>
      <c r="N133" s="11">
        <f t="shared" si="114"/>
        <v>1.1788603240811504E-2</v>
      </c>
      <c r="O133" s="11">
        <f t="shared" si="95"/>
        <v>1.1865397875555963E-2</v>
      </c>
      <c r="P133" s="11">
        <f t="shared" si="96"/>
        <v>1.245408041311616E-2</v>
      </c>
      <c r="Q133">
        <f t="shared" si="125"/>
        <v>9045.3514833760346</v>
      </c>
      <c r="R133">
        <f t="shared" si="142"/>
        <v>6971.7787095795074</v>
      </c>
      <c r="S133">
        <f t="shared" si="143"/>
        <v>5156.0205780747374</v>
      </c>
      <c r="T133">
        <f t="shared" si="80"/>
        <v>52.71339704093176</v>
      </c>
      <c r="U133">
        <f t="shared" si="81"/>
        <v>214.6364999507592</v>
      </c>
      <c r="V133">
        <f t="shared" si="82"/>
        <v>240.39634570637639</v>
      </c>
      <c r="W133" s="11">
        <f t="shared" si="100"/>
        <v>-1.219247815263802E-2</v>
      </c>
      <c r="X133" s="11">
        <f t="shared" si="101"/>
        <v>-1.3228586309256496E-2</v>
      </c>
      <c r="Y133" s="11">
        <f t="shared" si="102"/>
        <v>-1.2203590291796629E-2</v>
      </c>
      <c r="Z133">
        <f t="shared" si="83"/>
        <v>13794.436603775473</v>
      </c>
      <c r="AA133">
        <f t="shared" si="84"/>
        <v>22662.098369354429</v>
      </c>
      <c r="AB133">
        <f t="shared" si="85"/>
        <v>8900.9125397873759</v>
      </c>
      <c r="AC133">
        <f t="shared" si="86"/>
        <v>1.9771598126281338</v>
      </c>
      <c r="AD133">
        <f t="shared" si="87"/>
        <v>3.5851329937387013</v>
      </c>
      <c r="AE133">
        <f t="shared" si="88"/>
        <v>1.7622019658537924</v>
      </c>
      <c r="AF133" s="11">
        <f t="shared" si="144"/>
        <v>-2.9039671966837322E-3</v>
      </c>
      <c r="AG133" s="11">
        <f t="shared" si="145"/>
        <v>2.0566286860739247E-3</v>
      </c>
      <c r="AH133" s="11">
        <f t="shared" si="146"/>
        <v>8.2570411056281934E-4</v>
      </c>
      <c r="AI133">
        <f t="shared" si="156"/>
        <v>302343.87992343016</v>
      </c>
      <c r="AJ133">
        <f t="shared" si="150"/>
        <v>57011.108690920264</v>
      </c>
      <c r="AK133">
        <f t="shared" si="151"/>
        <v>37178.053731657601</v>
      </c>
      <c r="AL133">
        <f t="shared" si="153"/>
        <v>45.829889598414752</v>
      </c>
      <c r="AM133">
        <f t="shared" si="154"/>
        <v>5.4374626918063491</v>
      </c>
      <c r="AN133">
        <f t="shared" si="149"/>
        <v>2.3593694597957202</v>
      </c>
      <c r="AO133" s="11">
        <f t="shared" si="108"/>
        <v>1.0511929750511247E-2</v>
      </c>
      <c r="AP133" s="11">
        <f t="shared" si="109"/>
        <v>1.0511929750511281E-2</v>
      </c>
      <c r="AQ133" s="11">
        <f t="shared" si="110"/>
        <v>1.0511929750511221E-2</v>
      </c>
      <c r="AR133">
        <f t="shared" si="89"/>
        <v>171594.92635908767</v>
      </c>
      <c r="AS133">
        <f t="shared" ref="AS133:AS196" si="159">AM133*AJ133^AS$6*C133^(1-AS$6)*(1-BJ132+BT132/100)</f>
        <v>32481.794621040397</v>
      </c>
      <c r="AT133">
        <f t="shared" si="90"/>
        <v>21447.998982365465</v>
      </c>
      <c r="AU133">
        <f t="shared" si="152"/>
        <v>34318.985271817532</v>
      </c>
      <c r="AV133">
        <f t="shared" si="128"/>
        <v>6496.3589242080798</v>
      </c>
      <c r="AW133">
        <f t="shared" si="129"/>
        <v>4289.5997964730932</v>
      </c>
      <c r="AX133">
        <f t="shared" si="130"/>
        <v>107147.23770995004</v>
      </c>
      <c r="AY133">
        <f t="shared" si="131"/>
        <v>7334.4761010502834</v>
      </c>
      <c r="AZ133">
        <f t="shared" si="132"/>
        <v>2566.5777091890272</v>
      </c>
      <c r="BA133">
        <f t="shared" si="133"/>
        <v>14838.687264989063</v>
      </c>
      <c r="BB133">
        <f t="shared" si="134"/>
        <v>31533.165068088132</v>
      </c>
      <c r="BC133">
        <f t="shared" si="135"/>
        <v>52481.977227226664</v>
      </c>
      <c r="BD133">
        <f t="shared" si="136"/>
        <v>4353.8990769134589</v>
      </c>
      <c r="BE133">
        <f t="shared" si="157"/>
        <v>0.22892962336720582</v>
      </c>
      <c r="BF133">
        <f t="shared" si="157"/>
        <v>9.4306365573996173E-2</v>
      </c>
      <c r="BG133">
        <f t="shared" si="157"/>
        <v>1.9318389499603753E-2</v>
      </c>
      <c r="BH133">
        <f t="shared" si="115"/>
        <v>0.12053338326738679</v>
      </c>
      <c r="BI133">
        <f t="shared" si="116"/>
        <v>5.2408772455050717E-3</v>
      </c>
      <c r="BJ133">
        <f t="shared" si="117"/>
        <v>8.8936905877762111E-4</v>
      </c>
      <c r="BK133">
        <f t="shared" si="118"/>
        <v>3.7320017285840052E-5</v>
      </c>
      <c r="BL133">
        <f t="shared" si="119"/>
        <v>899.30794499946103</v>
      </c>
      <c r="BM133">
        <f t="shared" si="120"/>
        <v>28.888303109522695</v>
      </c>
      <c r="BN133">
        <f t="shared" si="158"/>
        <v>0.80043969276855897</v>
      </c>
      <c r="BO133">
        <f t="shared" si="121"/>
        <v>569.55079778115396</v>
      </c>
      <c r="BP133">
        <f t="shared" si="122"/>
        <v>27.034036726040043</v>
      </c>
      <c r="BQ133">
        <f t="shared" si="123"/>
        <v>9.310074590134974</v>
      </c>
      <c r="BR133" s="11">
        <f t="shared" si="137"/>
        <v>4.1457671777115984E-2</v>
      </c>
      <c r="BS133">
        <f>MAX(-99,(BS$3*'Climate Model'!E239+BS$4*'Climate Model'!E239^2+BS$6*'Climate Model'!E239^6)*(K133/K$69)^BS$8)</f>
        <v>-1.6297646956682534</v>
      </c>
      <c r="BT133">
        <f>MAX(-99,(BT$3*'Climate Model'!E239+BT$4*'Climate Model'!E239^2+BT$6*'Climate Model'!E239^6)*(L133/L$69)^BS$8)</f>
        <v>-3.315750148869105</v>
      </c>
      <c r="BU133">
        <f>MAX(-99,(BU$3*'Climate Model'!E239+BU$4*'Climate Model'!E239^2+BU$6*'Climate Model'!E239^6)*(M133/M$69)^BS$8)</f>
        <v>-3.6125642688531383</v>
      </c>
      <c r="BV133" s="41">
        <f t="shared" si="92"/>
        <v>4.4043807875520369E-2</v>
      </c>
      <c r="BW133">
        <f>MAX(-99,(BW$3*'Climate Model'!N239+BW$4*'Climate Model'!N239^2+BW$6*'Climate Model'!N239^6)*(K133/K$69)^BS$8)</f>
        <v>-1.6297763172935424</v>
      </c>
      <c r="BX133">
        <f>MAX(-99,(BX$3*'Climate Model'!N239+BX$4*'Climate Model'!N239^2+BX$6*'Climate Model'!N239^6)*(L133/L$69)^BS$8)</f>
        <v>-3.3157617691586903</v>
      </c>
      <c r="BY133">
        <f>MAX(-99,(BY$3*'Climate Model'!N239+BY$4*'Climate Model'!N239^2+BY$6*'Climate Model'!N239^6)*(M133/M$69)^BS$8)</f>
        <v>-3.6125728494503004</v>
      </c>
      <c r="BZ133">
        <f t="shared" si="124"/>
        <v>2.5556964345857604E-2</v>
      </c>
      <c r="CA133">
        <f t="shared" si="138"/>
        <v>1.1256260275304764E-3</v>
      </c>
    </row>
    <row r="134" spans="1:79" ht="14.5" x14ac:dyDescent="0.35">
      <c r="A134" s="13">
        <v>2085</v>
      </c>
      <c r="B134" s="18">
        <f t="shared" ref="B134:B197" si="160">B133*(1+E134)</f>
        <v>1281.4564562148512</v>
      </c>
      <c r="C134">
        <f t="shared" ref="C134:C197" si="161">C133*(1+F134)</f>
        <v>3544.3950757981866</v>
      </c>
      <c r="D134">
        <f t="shared" ref="D134:D197" si="162">D133*(1+G134)</f>
        <v>6691.4825502113881</v>
      </c>
      <c r="E134" s="11">
        <f t="shared" si="111"/>
        <v>2.0818244993534881E-4</v>
      </c>
      <c r="F134" s="11">
        <f t="shared" si="147"/>
        <v>4.1735991715977425E-4</v>
      </c>
      <c r="G134" s="11">
        <f t="shared" si="148"/>
        <v>9.2145944013940248E-4</v>
      </c>
      <c r="H134">
        <f t="shared" si="139"/>
        <v>173627.18113363773</v>
      </c>
      <c r="I134">
        <f t="shared" si="140"/>
        <v>32875.883150267298</v>
      </c>
      <c r="J134">
        <f t="shared" si="113"/>
        <v>21731.852608155765</v>
      </c>
      <c r="K134">
        <f t="shared" ref="K134:K197" si="163">H134/B134*1000</f>
        <v>135492.06474521605</v>
      </c>
      <c r="L134">
        <f t="shared" si="141"/>
        <v>9275.4567273694101</v>
      </c>
      <c r="M134">
        <f t="shared" ref="M134:M197" si="164">J134/D134*1000</f>
        <v>3247.6887513469255</v>
      </c>
      <c r="N134" s="11">
        <f t="shared" si="114"/>
        <v>1.1632722530811844E-2</v>
      </c>
      <c r="O134" s="11">
        <f t="shared" si="95"/>
        <v>1.1710349813935048E-2</v>
      </c>
      <c r="P134" s="11">
        <f t="shared" si="96"/>
        <v>1.230170891591263E-2</v>
      </c>
      <c r="Q134">
        <f t="shared" si="125"/>
        <v>9040.887141600173</v>
      </c>
      <c r="R134">
        <f t="shared" si="142"/>
        <v>6963.0187654493548</v>
      </c>
      <c r="S134">
        <f t="shared" si="143"/>
        <v>5160.5032488001116</v>
      </c>
      <c r="T134">
        <f t="shared" ref="T134:T197" si="165">T133*(1+W134)</f>
        <v>52.070690099158867</v>
      </c>
      <c r="U134">
        <f t="shared" ref="U134:U197" si="166">U133*(1+X134)</f>
        <v>211.79716248604385</v>
      </c>
      <c r="V134">
        <f t="shared" ref="V134:V197" si="167">V133*(1+Y134)</f>
        <v>237.46264719573068</v>
      </c>
      <c r="W134" s="11">
        <f t="shared" si="100"/>
        <v>-1.219247815263802E-2</v>
      </c>
      <c r="X134" s="11">
        <f t="shared" si="101"/>
        <v>-1.3228586309256496E-2</v>
      </c>
      <c r="Y134" s="11">
        <f t="shared" si="102"/>
        <v>-1.2203590291796629E-2</v>
      </c>
      <c r="Z134">
        <f t="shared" ref="Z134:Z197" si="168">Q133*AC134*(1-BE133)</f>
        <v>13749.858491836336</v>
      </c>
      <c r="AA134">
        <f t="shared" ref="AA134:AA197" si="169">R133*AD134*(1-BF133)</f>
        <v>22684.146596133465</v>
      </c>
      <c r="AB134">
        <f t="shared" ref="AB134:AB197" si="170">S133*AE134*(1-BG133)</f>
        <v>8917.7810588089578</v>
      </c>
      <c r="AC134">
        <f t="shared" ref="AC134:AC197" si="171">AC133*(1+AF134)</f>
        <v>1.9714182053896603</v>
      </c>
      <c r="AD134">
        <f t="shared" ref="AD134:AD197" si="172">AD133*(1+AG134)</f>
        <v>3.5925062810970143</v>
      </c>
      <c r="AE134">
        <f t="shared" ref="AE134:AE197" si="173">AE133*(1+AH134)</f>
        <v>1.7636570232606397</v>
      </c>
      <c r="AF134" s="11">
        <f t="shared" si="144"/>
        <v>-2.9039671966837322E-3</v>
      </c>
      <c r="AG134" s="11">
        <f t="shared" si="145"/>
        <v>2.0566286860739247E-3</v>
      </c>
      <c r="AH134" s="11">
        <f t="shared" si="146"/>
        <v>8.2570411056281934E-4</v>
      </c>
      <c r="AI134">
        <f t="shared" si="156"/>
        <v>306428.4772029047</v>
      </c>
      <c r="AJ134">
        <f t="shared" si="150"/>
        <v>57806.356746036319</v>
      </c>
      <c r="AK134">
        <f t="shared" si="151"/>
        <v>37749.848154964937</v>
      </c>
      <c r="AL134">
        <f t="shared" si="153"/>
        <v>46.306832572547656</v>
      </c>
      <c r="AM134">
        <f t="shared" si="154"/>
        <v>5.4940493353852702</v>
      </c>
      <c r="AN134">
        <f t="shared" si="149"/>
        <v>2.3839229705524256</v>
      </c>
      <c r="AO134" s="11">
        <f t="shared" si="108"/>
        <v>1.0406810453006133E-2</v>
      </c>
      <c r="AP134" s="11">
        <f t="shared" si="109"/>
        <v>1.0406810453006168E-2</v>
      </c>
      <c r="AQ134" s="11">
        <f t="shared" si="110"/>
        <v>1.0406810453006109E-2</v>
      </c>
      <c r="AR134">
        <f t="shared" ref="AR134:AR197" si="174">AL134*AI134^AR$6*B134^(1-AR$6)*(1-BI133+BS133/100)</f>
        <v>173627.18113363773</v>
      </c>
      <c r="AS134">
        <f t="shared" si="159"/>
        <v>32875.883150267298</v>
      </c>
      <c r="AT134">
        <f t="shared" ref="AT134:AT197" si="175">AN134*AK134^AT$6*D134^(1-AT$6)*(1-BK133+BU133/100)</f>
        <v>21731.852608155765</v>
      </c>
      <c r="AU134">
        <f t="shared" si="152"/>
        <v>34725.43622672755</v>
      </c>
      <c r="AV134">
        <f t="shared" si="128"/>
        <v>6575.17663005346</v>
      </c>
      <c r="AW134">
        <f t="shared" si="129"/>
        <v>4346.3705216311528</v>
      </c>
      <c r="AX134">
        <f t="shared" si="130"/>
        <v>108393.65179617284</v>
      </c>
      <c r="AY134">
        <f t="shared" si="131"/>
        <v>7420.3653818955281</v>
      </c>
      <c r="AZ134">
        <f t="shared" si="132"/>
        <v>2598.1510010775405</v>
      </c>
      <c r="BA134">
        <f t="shared" si="133"/>
        <v>14856.59720974091</v>
      </c>
      <c r="BB134">
        <f t="shared" si="134"/>
        <v>31587.590708720621</v>
      </c>
      <c r="BC134">
        <f t="shared" si="135"/>
        <v>52612.151707713907</v>
      </c>
      <c r="BD134">
        <f t="shared" si="136"/>
        <v>4155.0651346167297</v>
      </c>
      <c r="BE134">
        <f t="shared" si="157"/>
        <v>0.22892962336720582</v>
      </c>
      <c r="BF134">
        <f t="shared" si="157"/>
        <v>9.4306365573996173E-2</v>
      </c>
      <c r="BG134">
        <f t="shared" si="157"/>
        <v>1.9318389499603753E-2</v>
      </c>
      <c r="BH134">
        <f t="shared" si="115"/>
        <v>0.12037643893043393</v>
      </c>
      <c r="BI134">
        <f t="shared" si="116"/>
        <v>5.2408772455050717E-3</v>
      </c>
      <c r="BJ134">
        <f t="shared" si="117"/>
        <v>8.8936905877762111E-4</v>
      </c>
      <c r="BK134">
        <f t="shared" si="118"/>
        <v>3.7320017285840052E-5</v>
      </c>
      <c r="BL134">
        <f t="shared" si="119"/>
        <v>909.95874280446947</v>
      </c>
      <c r="BM134">
        <f t="shared" si="120"/>
        <v>29.238793253836281</v>
      </c>
      <c r="BN134">
        <f t="shared" si="158"/>
        <v>0.81103311498970132</v>
      </c>
      <c r="BO134">
        <f t="shared" si="121"/>
        <v>578.1645710293385</v>
      </c>
      <c r="BP134">
        <f t="shared" si="122"/>
        <v>27.335434831527284</v>
      </c>
      <c r="BQ134">
        <f t="shared" si="123"/>
        <v>9.4154451755155275</v>
      </c>
      <c r="BR134" s="11">
        <f t="shared" si="137"/>
        <v>4.132263263775135E-2</v>
      </c>
      <c r="BS134">
        <f>MAX(-99,(BS$3*'Climate Model'!E240+BS$4*'Climate Model'!E240^2+BS$6*'Climate Model'!E240^6)*(K134/K$69)^BS$8)</f>
        <v>-1.7709648954111514</v>
      </c>
      <c r="BT134">
        <f>MAX(-99,(BT$3*'Climate Model'!E240+BT$4*'Climate Model'!E240^2+BT$6*'Climate Model'!E240^6)*(L134/L$69)^BS$8)</f>
        <v>-3.4518524891168587</v>
      </c>
      <c r="BU134">
        <f>MAX(-99,(BU$3*'Climate Model'!E240+BU$4*'Climate Model'!E240^2+BU$6*'Climate Model'!E240^6)*(M134/M$69)^BS$8)</f>
        <v>-3.7090374147137322</v>
      </c>
      <c r="BV134" s="41">
        <f t="shared" ref="BV134:BV197" si="176">1*(1+BV$6)^-(A134-2020)</f>
        <v>4.1946483690971779E-2</v>
      </c>
      <c r="BW134">
        <f>MAX(-99,(BW$3*'Climate Model'!N240+BW$4*'Climate Model'!N240^2+BW$6*'Climate Model'!N240^6)*(K134/K$69)^BS$8)</f>
        <v>-1.7709766191486065</v>
      </c>
      <c r="BX134">
        <f>MAX(-99,(BX$3*'Climate Model'!N240+BX$4*'Climate Model'!N240^2+BX$6*'Climate Model'!N240^6)*(L134/L$69)^BS$8)</f>
        <v>-3.4518641878417573</v>
      </c>
      <c r="BY134">
        <f>MAX(-99,(BY$3*'Climate Model'!N240+BY$4*'Climate Model'!N240^2+BY$6*'Climate Model'!N240^6)*(M134/M$69)^BS$8)</f>
        <v>-3.7090460357856316</v>
      </c>
      <c r="BZ134">
        <f t="shared" si="124"/>
        <v>2.607517263289828E-2</v>
      </c>
      <c r="CA134">
        <f t="shared" si="138"/>
        <v>1.0937618035851413E-3</v>
      </c>
    </row>
    <row r="135" spans="1:79" ht="14.5" x14ac:dyDescent="0.35">
      <c r="A135" s="13">
        <v>2086</v>
      </c>
      <c r="B135" s="18">
        <f t="shared" si="160"/>
        <v>1281.7098941221643</v>
      </c>
      <c r="C135">
        <f t="shared" si="161"/>
        <v>3545.8003998116424</v>
      </c>
      <c r="D135">
        <f t="shared" si="162"/>
        <v>6697.3401834875867</v>
      </c>
      <c r="E135" s="11">
        <f t="shared" si="111"/>
        <v>1.9777332743858137E-4</v>
      </c>
      <c r="F135" s="11">
        <f t="shared" si="147"/>
        <v>3.9649192130178552E-4</v>
      </c>
      <c r="G135" s="11">
        <f t="shared" si="148"/>
        <v>8.7538646813243237E-4</v>
      </c>
      <c r="H135">
        <f t="shared" si="139"/>
        <v>175654.94025706482</v>
      </c>
      <c r="I135">
        <f t="shared" si="140"/>
        <v>33269.024876790951</v>
      </c>
      <c r="J135">
        <f t="shared" si="113"/>
        <v>22015.179450935724</v>
      </c>
      <c r="K135">
        <f t="shared" si="163"/>
        <v>137047.34672222368</v>
      </c>
      <c r="L135">
        <f t="shared" si="141"/>
        <v>9382.6558535438835</v>
      </c>
      <c r="M135">
        <f t="shared" si="164"/>
        <v>3287.1526378807139</v>
      </c>
      <c r="N135" s="11">
        <f t="shared" si="114"/>
        <v>1.1478767999677598E-2</v>
      </c>
      <c r="O135" s="11">
        <f t="shared" ref="O135:O198" si="177">(L135-L134)/L134</f>
        <v>1.1557288155758108E-2</v>
      </c>
      <c r="P135" s="11">
        <f t="shared" ref="P135:P198" si="178">(M135-M134)/M134</f>
        <v>1.2151375810696563E-2</v>
      </c>
      <c r="Q135">
        <f t="shared" si="125"/>
        <v>9034.9557745990587</v>
      </c>
      <c r="R135">
        <f t="shared" si="142"/>
        <v>6953.0726774057948</v>
      </c>
      <c r="S135">
        <f t="shared" si="143"/>
        <v>5163.9850715935008</v>
      </c>
      <c r="T135">
        <f t="shared" si="165"/>
        <v>51.435819347732085</v>
      </c>
      <c r="U135">
        <f t="shared" si="166"/>
        <v>208.9953854420416</v>
      </c>
      <c r="V135">
        <f t="shared" si="167"/>
        <v>234.56475033974854</v>
      </c>
      <c r="W135" s="11">
        <f t="shared" ref="W135:W198" si="179">T$6-1</f>
        <v>-1.219247815263802E-2</v>
      </c>
      <c r="X135" s="11">
        <f t="shared" ref="X135:X198" si="180">U$6-1</f>
        <v>-1.3228586309256496E-2</v>
      </c>
      <c r="Y135" s="11">
        <f t="shared" ref="Y135:Y198" si="181">V$6-1</f>
        <v>-1.2203590291796629E-2</v>
      </c>
      <c r="Z135">
        <f t="shared" si="168"/>
        <v>13703.16280522341</v>
      </c>
      <c r="AA135">
        <f t="shared" si="169"/>
        <v>22702.238525623838</v>
      </c>
      <c r="AB135">
        <f t="shared" si="170"/>
        <v>8932.9040736799561</v>
      </c>
      <c r="AC135">
        <f t="shared" si="171"/>
        <v>1.9656932715902635</v>
      </c>
      <c r="AD135">
        <f t="shared" si="172"/>
        <v>3.5998947325696191</v>
      </c>
      <c r="AE135">
        <f t="shared" si="173"/>
        <v>1.7651132821143689</v>
      </c>
      <c r="AF135" s="11">
        <f t="shared" si="144"/>
        <v>-2.9039671966837322E-3</v>
      </c>
      <c r="AG135" s="11">
        <f t="shared" si="145"/>
        <v>2.0566286860739247E-3</v>
      </c>
      <c r="AH135" s="11">
        <f t="shared" si="146"/>
        <v>8.2570411056281934E-4</v>
      </c>
      <c r="AI135">
        <f t="shared" si="156"/>
        <v>310511.06570934178</v>
      </c>
      <c r="AJ135">
        <f t="shared" si="150"/>
        <v>58600.897701486145</v>
      </c>
      <c r="AK135">
        <f t="shared" si="151"/>
        <v>38321.233861099594</v>
      </c>
      <c r="AL135">
        <f t="shared" si="153"/>
        <v>46.783919937516636</v>
      </c>
      <c r="AM135">
        <f t="shared" si="154"/>
        <v>5.5506531101375609</v>
      </c>
      <c r="AN135">
        <f t="shared" si="149"/>
        <v>2.408483914696641</v>
      </c>
      <c r="AO135" s="11">
        <f t="shared" ref="AO135:AO198" si="182">AO134*AO$6</f>
        <v>1.0302742348476071E-2</v>
      </c>
      <c r="AP135" s="11">
        <f t="shared" ref="AP135:AP198" si="183">AP134*AP$6</f>
        <v>1.0302742348476106E-2</v>
      </c>
      <c r="AQ135" s="11">
        <f t="shared" ref="AQ135:AQ198" si="184">AQ134*AQ$6</f>
        <v>1.0302742348476049E-2</v>
      </c>
      <c r="AR135">
        <f t="shared" si="174"/>
        <v>175654.94025706482</v>
      </c>
      <c r="AS135">
        <f t="shared" si="159"/>
        <v>33269.024876790951</v>
      </c>
      <c r="AT135">
        <f t="shared" si="175"/>
        <v>22015.179450935724</v>
      </c>
      <c r="AU135">
        <f t="shared" si="152"/>
        <v>35130.988051412969</v>
      </c>
      <c r="AV135">
        <f t="shared" si="128"/>
        <v>6653.8049753581909</v>
      </c>
      <c r="AW135">
        <f t="shared" si="129"/>
        <v>4403.035890187145</v>
      </c>
      <c r="AX135">
        <f t="shared" si="130"/>
        <v>109637.87737777892</v>
      </c>
      <c r="AY135">
        <f t="shared" si="131"/>
        <v>7506.1246828351077</v>
      </c>
      <c r="AZ135">
        <f t="shared" si="132"/>
        <v>2629.7221103045708</v>
      </c>
      <c r="BA135">
        <f t="shared" si="133"/>
        <v>14874.164099188691</v>
      </c>
      <c r="BB135">
        <f t="shared" si="134"/>
        <v>31640.859771222134</v>
      </c>
      <c r="BC135">
        <f t="shared" si="135"/>
        <v>52739.099089223135</v>
      </c>
      <c r="BD135">
        <f t="shared" si="136"/>
        <v>3965.1061428457083</v>
      </c>
      <c r="BE135">
        <f t="shared" si="157"/>
        <v>0.22892962336720582</v>
      </c>
      <c r="BF135">
        <f t="shared" si="157"/>
        <v>9.4306365573996173E-2</v>
      </c>
      <c r="BG135">
        <f t="shared" si="157"/>
        <v>1.9318389499603753E-2</v>
      </c>
      <c r="BH135">
        <f t="shared" si="115"/>
        <v>0.12022052384424857</v>
      </c>
      <c r="BI135">
        <f t="shared" si="116"/>
        <v>5.2408772455050717E-3</v>
      </c>
      <c r="BJ135">
        <f t="shared" si="117"/>
        <v>8.8936905877762111E-4</v>
      </c>
      <c r="BK135">
        <f t="shared" si="118"/>
        <v>3.7320017285840052E-5</v>
      </c>
      <c r="BL135">
        <f t="shared" si="119"/>
        <v>920.58597945380382</v>
      </c>
      <c r="BM135">
        <f t="shared" si="120"/>
        <v>29.588441341120831</v>
      </c>
      <c r="BN135">
        <f t="shared" si="158"/>
        <v>0.8216068776597919</v>
      </c>
      <c r="BO135">
        <f t="shared" si="121"/>
        <v>586.91004240729796</v>
      </c>
      <c r="BP135">
        <f t="shared" si="122"/>
        <v>27.64027713636936</v>
      </c>
      <c r="BQ135">
        <f t="shared" si="123"/>
        <v>9.5220503439626754</v>
      </c>
      <c r="BR135" s="11">
        <f t="shared" si="137"/>
        <v>4.1188522191965421E-2</v>
      </c>
      <c r="BS135">
        <f>MAX(-99,(BS$3*'Climate Model'!E241+BS$4*'Climate Model'!E241^2+BS$6*'Climate Model'!E241^6)*(K135/K$69)^BS$8)</f>
        <v>-1.9133290664401337</v>
      </c>
      <c r="BT135">
        <f>MAX(-99,(BT$3*'Climate Model'!E241+BT$4*'Climate Model'!E241^2+BT$6*'Climate Model'!E241^6)*(L135/L$69)^BS$8)</f>
        <v>-3.5888999234041989</v>
      </c>
      <c r="BU135">
        <f>MAX(-99,(BU$3*'Climate Model'!E241+BU$4*'Climate Model'!E241^2+BU$6*'Climate Model'!E241^6)*(M135/M$69)^BS$8)</f>
        <v>-3.806030401304342</v>
      </c>
      <c r="BV135" s="41">
        <f t="shared" si="176"/>
        <v>3.9949032086639788E-2</v>
      </c>
      <c r="BW135">
        <f>MAX(-99,(BW$3*'Climate Model'!N241+BW$4*'Climate Model'!N241^2+BW$6*'Climate Model'!N241^6)*(K135/K$69)^BS$8)</f>
        <v>-1.9133408885798633</v>
      </c>
      <c r="BX135">
        <f>MAX(-99,(BX$3*'Climate Model'!N241+BX$4*'Climate Model'!N241^2+BX$6*'Climate Model'!N241^6)*(L135/L$69)^BS$8)</f>
        <v>-3.5889116972964534</v>
      </c>
      <c r="BY135">
        <f>MAX(-99,(BY$3*'Climate Model'!N241+BY$4*'Climate Model'!N241^2+BY$6*'Climate Model'!N241^6)*(M135/M$69)^BS$8)</f>
        <v>-3.8060390607296979</v>
      </c>
      <c r="BZ135">
        <f t="shared" si="124"/>
        <v>2.6589619653784546E-2</v>
      </c>
      <c r="CA135">
        <f t="shared" si="138"/>
        <v>1.0622295687205867E-3</v>
      </c>
    </row>
    <row r="136" spans="1:79" ht="14.5" x14ac:dyDescent="0.35">
      <c r="A136" s="13">
        <v>2087</v>
      </c>
      <c r="B136" s="18">
        <f t="shared" si="160"/>
        <v>1281.9507077512071</v>
      </c>
      <c r="C136">
        <f t="shared" si="161"/>
        <v>3547.1359869640628</v>
      </c>
      <c r="D136">
        <f t="shared" si="162"/>
        <v>6702.9098064082364</v>
      </c>
      <c r="E136" s="11">
        <f t="shared" ref="E136:E199" si="185">E$6*E135</f>
        <v>1.878846610666523E-4</v>
      </c>
      <c r="F136" s="11">
        <f t="shared" si="147"/>
        <v>3.7666732523669621E-4</v>
      </c>
      <c r="G136" s="11">
        <f t="shared" si="148"/>
        <v>8.3161714472581075E-4</v>
      </c>
      <c r="H136">
        <f t="shared" si="139"/>
        <v>177677.91347530737</v>
      </c>
      <c r="I136">
        <f t="shared" si="140"/>
        <v>33661.172361913283</v>
      </c>
      <c r="J136">
        <f t="shared" ref="J136:J199" si="186">AT136</f>
        <v>22297.956920291137</v>
      </c>
      <c r="K136">
        <f t="shared" si="163"/>
        <v>138599.64536935219</v>
      </c>
      <c r="L136">
        <f t="shared" si="141"/>
        <v>9489.6763150947991</v>
      </c>
      <c r="M136">
        <f t="shared" si="164"/>
        <v>3326.6085273851427</v>
      </c>
      <c r="N136" s="11">
        <f t="shared" ref="N136:N199" si="187">(K136-K135)/K135</f>
        <v>1.1326732580053588E-2</v>
      </c>
      <c r="O136" s="11">
        <f t="shared" si="177"/>
        <v>1.1406201316708565E-2</v>
      </c>
      <c r="P136" s="11">
        <f t="shared" si="178"/>
        <v>1.2003059745307937E-2</v>
      </c>
      <c r="Q136">
        <f t="shared" si="125"/>
        <v>9027.5818913019739</v>
      </c>
      <c r="R136">
        <f t="shared" si="142"/>
        <v>6941.9661947374943</v>
      </c>
      <c r="S136">
        <f t="shared" si="143"/>
        <v>5166.4860804218506</v>
      </c>
      <c r="T136">
        <f t="shared" si="165"/>
        <v>50.808689244071829</v>
      </c>
      <c r="U136">
        <f t="shared" si="166"/>
        <v>206.23067194748521</v>
      </c>
      <c r="V136">
        <f t="shared" si="167"/>
        <v>231.7022182297047</v>
      </c>
      <c r="W136" s="11">
        <f t="shared" si="179"/>
        <v>-1.219247815263802E-2</v>
      </c>
      <c r="X136" s="11">
        <f t="shared" si="180"/>
        <v>-1.3228586309256496E-2</v>
      </c>
      <c r="Y136" s="11">
        <f t="shared" si="181"/>
        <v>-1.2203590291796629E-2</v>
      </c>
      <c r="Z136">
        <f t="shared" si="168"/>
        <v>13654.405275999336</v>
      </c>
      <c r="AA136">
        <f t="shared" si="169"/>
        <v>22716.433664957214</v>
      </c>
      <c r="AB136">
        <f t="shared" si="170"/>
        <v>8946.3120703564509</v>
      </c>
      <c r="AC136">
        <f t="shared" si="171"/>
        <v>1.9599849628108235</v>
      </c>
      <c r="AD136">
        <f t="shared" si="172"/>
        <v>3.6072983793434683</v>
      </c>
      <c r="AE136">
        <f t="shared" si="173"/>
        <v>1.7665707434070197</v>
      </c>
      <c r="AF136" s="11">
        <f t="shared" si="144"/>
        <v>-2.9039671966837322E-3</v>
      </c>
      <c r="AG136" s="11">
        <f t="shared" si="145"/>
        <v>2.0566286860739247E-3</v>
      </c>
      <c r="AH136" s="11">
        <f t="shared" si="146"/>
        <v>8.2570411056281934E-4</v>
      </c>
      <c r="AI136">
        <f t="shared" si="156"/>
        <v>314590.94718982058</v>
      </c>
      <c r="AJ136">
        <f t="shared" si="150"/>
        <v>59394.612906695722</v>
      </c>
      <c r="AK136">
        <f t="shared" si="151"/>
        <v>38892.146365176777</v>
      </c>
      <c r="AL136">
        <f t="shared" si="153"/>
        <v>47.261102583952919</v>
      </c>
      <c r="AM136">
        <f t="shared" si="154"/>
        <v>5.6072681895084804</v>
      </c>
      <c r="AN136">
        <f t="shared" si="149"/>
        <v>2.4330497640279738</v>
      </c>
      <c r="AO136" s="11">
        <f t="shared" si="182"/>
        <v>1.019971492499131E-2</v>
      </c>
      <c r="AP136" s="11">
        <f t="shared" si="183"/>
        <v>1.0199714924991344E-2</v>
      </c>
      <c r="AQ136" s="11">
        <f t="shared" si="184"/>
        <v>1.0199714924991289E-2</v>
      </c>
      <c r="AR136">
        <f t="shared" si="174"/>
        <v>177677.91347530737</v>
      </c>
      <c r="AS136">
        <f t="shared" si="159"/>
        <v>33661.172361913283</v>
      </c>
      <c r="AT136">
        <f t="shared" si="175"/>
        <v>22297.956920291137</v>
      </c>
      <c r="AU136">
        <f t="shared" si="152"/>
        <v>35535.582695061479</v>
      </c>
      <c r="AV136">
        <f t="shared" si="128"/>
        <v>6732.2344723826573</v>
      </c>
      <c r="AW136">
        <f t="shared" si="129"/>
        <v>4459.591384058228</v>
      </c>
      <c r="AX136">
        <f t="shared" si="130"/>
        <v>110879.71629548176</v>
      </c>
      <c r="AY136">
        <f t="shared" si="131"/>
        <v>7591.7410520758394</v>
      </c>
      <c r="AZ136">
        <f t="shared" si="132"/>
        <v>2661.2868219081142</v>
      </c>
      <c r="BA136">
        <f t="shared" si="133"/>
        <v>14891.397421199139</v>
      </c>
      <c r="BB136">
        <f t="shared" si="134"/>
        <v>31693.008192407877</v>
      </c>
      <c r="BC136">
        <f t="shared" si="135"/>
        <v>52862.93422882654</v>
      </c>
      <c r="BD136">
        <f t="shared" si="136"/>
        <v>3783.6428288536658</v>
      </c>
      <c r="BE136">
        <f t="shared" si="157"/>
        <v>0.22892962336720582</v>
      </c>
      <c r="BF136">
        <f t="shared" si="157"/>
        <v>9.4306365573996173E-2</v>
      </c>
      <c r="BG136">
        <f t="shared" si="157"/>
        <v>1.9318389499603753E-2</v>
      </c>
      <c r="BH136">
        <f t="shared" si="115"/>
        <v>0.1200655905020255</v>
      </c>
      <c r="BI136">
        <f t="shared" si="116"/>
        <v>5.2408772455050717E-3</v>
      </c>
      <c r="BJ136">
        <f t="shared" si="117"/>
        <v>8.8936905877762111E-4</v>
      </c>
      <c r="BK136">
        <f t="shared" si="118"/>
        <v>3.7320017285840052E-5</v>
      </c>
      <c r="BL136">
        <f t="shared" si="119"/>
        <v>931.18813376155742</v>
      </c>
      <c r="BM136">
        <f t="shared" si="120"/>
        <v>29.937205180866091</v>
      </c>
      <c r="BN136">
        <f t="shared" si="158"/>
        <v>0.83216013770418207</v>
      </c>
      <c r="BO136">
        <f t="shared" si="121"/>
        <v>595.78922685222756</v>
      </c>
      <c r="BP136">
        <f t="shared" si="122"/>
        <v>27.94860208456819</v>
      </c>
      <c r="BQ136">
        <f t="shared" si="123"/>
        <v>9.6299036618427767</v>
      </c>
      <c r="BR136" s="11">
        <f t="shared" si="137"/>
        <v>4.1055382077590491E-2</v>
      </c>
      <c r="BS136">
        <f>MAX(-99,(BS$3*'Climate Model'!E242+BS$4*'Climate Model'!E242^2+BS$6*'Climate Model'!E242^6)*(K136/K$69)^BS$8)</f>
        <v>-2.0568096081553997</v>
      </c>
      <c r="BT136">
        <f>MAX(-99,(BT$3*'Climate Model'!E242+BT$4*'Climate Model'!E242^2+BT$6*'Climate Model'!E242^6)*(L136/L$69)^BS$8)</f>
        <v>-3.7268487844875899</v>
      </c>
      <c r="BU136">
        <f>MAX(-99,(BU$3*'Climate Model'!E242+BU$4*'Climate Model'!E242^2+BU$6*'Climate Model'!E242^6)*(M136/M$69)^BS$8)</f>
        <v>-3.9035133599695166</v>
      </c>
      <c r="BV136" s="41">
        <f t="shared" si="176"/>
        <v>3.8046697225371226E-2</v>
      </c>
      <c r="BW136">
        <f>MAX(-99,(BW$3*'Climate Model'!N242+BW$4*'Climate Model'!N242^2+BW$6*'Climate Model'!N242^6)*(K136/K$69)^BS$8)</f>
        <v>-2.0568215250553648</v>
      </c>
      <c r="BX136">
        <f>MAX(-99,(BX$3*'Climate Model'!N242+BX$4*'Climate Model'!N242^2+BX$6*'Climate Model'!N242^6)*(L136/L$69)^BS$8)</f>
        <v>-3.7268606303488596</v>
      </c>
      <c r="BY136">
        <f>MAX(-99,(BY$3*'Climate Model'!N242+BY$4*'Climate Model'!N242^2+BY$6*'Climate Model'!N242^6)*(M136/M$69)^BS$8)</f>
        <v>-3.9035220556804351</v>
      </c>
      <c r="BZ136">
        <f t="shared" si="124"/>
        <v>2.7100120863081788E-2</v>
      </c>
      <c r="CA136">
        <f t="shared" si="138"/>
        <v>1.0310700932486387E-3</v>
      </c>
    </row>
    <row r="137" spans="1:79" ht="14.5" x14ac:dyDescent="0.35">
      <c r="A137" s="13">
        <v>2088</v>
      </c>
      <c r="B137" s="18">
        <f t="shared" si="160"/>
        <v>1282.1795236817256</v>
      </c>
      <c r="C137">
        <f t="shared" si="161"/>
        <v>3548.4052726773007</v>
      </c>
      <c r="D137">
        <f t="shared" si="162"/>
        <v>6708.2053483870686</v>
      </c>
      <c r="E137" s="11">
        <f t="shared" si="185"/>
        <v>1.7849042801331967E-4</v>
      </c>
      <c r="F137" s="11">
        <f t="shared" si="147"/>
        <v>3.5783395897486138E-4</v>
      </c>
      <c r="G137" s="11">
        <f t="shared" si="148"/>
        <v>7.9003628748952018E-4</v>
      </c>
      <c r="H137">
        <f t="shared" si="139"/>
        <v>179695.81826892254</v>
      </c>
      <c r="I137">
        <f t="shared" si="140"/>
        <v>34052.279489215027</v>
      </c>
      <c r="J137">
        <f t="shared" si="186"/>
        <v>22580.163049182062</v>
      </c>
      <c r="K137">
        <f t="shared" si="163"/>
        <v>140148.71938754208</v>
      </c>
      <c r="L137">
        <f t="shared" si="141"/>
        <v>9596.5023362515476</v>
      </c>
      <c r="M137">
        <f t="shared" si="164"/>
        <v>3366.051257600704</v>
      </c>
      <c r="N137" s="11">
        <f t="shared" si="187"/>
        <v>1.1176608814992148E-2</v>
      </c>
      <c r="O137" s="11">
        <f t="shared" si="177"/>
        <v>1.1257077439704158E-2</v>
      </c>
      <c r="P137" s="11">
        <f t="shared" si="178"/>
        <v>1.1856739346052554E-2</v>
      </c>
      <c r="Q137">
        <f t="shared" si="125"/>
        <v>9018.7903345067079</v>
      </c>
      <c r="R137">
        <f t="shared" si="142"/>
        <v>6929.7250863478566</v>
      </c>
      <c r="S137">
        <f t="shared" si="143"/>
        <v>5168.0262213589685</v>
      </c>
      <c r="T137">
        <f t="shared" si="165"/>
        <v>50.189205410499312</v>
      </c>
      <c r="U137">
        <f t="shared" si="166"/>
        <v>203.50253170401194</v>
      </c>
      <c r="V137">
        <f t="shared" si="167"/>
        <v>228.87461928872892</v>
      </c>
      <c r="W137" s="11">
        <f t="shared" si="179"/>
        <v>-1.219247815263802E-2</v>
      </c>
      <c r="X137" s="11">
        <f t="shared" si="180"/>
        <v>-1.3228586309256496E-2</v>
      </c>
      <c r="Y137" s="11">
        <f t="shared" si="181"/>
        <v>-1.2203590291796629E-2</v>
      </c>
      <c r="Z137">
        <f t="shared" si="168"/>
        <v>13603.641643815487</v>
      </c>
      <c r="AA137">
        <f t="shared" si="169"/>
        <v>22726.792237840677</v>
      </c>
      <c r="AB137">
        <f t="shared" si="170"/>
        <v>8958.0355110069413</v>
      </c>
      <c r="AC137">
        <f t="shared" si="171"/>
        <v>1.9542932307728273</v>
      </c>
      <c r="AD137">
        <f t="shared" si="172"/>
        <v>3.6147172526696543</v>
      </c>
      <c r="AE137">
        <f t="shared" si="173"/>
        <v>1.7680294081314509</v>
      </c>
      <c r="AF137" s="11">
        <f t="shared" si="144"/>
        <v>-2.9039671966837322E-3</v>
      </c>
      <c r="AG137" s="11">
        <f t="shared" si="145"/>
        <v>2.0566286860739247E-3</v>
      </c>
      <c r="AH137" s="11">
        <f t="shared" si="146"/>
        <v>8.2570411056281934E-4</v>
      </c>
      <c r="AI137">
        <f t="shared" si="156"/>
        <v>318667.43516589998</v>
      </c>
      <c r="AJ137">
        <f t="shared" si="150"/>
        <v>60187.386088408806</v>
      </c>
      <c r="AK137">
        <f t="shared" si="151"/>
        <v>39462.523112717332</v>
      </c>
      <c r="AL137">
        <f t="shared" si="153"/>
        <v>47.738331859616032</v>
      </c>
      <c r="AM137">
        <f t="shared" si="154"/>
        <v>5.6638888011790298</v>
      </c>
      <c r="AN137">
        <f t="shared" si="149"/>
        <v>2.4576180138794621</v>
      </c>
      <c r="AO137" s="11">
        <f t="shared" si="182"/>
        <v>1.0097717775741396E-2</v>
      </c>
      <c r="AP137" s="11">
        <f t="shared" si="183"/>
        <v>1.009771777574143E-2</v>
      </c>
      <c r="AQ137" s="11">
        <f t="shared" si="184"/>
        <v>1.0097717775741376E-2</v>
      </c>
      <c r="AR137">
        <f t="shared" si="174"/>
        <v>179695.81826892254</v>
      </c>
      <c r="AS137">
        <f t="shared" si="159"/>
        <v>34052.279489215027</v>
      </c>
      <c r="AT137">
        <f t="shared" si="175"/>
        <v>22580.163049182062</v>
      </c>
      <c r="AU137">
        <f t="shared" si="152"/>
        <v>35939.163653784512</v>
      </c>
      <c r="AV137">
        <f t="shared" si="128"/>
        <v>6810.4558978430059</v>
      </c>
      <c r="AW137">
        <f t="shared" si="129"/>
        <v>4516.0326098364121</v>
      </c>
      <c r="AX137">
        <f t="shared" si="130"/>
        <v>112118.97551003366</v>
      </c>
      <c r="AY137">
        <f t="shared" si="131"/>
        <v>7677.2018690012383</v>
      </c>
      <c r="AZ137">
        <f t="shared" si="132"/>
        <v>2692.8410060805631</v>
      </c>
      <c r="BA137">
        <f t="shared" si="133"/>
        <v>14908.306321066686</v>
      </c>
      <c r="BB137">
        <f t="shared" si="134"/>
        <v>31744.070542973375</v>
      </c>
      <c r="BC137">
        <f t="shared" si="135"/>
        <v>52983.767474417131</v>
      </c>
      <c r="BD137">
        <f t="shared" si="136"/>
        <v>3610.3106822368254</v>
      </c>
      <c r="BE137">
        <f t="shared" si="157"/>
        <v>0.22892962336720582</v>
      </c>
      <c r="BF137">
        <f t="shared" si="157"/>
        <v>9.4306365573996173E-2</v>
      </c>
      <c r="BG137">
        <f t="shared" si="157"/>
        <v>1.9318389499603753E-2</v>
      </c>
      <c r="BH137">
        <f t="shared" ref="BH137:BH200" si="188">(BE137*Z137+BF137*AA137+BG137*AB137)/(Z137+AA137+AB137)</f>
        <v>0.11991159398908434</v>
      </c>
      <c r="BI137">
        <f t="shared" ref="BI137:BI200" si="189">BI$6*BE137^2</f>
        <v>5.2408772455050717E-3</v>
      </c>
      <c r="BJ137">
        <f t="shared" ref="BJ137:BJ200" si="190">BJ$6*BF137^2</f>
        <v>8.8936905877762111E-4</v>
      </c>
      <c r="BK137">
        <f t="shared" ref="BK137:BK200" si="191">BK$6*BG137^2</f>
        <v>3.7320017285840052E-5</v>
      </c>
      <c r="BL137">
        <f t="shared" ref="BL137:BL200" si="192">BI137*AR137</f>
        <v>941.76372507801068</v>
      </c>
      <c r="BM137">
        <f t="shared" ref="BM137:BM200" si="193">BJ137*AS137</f>
        <v>30.285043758555659</v>
      </c>
      <c r="BN137">
        <f t="shared" si="158"/>
        <v>0.8426920753125613</v>
      </c>
      <c r="BO137">
        <f t="shared" ref="BO137:BO200" si="194">2*BI$6*BE137*AR137/Z137*1000</f>
        <v>604.80417044311662</v>
      </c>
      <c r="BP137">
        <f t="shared" ref="BP137:BP200" si="195">2*BJ$6*BF137*AS137/AA137*1000</f>
        <v>28.260448588875928</v>
      </c>
      <c r="BQ137">
        <f t="shared" ref="BQ137:BQ200" si="196">2*BK$6*BG137*AT137/AB137*1000</f>
        <v>9.7390188778036286</v>
      </c>
      <c r="BR137" s="11">
        <f t="shared" si="137"/>
        <v>4.0923251084580919E-2</v>
      </c>
      <c r="BS137">
        <f>MAX(-99,(BS$3*'Climate Model'!E243+BS$4*'Climate Model'!E243^2+BS$6*'Climate Model'!E243^6)*(K137/K$69)^BS$8)</f>
        <v>-2.2013585261872195</v>
      </c>
      <c r="BT137">
        <f>MAX(-99,(BT$3*'Climate Model'!E243+BT$4*'Climate Model'!E243^2+BT$6*'Climate Model'!E243^6)*(L137/L$69)^BS$8)</f>
        <v>-3.8656551057246418</v>
      </c>
      <c r="BU137">
        <f>MAX(-99,(BU$3*'Climate Model'!E243+BU$4*'Climate Model'!E243^2+BU$6*'Climate Model'!E243^6)*(M137/M$69)^BS$8)</f>
        <v>-4.0014562891470655</v>
      </c>
      <c r="BV137" s="41">
        <f t="shared" si="176"/>
        <v>3.6234949738448791E-2</v>
      </c>
      <c r="BW137">
        <f>MAX(-99,(BW$3*'Climate Model'!N243+BW$4*'Climate Model'!N243^2+BW$6*'Climate Model'!N243^6)*(K137/K$69)^BS$8)</f>
        <v>-2.2013705342741918</v>
      </c>
      <c r="BX137">
        <f>MAX(-99,(BX$3*'Climate Model'!N243+BX$4*'Climate Model'!N243^2+BX$6*'Climate Model'!N243^6)*(L137/L$69)^BS$8)</f>
        <v>-3.865667020426359</v>
      </c>
      <c r="BY137">
        <f>MAX(-99,(BY$3*'Climate Model'!N243+BY$4*'Climate Model'!N243^2+BY$6*'Climate Model'!N243^6)*(M137/M$69)^BS$8)</f>
        <v>-4.0014650191285757</v>
      </c>
      <c r="BZ137">
        <f t="shared" ref="BZ137:BZ200" si="197">((BS137-BW137)*H137+(BT137-BX137)*I137+(BU137-BY137)*J137)/100</f>
        <v>2.7606501731578727E-2</v>
      </c>
      <c r="CA137">
        <f t="shared" si="138"/>
        <v>1.0003202026981548E-3</v>
      </c>
    </row>
    <row r="138" spans="1:79" ht="14.5" x14ac:dyDescent="0.35">
      <c r="A138" s="13">
        <v>2089</v>
      </c>
      <c r="B138" s="18">
        <f t="shared" si="160"/>
        <v>1282.3969376150988</v>
      </c>
      <c r="C138">
        <f t="shared" si="161"/>
        <v>3549.6115255887316</v>
      </c>
      <c r="D138">
        <f t="shared" si="162"/>
        <v>6713.2400877537684</v>
      </c>
      <c r="E138" s="11">
        <f t="shared" si="185"/>
        <v>1.6956590661265368E-4</v>
      </c>
      <c r="F138" s="11">
        <f t="shared" si="147"/>
        <v>3.3994226102611829E-4</v>
      </c>
      <c r="G138" s="11">
        <f t="shared" si="148"/>
        <v>7.5053447311504418E-4</v>
      </c>
      <c r="H138">
        <f t="shared" si="139"/>
        <v>181708.37995190016</v>
      </c>
      <c r="I138">
        <f t="shared" si="140"/>
        <v>34442.301473973625</v>
      </c>
      <c r="J138">
        <f t="shared" si="186"/>
        <v>22861.77648102933</v>
      </c>
      <c r="K138">
        <f t="shared" si="163"/>
        <v>141694.33396326349</v>
      </c>
      <c r="L138">
        <f t="shared" si="141"/>
        <v>9703.1185597869317</v>
      </c>
      <c r="M138">
        <f t="shared" si="164"/>
        <v>3405.4757735737135</v>
      </c>
      <c r="N138" s="11">
        <f t="shared" si="187"/>
        <v>1.1028388860603471E-2</v>
      </c>
      <c r="O138" s="11">
        <f t="shared" si="177"/>
        <v>1.1109904400547356E-2</v>
      </c>
      <c r="P138" s="11">
        <f t="shared" si="178"/>
        <v>1.1712393233462201E-2</v>
      </c>
      <c r="Q138">
        <f t="shared" ref="Q138:Q201" si="198">T138*H138/1000</f>
        <v>9008.6062536367499</v>
      </c>
      <c r="R138">
        <f t="shared" si="142"/>
        <v>6916.3751222643241</v>
      </c>
      <c r="S138">
        <f t="shared" si="143"/>
        <v>5168.6253414902039</v>
      </c>
      <c r="T138">
        <f t="shared" si="165"/>
        <v>49.577274620033535</v>
      </c>
      <c r="U138">
        <f t="shared" si="166"/>
        <v>200.81048089921322</v>
      </c>
      <c r="V138">
        <f t="shared" si="167"/>
        <v>226.08152720673834</v>
      </c>
      <c r="W138" s="11">
        <f t="shared" si="179"/>
        <v>-1.219247815263802E-2</v>
      </c>
      <c r="X138" s="11">
        <f t="shared" si="180"/>
        <v>-1.3228586309256496E-2</v>
      </c>
      <c r="Y138" s="11">
        <f t="shared" si="181"/>
        <v>-1.2203590291796629E-2</v>
      </c>
      <c r="Z138">
        <f t="shared" si="168"/>
        <v>13550.927610425171</v>
      </c>
      <c r="AA138">
        <f t="shared" si="169"/>
        <v>22733.375126877541</v>
      </c>
      <c r="AB138">
        <f t="shared" si="170"/>
        <v>8968.1048129349947</v>
      </c>
      <c r="AC138">
        <f t="shared" si="171"/>
        <v>1.9486180273379621</v>
      </c>
      <c r="AD138">
        <f t="shared" si="172"/>
        <v>3.6221513838635411</v>
      </c>
      <c r="AE138">
        <f t="shared" si="173"/>
        <v>1.7694892772813411</v>
      </c>
      <c r="AF138" s="11">
        <f t="shared" si="144"/>
        <v>-2.9039671966837322E-3</v>
      </c>
      <c r="AG138" s="11">
        <f t="shared" si="145"/>
        <v>2.0566286860739247E-3</v>
      </c>
      <c r="AH138" s="11">
        <f t="shared" si="146"/>
        <v>8.2570411056281934E-4</v>
      </c>
      <c r="AI138">
        <f t="shared" si="156"/>
        <v>322739.85530309449</v>
      </c>
      <c r="AJ138">
        <f t="shared" si="150"/>
        <v>60979.103377410931</v>
      </c>
      <c r="AK138">
        <f t="shared" si="151"/>
        <v>40032.30341128201</v>
      </c>
      <c r="AL138">
        <f t="shared" si="153"/>
        <v>48.215559579797088</v>
      </c>
      <c r="AM138">
        <f t="shared" si="154"/>
        <v>5.7205092283002426</v>
      </c>
      <c r="AN138">
        <f t="shared" si="149"/>
        <v>2.4821861836531478</v>
      </c>
      <c r="AO138" s="11">
        <f t="shared" si="182"/>
        <v>9.9967405979839823E-3</v>
      </c>
      <c r="AP138" s="11">
        <f t="shared" si="183"/>
        <v>9.9967405979840152E-3</v>
      </c>
      <c r="AQ138" s="11">
        <f t="shared" si="184"/>
        <v>9.9967405979839632E-3</v>
      </c>
      <c r="AR138">
        <f t="shared" si="174"/>
        <v>181708.37995190016</v>
      </c>
      <c r="AS138">
        <f t="shared" si="159"/>
        <v>34442.301473973625</v>
      </c>
      <c r="AT138">
        <f t="shared" si="175"/>
        <v>22861.77648102933</v>
      </c>
      <c r="AU138">
        <f t="shared" si="152"/>
        <v>36341.675990380034</v>
      </c>
      <c r="AV138">
        <f t="shared" ref="AV138:AV201" si="199">AV$6*AS138</f>
        <v>6888.4602947947251</v>
      </c>
      <c r="AW138">
        <f t="shared" ref="AW138:AW201" si="200">AW$6*AT138</f>
        <v>4572.3552962058666</v>
      </c>
      <c r="AX138">
        <f t="shared" ref="AX138:AX201" si="201">((AR138-AU138)/B138)*1000</f>
        <v>113355.46717061079</v>
      </c>
      <c r="AY138">
        <f t="shared" ref="AY138:AY201" si="202">((AS138-AV138)/C138)*1000</f>
        <v>7762.4948478295446</v>
      </c>
      <c r="AZ138">
        <f t="shared" ref="AZ138:AZ201" si="203">((AT138-AW138)/D138)*1000</f>
        <v>2724.3806188589706</v>
      </c>
      <c r="BA138">
        <f t="shared" ref="BA138:BA201" si="204">LN(AX138)*B138</f>
        <v>14924.899616322768</v>
      </c>
      <c r="BB138">
        <f t="shared" ref="BB138:BB201" si="205">LN(AY138)*C138</f>
        <v>31794.080083685265</v>
      </c>
      <c r="BC138">
        <f t="shared" ref="BC138:BC201" si="206">LN(AZ138)*D138</f>
        <v>53101.704828657166</v>
      </c>
      <c r="BD138">
        <f t="shared" ref="BD138:BD201" si="207">(BA138+BB138+BC138)*BV138</f>
        <v>3444.7595111940341</v>
      </c>
      <c r="BE138">
        <f t="shared" si="157"/>
        <v>0.22892962336720582</v>
      </c>
      <c r="BF138">
        <f t="shared" si="157"/>
        <v>9.4306365573996173E-2</v>
      </c>
      <c r="BG138">
        <f t="shared" si="157"/>
        <v>1.9318389499603753E-2</v>
      </c>
      <c r="BH138">
        <f t="shared" si="188"/>
        <v>0.11975849186388961</v>
      </c>
      <c r="BI138">
        <f t="shared" si="189"/>
        <v>5.2408772455050717E-3</v>
      </c>
      <c r="BJ138">
        <f t="shared" si="190"/>
        <v>8.8936905877762111E-4</v>
      </c>
      <c r="BK138">
        <f t="shared" si="191"/>
        <v>3.7320017285840052E-5</v>
      </c>
      <c r="BL138">
        <f t="shared" si="192"/>
        <v>952.31131380750355</v>
      </c>
      <c r="BM138">
        <f t="shared" si="193"/>
        <v>30.631917244042995</v>
      </c>
      <c r="BN138">
        <f t="shared" si="158"/>
        <v>0.85320189345702613</v>
      </c>
      <c r="BO138">
        <f t="shared" si="194"/>
        <v>613.95695085922557</v>
      </c>
      <c r="BP138">
        <f t="shared" si="195"/>
        <v>28.575856034453068</v>
      </c>
      <c r="BQ138">
        <f t="shared" si="196"/>
        <v>9.8494099238535817</v>
      </c>
      <c r="BR138" s="11">
        <f t="shared" ref="BR138:BR201" si="208">SUM(H138:J138)*SUM(B137:D137)/SUM(H137:J137)/SUM(B138:D138)-1+BR$6</f>
        <v>4.0792165281325871E-2</v>
      </c>
      <c r="BS138">
        <f>MAX(-99,(BS$3*'Climate Model'!E244+BS$4*'Climate Model'!E244^2+BS$6*'Climate Model'!E244^6)*(K138/K$69)^BS$8)</f>
        <v>-2.3469274916922478</v>
      </c>
      <c r="BT138">
        <f>MAX(-99,(BT$3*'Climate Model'!E244+BT$4*'Climate Model'!E244^2+BT$6*'Climate Model'!E244^6)*(L138/L$69)^BS$8)</f>
        <v>-4.0052746747349959</v>
      </c>
      <c r="BU138">
        <f>MAX(-99,(BU$3*'Climate Model'!E244+BU$4*'Climate Model'!E244^2+BU$6*'Climate Model'!E244^6)*(M138/M$69)^BS$8)</f>
        <v>-4.0998290907492194</v>
      </c>
      <c r="BV138" s="41">
        <f t="shared" si="176"/>
        <v>3.4509475941379798E-2</v>
      </c>
      <c r="BW138">
        <f>MAX(-99,(BW$3*'Climate Model'!N244+BW$4*'Climate Model'!N244^2+BW$6*'Climate Model'!N244^6)*(K138/K$69)^BS$8)</f>
        <v>-2.3469395874626393</v>
      </c>
      <c r="BX138">
        <f>MAX(-99,(BX$3*'Climate Model'!N244+BX$4*'Climate Model'!N244^2+BX$6*'Climate Model'!N244^6)*(L138/L$69)^BS$8)</f>
        <v>-4.0052866552184208</v>
      </c>
      <c r="BY138">
        <f>MAX(-99,(BY$3*'Climate Model'!N244+BY$4*'Climate Model'!N244^2+BY$6*'Climate Model'!N244^6)*(M138/M$69)^BS$8)</f>
        <v>-4.0998378530387818</v>
      </c>
      <c r="BZ138">
        <f t="shared" si="197"/>
        <v>2.8108597694734647E-2</v>
      </c>
      <c r="CA138">
        <f t="shared" ref="CA138:CA201" si="209">BZ138*BV138</f>
        <v>9.70012975892369E-4</v>
      </c>
    </row>
    <row r="139" spans="1:79" ht="14.5" x14ac:dyDescent="0.35">
      <c r="A139" s="13">
        <v>2090</v>
      </c>
      <c r="B139" s="18">
        <f t="shared" si="160"/>
        <v>1282.6035158744946</v>
      </c>
      <c r="C139">
        <f t="shared" si="161"/>
        <v>3550.7578554081156</v>
      </c>
      <c r="D139">
        <f t="shared" si="162"/>
        <v>6718.0266799603178</v>
      </c>
      <c r="E139" s="11">
        <f t="shared" si="185"/>
        <v>1.6108761128202098E-4</v>
      </c>
      <c r="F139" s="11">
        <f t="shared" si="147"/>
        <v>3.2294514797481235E-4</v>
      </c>
      <c r="G139" s="11">
        <f t="shared" si="148"/>
        <v>7.1300774945929192E-4</v>
      </c>
      <c r="H139">
        <f t="shared" ref="H139:H202" si="210">AR139</f>
        <v>183715.33175824126</v>
      </c>
      <c r="I139">
        <f t="shared" ref="I139:I202" si="211">AS139</f>
        <v>34831.194871137042</v>
      </c>
      <c r="J139">
        <f t="shared" si="186"/>
        <v>23142.776457755182</v>
      </c>
      <c r="K139">
        <f t="shared" si="163"/>
        <v>143236.26084322864</v>
      </c>
      <c r="L139">
        <f t="shared" ref="L139:L202" si="212">I139/C139*1000</f>
        <v>9809.5100509560452</v>
      </c>
      <c r="M139">
        <f t="shared" si="164"/>
        <v>3444.877128396859</v>
      </c>
      <c r="N139" s="11">
        <f t="shared" si="187"/>
        <v>1.0882064489360008E-2</v>
      </c>
      <c r="O139" s="11">
        <f t="shared" si="177"/>
        <v>1.0964669813480028E-2</v>
      </c>
      <c r="P139" s="11">
        <f t="shared" si="178"/>
        <v>1.1570000036088254E-2</v>
      </c>
      <c r="Q139">
        <f t="shared" si="198"/>
        <v>8997.0550777231165</v>
      </c>
      <c r="R139">
        <f t="shared" ref="R139:R202" si="213">U139*I139/1000</f>
        <v>6901.9420556142895</v>
      </c>
      <c r="S139">
        <f t="shared" ref="S139:S202" si="214">V139*J139/1000</f>
        <v>5168.3031786194206</v>
      </c>
      <c r="T139">
        <f t="shared" si="165"/>
        <v>48.972804782361443</v>
      </c>
      <c r="U139">
        <f t="shared" si="166"/>
        <v>198.15404212083467</v>
      </c>
      <c r="V139">
        <f t="shared" si="167"/>
        <v>223.32252087616362</v>
      </c>
      <c r="W139" s="11">
        <f t="shared" si="179"/>
        <v>-1.219247815263802E-2</v>
      </c>
      <c r="X139" s="11">
        <f t="shared" si="180"/>
        <v>-1.3228586309256496E-2</v>
      </c>
      <c r="Y139" s="11">
        <f t="shared" si="181"/>
        <v>-1.2203590291796629E-2</v>
      </c>
      <c r="Z139">
        <f t="shared" si="168"/>
        <v>13496.318795238032</v>
      </c>
      <c r="AA139">
        <f t="shared" si="169"/>
        <v>22736.243816671238</v>
      </c>
      <c r="AB139">
        <f t="shared" si="170"/>
        <v>8976.5503289069875</v>
      </c>
      <c r="AC139">
        <f t="shared" si="171"/>
        <v>1.942959304507706</v>
      </c>
      <c r="AD139">
        <f t="shared" si="172"/>
        <v>3.6296008043048973</v>
      </c>
      <c r="AE139">
        <f t="shared" si="173"/>
        <v>1.7709503518511891</v>
      </c>
      <c r="AF139" s="11">
        <f t="shared" ref="AF139:AF202" si="215">AC$6-1</f>
        <v>-2.9039671966837322E-3</v>
      </c>
      <c r="AG139" s="11">
        <f t="shared" ref="AG139:AG202" si="216">AD$6-1</f>
        <v>2.0566286860739247E-3</v>
      </c>
      <c r="AH139" s="11">
        <f t="shared" ref="AH139:AH202" si="217">AE$6-1</f>
        <v>8.2570411056281934E-4</v>
      </c>
      <c r="AI139">
        <f t="shared" si="156"/>
        <v>326807.54576316511</v>
      </c>
      <c r="AJ139">
        <f t="shared" si="150"/>
        <v>61769.653334464565</v>
      </c>
      <c r="AK139">
        <f t="shared" si="151"/>
        <v>40601.42836635968</v>
      </c>
      <c r="AL139">
        <f t="shared" si="153"/>
        <v>48.692738037283902</v>
      </c>
      <c r="AM139">
        <f t="shared" si="154"/>
        <v>5.7771238106754961</v>
      </c>
      <c r="AN139">
        <f t="shared" si="149"/>
        <v>2.5067518173330892</v>
      </c>
      <c r="AO139" s="11">
        <f t="shared" si="182"/>
        <v>9.8967731920041428E-3</v>
      </c>
      <c r="AP139" s="11">
        <f t="shared" si="183"/>
        <v>9.8967731920041758E-3</v>
      </c>
      <c r="AQ139" s="11">
        <f t="shared" si="184"/>
        <v>9.8967731920041237E-3</v>
      </c>
      <c r="AR139">
        <f t="shared" si="174"/>
        <v>183715.33175824126</v>
      </c>
      <c r="AS139">
        <f t="shared" si="159"/>
        <v>34831.194871137042</v>
      </c>
      <c r="AT139">
        <f t="shared" si="175"/>
        <v>23142.776457755182</v>
      </c>
      <c r="AU139">
        <f t="shared" si="152"/>
        <v>36743.066351648253</v>
      </c>
      <c r="AV139">
        <f t="shared" si="199"/>
        <v>6966.238974227409</v>
      </c>
      <c r="AW139">
        <f t="shared" si="200"/>
        <v>4628.555291551037</v>
      </c>
      <c r="AX139">
        <f t="shared" si="201"/>
        <v>114589.00867458292</v>
      </c>
      <c r="AY139">
        <f t="shared" si="202"/>
        <v>7847.608040764836</v>
      </c>
      <c r="AZ139">
        <f t="shared" si="203"/>
        <v>2755.9017027174868</v>
      </c>
      <c r="BA139">
        <f t="shared" si="204"/>
        <v>14941.185810884897</v>
      </c>
      <c r="BB139">
        <f t="shared" si="205"/>
        <v>31843.068819430093</v>
      </c>
      <c r="BC139">
        <f t="shared" si="206"/>
        <v>53216.848109161991</v>
      </c>
      <c r="BD139">
        <f t="shared" si="207"/>
        <v>3286.6529991423149</v>
      </c>
      <c r="BE139">
        <f t="shared" si="157"/>
        <v>0.22892962336720582</v>
      </c>
      <c r="BF139">
        <f t="shared" si="157"/>
        <v>9.4306365573996173E-2</v>
      </c>
      <c r="BG139">
        <f t="shared" si="157"/>
        <v>1.9318389499603753E-2</v>
      </c>
      <c r="BH139">
        <f t="shared" si="188"/>
        <v>0.11960624404392665</v>
      </c>
      <c r="BI139">
        <f t="shared" si="189"/>
        <v>5.2408772455050717E-3</v>
      </c>
      <c r="BJ139">
        <f t="shared" si="190"/>
        <v>8.8936905877762111E-4</v>
      </c>
      <c r="BK139">
        <f t="shared" si="191"/>
        <v>3.7320017285840052E-5</v>
      </c>
      <c r="BL139">
        <f t="shared" si="192"/>
        <v>962.82950186218181</v>
      </c>
      <c r="BM139">
        <f t="shared" si="193"/>
        <v>30.977786998643055</v>
      </c>
      <c r="BN139">
        <f t="shared" si="158"/>
        <v>0.86368881744575565</v>
      </c>
      <c r="BO139">
        <f t="shared" si="194"/>
        <v>623.24967784600517</v>
      </c>
      <c r="BP139">
        <f t="shared" si="195"/>
        <v>28.894864282621604</v>
      </c>
      <c r="BQ139">
        <f t="shared" si="196"/>
        <v>9.9610909164837853</v>
      </c>
      <c r="BR139" s="11">
        <f t="shared" si="208"/>
        <v>4.0662158135549492E-2</v>
      </c>
      <c r="BS139">
        <f>MAX(-99,(BS$3*'Climate Model'!E245+BS$4*'Climate Model'!E245^2+BS$6*'Climate Model'!E245^6)*(K139/K$69)^BS$8)</f>
        <v>-2.4934678994432815</v>
      </c>
      <c r="BT139">
        <f>MAX(-99,(BT$3*'Climate Model'!E245+BT$4*'Climate Model'!E245^2+BT$6*'Climate Model'!E245^6)*(L139/L$69)^BS$8)</f>
        <v>-4.1456630858004395</v>
      </c>
      <c r="BU139">
        <f>MAX(-99,(BU$3*'Climate Model'!E245+BU$4*'Climate Model'!E245^2+BU$6*'Climate Model'!E245^6)*(M139/M$69)^BS$8)</f>
        <v>-4.198601605522339</v>
      </c>
      <c r="BV139" s="41">
        <f t="shared" si="176"/>
        <v>3.2866167563218862E-2</v>
      </c>
      <c r="BW139">
        <f>MAX(-99,(BW$3*'Climate Model'!N245+BW$4*'Climate Model'!N245^2+BW$6*'Climate Model'!N245^6)*(K139/K$69)^BS$8)</f>
        <v>-2.4934800794637355</v>
      </c>
      <c r="BX139">
        <f>MAX(-99,(BX$3*'Climate Model'!N245+BX$4*'Climate Model'!N245^2+BX$6*'Climate Model'!N245^6)*(L139/L$69)^BS$8)</f>
        <v>-4.1456751290765723</v>
      </c>
      <c r="BY139">
        <f>MAX(-99,(BY$3*'Climate Model'!N245+BY$4*'Climate Model'!N245^2+BY$6*'Climate Model'!N245^6)*(M139/M$69)^BS$8)</f>
        <v>-4.1986103982092935</v>
      </c>
      <c r="BZ139">
        <f t="shared" si="197"/>
        <v>2.8606253850489569E-2</v>
      </c>
      <c r="CA139">
        <f t="shared" si="209"/>
        <v>9.4017793240616491E-4</v>
      </c>
    </row>
    <row r="140" spans="1:79" ht="14.5" x14ac:dyDescent="0.35">
      <c r="A140" s="13">
        <v>2091</v>
      </c>
      <c r="B140" s="18">
        <f t="shared" si="160"/>
        <v>1282.7997968342593</v>
      </c>
      <c r="C140">
        <f t="shared" si="161"/>
        <v>3551.8472204281006</v>
      </c>
      <c r="D140">
        <f t="shared" si="162"/>
        <v>6722.5771847900087</v>
      </c>
      <c r="E140" s="11">
        <f t="shared" si="185"/>
        <v>1.5303323071791993E-4</v>
      </c>
      <c r="F140" s="11">
        <f t="shared" ref="F140:F203" si="218">E$6*F139</f>
        <v>3.0679789057607175E-4</v>
      </c>
      <c r="G140" s="11">
        <f t="shared" ref="G140:G203" si="219">E$6*G139</f>
        <v>6.7735736198632727E-4</v>
      </c>
      <c r="H140">
        <f t="shared" si="210"/>
        <v>185716.41491643514</v>
      </c>
      <c r="I140">
        <f t="shared" si="211"/>
        <v>35218.917581840127</v>
      </c>
      <c r="J140">
        <f t="shared" si="186"/>
        <v>23423.142808677541</v>
      </c>
      <c r="K140">
        <f t="shared" si="163"/>
        <v>144774.27839851001</v>
      </c>
      <c r="L140">
        <f t="shared" si="212"/>
        <v>9915.6623008112456</v>
      </c>
      <c r="M140">
        <f t="shared" si="164"/>
        <v>3484.2504838282794</v>
      </c>
      <c r="N140" s="11">
        <f t="shared" si="187"/>
        <v>1.0737627094054953E-2</v>
      </c>
      <c r="O140" s="11">
        <f t="shared" si="177"/>
        <v>1.0821361036768054E-2</v>
      </c>
      <c r="P140" s="11">
        <f t="shared" si="178"/>
        <v>1.142953840264936E-2</v>
      </c>
      <c r="Q140">
        <f t="shared" si="198"/>
        <v>8984.1624886510326</v>
      </c>
      <c r="R140">
        <f t="shared" si="213"/>
        <v>6886.4516050705051</v>
      </c>
      <c r="S140">
        <f t="shared" si="214"/>
        <v>5167.0793517176753</v>
      </c>
      <c r="T140">
        <f t="shared" si="165"/>
        <v>48.375704929979094</v>
      </c>
      <c r="U140">
        <f t="shared" si="166"/>
        <v>195.53274427211116</v>
      </c>
      <c r="V140">
        <f t="shared" si="167"/>
        <v>220.59718432845972</v>
      </c>
      <c r="W140" s="11">
        <f t="shared" si="179"/>
        <v>-1.219247815263802E-2</v>
      </c>
      <c r="X140" s="11">
        <f t="shared" si="180"/>
        <v>-1.3228586309256496E-2</v>
      </c>
      <c r="Y140" s="11">
        <f t="shared" si="181"/>
        <v>-1.2203590291796629E-2</v>
      </c>
      <c r="Z140">
        <f t="shared" si="168"/>
        <v>13439.87069196413</v>
      </c>
      <c r="AA140">
        <f t="shared" si="169"/>
        <v>22735.460337733872</v>
      </c>
      <c r="AB140">
        <f t="shared" si="170"/>
        <v>8983.4023287776999</v>
      </c>
      <c r="AC140">
        <f t="shared" si="171"/>
        <v>1.9373170144229241</v>
      </c>
      <c r="AD140">
        <f t="shared" si="172"/>
        <v>3.6370655454380278</v>
      </c>
      <c r="AE140">
        <f t="shared" si="173"/>
        <v>1.7724126328363152</v>
      </c>
      <c r="AF140" s="11">
        <f t="shared" si="215"/>
        <v>-2.9039671966837322E-3</v>
      </c>
      <c r="AG140" s="11">
        <f t="shared" si="216"/>
        <v>2.0566286860739247E-3</v>
      </c>
      <c r="AH140" s="11">
        <f t="shared" si="217"/>
        <v>8.2570411056281934E-4</v>
      </c>
      <c r="AI140">
        <f t="shared" si="156"/>
        <v>330869.85753849684</v>
      </c>
      <c r="AJ140">
        <f t="shared" si="150"/>
        <v>62558.926975245522</v>
      </c>
      <c r="AK140">
        <f t="shared" si="151"/>
        <v>41169.840821274745</v>
      </c>
      <c r="AL140">
        <f t="shared" si="153"/>
        <v>49.169820011892043</v>
      </c>
      <c r="AM140">
        <f t="shared" si="154"/>
        <v>5.833726945891315</v>
      </c>
      <c r="AN140">
        <f t="shared" ref="AN140:AN203" si="220">AN139*(1+AQ140)</f>
        <v>2.531312483976031</v>
      </c>
      <c r="AO140" s="11">
        <f t="shared" si="182"/>
        <v>9.7978054600841007E-3</v>
      </c>
      <c r="AP140" s="11">
        <f t="shared" si="183"/>
        <v>9.7978054600841337E-3</v>
      </c>
      <c r="AQ140" s="11">
        <f t="shared" si="184"/>
        <v>9.7978054600840817E-3</v>
      </c>
      <c r="AR140">
        <f t="shared" si="174"/>
        <v>185716.41491643514</v>
      </c>
      <c r="AS140">
        <f t="shared" si="159"/>
        <v>35218.917581840127</v>
      </c>
      <c r="AT140">
        <f t="shared" si="175"/>
        <v>23423.142808677541</v>
      </c>
      <c r="AU140">
        <f t="shared" si="152"/>
        <v>37143.282983287027</v>
      </c>
      <c r="AV140">
        <f t="shared" si="199"/>
        <v>7043.7835163680256</v>
      </c>
      <c r="AW140">
        <f t="shared" si="200"/>
        <v>4684.6285617355088</v>
      </c>
      <c r="AX140">
        <f t="shared" si="201"/>
        <v>115819.42271880801</v>
      </c>
      <c r="AY140">
        <f t="shared" si="202"/>
        <v>7932.5298406489965</v>
      </c>
      <c r="AZ140">
        <f t="shared" si="203"/>
        <v>2787.4003870626234</v>
      </c>
      <c r="BA140">
        <f t="shared" si="204"/>
        <v>14957.17310857176</v>
      </c>
      <c r="BB140">
        <f t="shared" si="205"/>
        <v>31891.067551174474</v>
      </c>
      <c r="BC140">
        <f t="shared" si="206"/>
        <v>53329.295104748679</v>
      </c>
      <c r="BD140">
        <f t="shared" si="207"/>
        <v>3135.6682633392757</v>
      </c>
      <c r="BE140">
        <f t="shared" si="157"/>
        <v>0.22892962336720582</v>
      </c>
      <c r="BF140">
        <f t="shared" si="157"/>
        <v>9.4306365573996173E-2</v>
      </c>
      <c r="BG140">
        <f t="shared" si="157"/>
        <v>1.9318389499603753E-2</v>
      </c>
      <c r="BH140">
        <f t="shared" si="188"/>
        <v>0.11945481269627392</v>
      </c>
      <c r="BI140">
        <f t="shared" si="189"/>
        <v>5.2408772455050717E-3</v>
      </c>
      <c r="BJ140">
        <f t="shared" si="190"/>
        <v>8.8936905877762111E-4</v>
      </c>
      <c r="BK140">
        <f t="shared" si="191"/>
        <v>3.7320017285840052E-5</v>
      </c>
      <c r="BL140">
        <f t="shared" si="192"/>
        <v>973.31693305232363</v>
      </c>
      <c r="BM140">
        <f t="shared" si="193"/>
        <v>31.322615580927767</v>
      </c>
      <c r="BN140">
        <f t="shared" si="158"/>
        <v>0.87415209450854592</v>
      </c>
      <c r="BO140">
        <f t="shared" si="194"/>
        <v>632.68449368859001</v>
      </c>
      <c r="BP140">
        <f t="shared" si="195"/>
        <v>29.217513674715502</v>
      </c>
      <c r="BQ140">
        <f t="shared" si="196"/>
        <v>10.074076157834581</v>
      </c>
      <c r="BR140" s="11">
        <f t="shared" si="208"/>
        <v>4.0533260630088747E-2</v>
      </c>
      <c r="BS140">
        <f>MAX(-99,(BS$3*'Climate Model'!E246+BS$4*'Climate Model'!E246^2+BS$6*'Climate Model'!E246^6)*(K140/K$69)^BS$8)</f>
        <v>-2.6409309246251613</v>
      </c>
      <c r="BT140">
        <f>MAX(-99,(BT$3*'Climate Model'!E246+BT$4*'Climate Model'!E246^2+BT$6*'Climate Model'!E246^6)*(L140/L$69)^BS$8)</f>
        <v>-4.2867757909425261</v>
      </c>
      <c r="BU140">
        <f>MAX(-99,(BU$3*'Climate Model'!E246+BU$4*'Climate Model'!E246^2+BU$6*'Climate Model'!E246^6)*(M140/M$69)^BS$8)</f>
        <v>-4.2977436473568389</v>
      </c>
      <c r="BV140" s="41">
        <f t="shared" si="176"/>
        <v>3.1301111964970339E-2</v>
      </c>
      <c r="BW140">
        <f>MAX(-99,(BW$3*'Climate Model'!N246+BW$4*'Climate Model'!N246^2+BW$6*'Climate Model'!N246^6)*(K140/K$69)^BS$8)</f>
        <v>-2.6409431855330943</v>
      </c>
      <c r="BX140">
        <f>MAX(-99,(BX$3*'Climate Model'!N246+BX$4*'Climate Model'!N246^2+BX$6*'Climate Model'!N246^6)*(L140/L$69)^BS$8)</f>
        <v>-4.2867878940919768</v>
      </c>
      <c r="BY140">
        <f>MAX(-99,(BY$3*'Climate Model'!N246+BY$4*'Climate Model'!N246^2+BY$6*'Climate Model'!N246^6)*(M140/M$69)^BS$8)</f>
        <v>-4.2977524685818524</v>
      </c>
      <c r="BZ140">
        <f t="shared" si="197"/>
        <v>2.9099325011490425E-2</v>
      </c>
      <c r="CA140">
        <f t="shared" si="209"/>
        <v>9.1084123028972361E-4</v>
      </c>
    </row>
    <row r="141" spans="1:79" ht="14.5" x14ac:dyDescent="0.35">
      <c r="A141" s="13">
        <v>2092</v>
      </c>
      <c r="B141" s="18">
        <f t="shared" si="160"/>
        <v>1282.9862922816694</v>
      </c>
      <c r="C141">
        <f t="shared" si="161"/>
        <v>3552.8824347012328</v>
      </c>
      <c r="D141">
        <f t="shared" si="162"/>
        <v>6726.9030925802654</v>
      </c>
      <c r="E141" s="11">
        <f t="shared" si="185"/>
        <v>1.4538156918202392E-4</v>
      </c>
      <c r="F141" s="11">
        <f t="shared" si="218"/>
        <v>2.9145799604726817E-4</v>
      </c>
      <c r="G141" s="11">
        <f t="shared" si="219"/>
        <v>6.4348949388701084E-4</v>
      </c>
      <c r="H141">
        <f t="shared" si="210"/>
        <v>187711.37871199768</v>
      </c>
      <c r="I141">
        <f t="shared" si="211"/>
        <v>35605.42885845447</v>
      </c>
      <c r="J141">
        <f t="shared" si="186"/>
        <v>23702.855940163296</v>
      </c>
      <c r="K141">
        <f t="shared" si="163"/>
        <v>146308.17167825758</v>
      </c>
      <c r="L141">
        <f t="shared" si="212"/>
        <v>10021.561228903591</v>
      </c>
      <c r="M141">
        <f t="shared" si="164"/>
        <v>3523.5911107902543</v>
      </c>
      <c r="N141" s="11">
        <f t="shared" si="187"/>
        <v>1.0595067692379244E-2</v>
      </c>
      <c r="O141" s="11">
        <f t="shared" si="177"/>
        <v>1.0679965178289813E-2</v>
      </c>
      <c r="P141" s="11">
        <f t="shared" si="178"/>
        <v>1.1290987012721864E-2</v>
      </c>
      <c r="Q141">
        <f t="shared" si="198"/>
        <v>8969.9543947102957</v>
      </c>
      <c r="R141">
        <f t="shared" si="213"/>
        <v>6869.9294377690221</v>
      </c>
      <c r="S141">
        <f t="shared" si="214"/>
        <v>5164.973352057903</v>
      </c>
      <c r="T141">
        <f t="shared" si="165"/>
        <v>47.785885204501859</v>
      </c>
      <c r="U141">
        <f t="shared" si="166"/>
        <v>192.94612248822176</v>
      </c>
      <c r="V141">
        <f t="shared" si="167"/>
        <v>217.90510667139125</v>
      </c>
      <c r="W141" s="11">
        <f t="shared" si="179"/>
        <v>-1.219247815263802E-2</v>
      </c>
      <c r="X141" s="11">
        <f t="shared" si="180"/>
        <v>-1.3228586309256496E-2</v>
      </c>
      <c r="Y141" s="11">
        <f t="shared" si="181"/>
        <v>-1.2203590291796629E-2</v>
      </c>
      <c r="Z141">
        <f t="shared" si="168"/>
        <v>13381.638626393316</v>
      </c>
      <c r="AA141">
        <f t="shared" si="169"/>
        <v>22731.087211225786</v>
      </c>
      <c r="AB141">
        <f t="shared" si="170"/>
        <v>8988.6909823161932</v>
      </c>
      <c r="AC141">
        <f t="shared" si="171"/>
        <v>1.9316911093634628</v>
      </c>
      <c r="AD141">
        <f t="shared" si="172"/>
        <v>3.6445456387719068</v>
      </c>
      <c r="AE141">
        <f t="shared" si="173"/>
        <v>1.7738761212328615</v>
      </c>
      <c r="AF141" s="11">
        <f t="shared" si="215"/>
        <v>-2.9039671966837322E-3</v>
      </c>
      <c r="AG141" s="11">
        <f t="shared" si="216"/>
        <v>2.0566286860739247E-3</v>
      </c>
      <c r="AH141" s="11">
        <f t="shared" si="217"/>
        <v>8.2570411056281934E-4</v>
      </c>
      <c r="AI141">
        <f t="shared" si="156"/>
        <v>334926.15476793417</v>
      </c>
      <c r="AJ141">
        <f t="shared" ref="AJ141:AJ204" si="221">(1-AI$6)*AJ140+AV140</f>
        <v>63346.817794089002</v>
      </c>
      <c r="AK141">
        <f t="shared" ref="AK141:AK204" si="222">(1-AI$6)*AK140+AW140</f>
        <v>41737.485300882785</v>
      </c>
      <c r="AL141">
        <f t="shared" si="153"/>
        <v>49.646758779566078</v>
      </c>
      <c r="AM141">
        <f t="shared" si="154"/>
        <v>5.8903130903971785</v>
      </c>
      <c r="AN141">
        <f t="shared" si="220"/>
        <v>2.5558657781799434</v>
      </c>
      <c r="AO141" s="11">
        <f t="shared" si="182"/>
        <v>9.6998274054832592E-3</v>
      </c>
      <c r="AP141" s="11">
        <f t="shared" si="183"/>
        <v>9.6998274054832922E-3</v>
      </c>
      <c r="AQ141" s="11">
        <f t="shared" si="184"/>
        <v>9.6998274054832401E-3</v>
      </c>
      <c r="AR141">
        <f t="shared" si="174"/>
        <v>187711.37871199768</v>
      </c>
      <c r="AS141">
        <f t="shared" si="159"/>
        <v>35605.42885845447</v>
      </c>
      <c r="AT141">
        <f t="shared" si="175"/>
        <v>23702.855940163296</v>
      </c>
      <c r="AU141">
        <f t="shared" ref="AU141:AU204" si="223">AU$6*AR141</f>
        <v>37542.275742399535</v>
      </c>
      <c r="AV141">
        <f t="shared" si="199"/>
        <v>7121.085771690894</v>
      </c>
      <c r="AW141">
        <f t="shared" si="200"/>
        <v>4740.5711880326589</v>
      </c>
      <c r="AX141">
        <f t="shared" si="201"/>
        <v>117046.53734260608</v>
      </c>
      <c r="AY141">
        <f t="shared" si="202"/>
        <v>8017.2489831228722</v>
      </c>
      <c r="AZ141">
        <f t="shared" si="203"/>
        <v>2818.8728886322037</v>
      </c>
      <c r="BA141">
        <f t="shared" si="204"/>
        <v>14972.869426009953</v>
      </c>
      <c r="BB141">
        <f t="shared" si="205"/>
        <v>31938.105925891512</v>
      </c>
      <c r="BC141">
        <f t="shared" si="206"/>
        <v>53439.13972761693</v>
      </c>
      <c r="BD141">
        <f t="shared" si="207"/>
        <v>2991.4954169539651</v>
      </c>
      <c r="BE141">
        <f t="shared" si="157"/>
        <v>0.22892962336720582</v>
      </c>
      <c r="BF141">
        <f t="shared" si="157"/>
        <v>9.4306365573996173E-2</v>
      </c>
      <c r="BG141">
        <f t="shared" si="157"/>
        <v>1.9318389499603753E-2</v>
      </c>
      <c r="BH141">
        <f t="shared" si="188"/>
        <v>0.11930416213270977</v>
      </c>
      <c r="BI141">
        <f t="shared" si="189"/>
        <v>5.2408772455050717E-3</v>
      </c>
      <c r="BJ141">
        <f t="shared" si="190"/>
        <v>8.8936905877762111E-4</v>
      </c>
      <c r="BK141">
        <f t="shared" si="191"/>
        <v>3.7320017285840052E-5</v>
      </c>
      <c r="BL141">
        <f t="shared" si="192"/>
        <v>983.77229341409372</v>
      </c>
      <c r="BM141">
        <f t="shared" si="193"/>
        <v>31.6663667512172</v>
      </c>
      <c r="BN141">
        <f t="shared" si="158"/>
        <v>0.88459099341067071</v>
      </c>
      <c r="BO141">
        <f t="shared" si="194"/>
        <v>642.26357369297421</v>
      </c>
      <c r="BP141">
        <f t="shared" si="195"/>
        <v>29.543845036026756</v>
      </c>
      <c r="BQ141">
        <f t="shared" si="196"/>
        <v>10.18838013690576</v>
      </c>
      <c r="BR141" s="11">
        <f t="shared" si="208"/>
        <v>4.0405501373789149E-2</v>
      </c>
      <c r="BS141">
        <f>MAX(-99,(BS$3*'Climate Model'!E247+BS$4*'Climate Model'!E247^2+BS$6*'Climate Model'!E247^6)*(K141/K$69)^BS$8)</f>
        <v>-2.7892675782604699</v>
      </c>
      <c r="BT141">
        <f>MAX(-99,(BT$3*'Climate Model'!E247+BT$4*'Climate Model'!E247^2+BT$6*'Climate Model'!E247^6)*(L141/L$69)^BS$8)</f>
        <v>-4.4285681496243301</v>
      </c>
      <c r="BU141">
        <f>MAX(-99,(BU$3*'Climate Model'!E247+BU$4*'Climate Model'!E247^2+BU$6*'Climate Model'!E247^6)*(M141/M$69)^BS$8)</f>
        <v>-4.3972250365236061</v>
      </c>
      <c r="BV141" s="41">
        <f t="shared" si="176"/>
        <v>2.9810582823781274E-2</v>
      </c>
      <c r="BW141">
        <f>MAX(-99,(BW$3*'Climate Model'!N247+BW$4*'Climate Model'!N247^2+BW$6*'Climate Model'!N247^6)*(K141/K$69)^BS$8)</f>
        <v>-2.789279916764396</v>
      </c>
      <c r="BX141">
        <f>MAX(-99,(BX$3*'Climate Model'!N247+BX$4*'Climate Model'!N247^2+BX$6*'Climate Model'!N247^6)*(L141/L$69)^BS$8)</f>
        <v>-4.4285803097970735</v>
      </c>
      <c r="BY141">
        <f>MAX(-99,(BY$3*'Climate Model'!N247+BY$4*'Climate Model'!N247^2+BY$6*'Climate Model'!N247^6)*(M141/M$69)^BS$8)</f>
        <v>-4.397233884478073</v>
      </c>
      <c r="BZ141">
        <f t="shared" si="197"/>
        <v>2.9587675388316283E-2</v>
      </c>
      <c r="CA141">
        <f t="shared" si="209"/>
        <v>8.8202584772655729E-4</v>
      </c>
    </row>
    <row r="142" spans="1:79" ht="14.5" x14ac:dyDescent="0.35">
      <c r="A142" s="13">
        <v>2093</v>
      </c>
      <c r="B142" s="18">
        <f t="shared" si="160"/>
        <v>1283.1634887140599</v>
      </c>
      <c r="C142">
        <f t="shared" si="161"/>
        <v>3553.8661748961117</v>
      </c>
      <c r="D142">
        <f t="shared" si="162"/>
        <v>6731.0153494734132</v>
      </c>
      <c r="E142" s="11">
        <f t="shared" si="185"/>
        <v>1.3811249072292271E-4</v>
      </c>
      <c r="F142" s="11">
        <f t="shared" si="218"/>
        <v>2.7688509624490472E-4</v>
      </c>
      <c r="G142" s="11">
        <f t="shared" si="219"/>
        <v>6.1131501919266024E-4</v>
      </c>
      <c r="H142">
        <f t="shared" si="210"/>
        <v>189699.98053825318</v>
      </c>
      <c r="I142">
        <f t="shared" si="211"/>
        <v>35990.689308170229</v>
      </c>
      <c r="J142">
        <f t="shared" si="186"/>
        <v>23981.896825952736</v>
      </c>
      <c r="K142">
        <f t="shared" si="163"/>
        <v>147837.73245322282</v>
      </c>
      <c r="L142">
        <f t="shared" si="212"/>
        <v>10127.193185382768</v>
      </c>
      <c r="M142">
        <f t="shared" si="164"/>
        <v>3562.8943897489271</v>
      </c>
      <c r="N142" s="11">
        <f t="shared" si="187"/>
        <v>1.0454376932061303E-2</v>
      </c>
      <c r="O142" s="11">
        <f t="shared" si="177"/>
        <v>1.0540469101213498E-2</v>
      </c>
      <c r="P142" s="11">
        <f t="shared" si="178"/>
        <v>1.1154324586162896E-2</v>
      </c>
      <c r="Q142">
        <f t="shared" si="198"/>
        <v>8954.4569044861091</v>
      </c>
      <c r="R142">
        <f t="shared" si="213"/>
        <v>6852.4011527034745</v>
      </c>
      <c r="S142">
        <f t="shared" si="214"/>
        <v>5162.0045349847069</v>
      </c>
      <c r="T142">
        <f t="shared" si="165"/>
        <v>47.203256843141503</v>
      </c>
      <c r="U142">
        <f t="shared" si="166"/>
        <v>190.39371805384994</v>
      </c>
      <c r="V142">
        <f t="shared" si="167"/>
        <v>215.24588202708335</v>
      </c>
      <c r="W142" s="11">
        <f t="shared" si="179"/>
        <v>-1.219247815263802E-2</v>
      </c>
      <c r="X142" s="11">
        <f t="shared" si="180"/>
        <v>-1.3228586309256496E-2</v>
      </c>
      <c r="Y142" s="11">
        <f t="shared" si="181"/>
        <v>-1.2203590291796629E-2</v>
      </c>
      <c r="Z142">
        <f t="shared" si="168"/>
        <v>13321.67771535202</v>
      </c>
      <c r="AA142">
        <f t="shared" si="169"/>
        <v>22723.187394553272</v>
      </c>
      <c r="AB142">
        <f t="shared" si="170"/>
        <v>8992.4463431421646</v>
      </c>
      <c r="AC142">
        <f t="shared" si="171"/>
        <v>1.9260815417477457</v>
      </c>
      <c r="AD142">
        <f t="shared" si="172"/>
        <v>3.6520411158803108</v>
      </c>
      <c r="AE142">
        <f t="shared" si="173"/>
        <v>1.7753408180377928</v>
      </c>
      <c r="AF142" s="11">
        <f t="shared" si="215"/>
        <v>-2.9039671966837322E-3</v>
      </c>
      <c r="AG142" s="11">
        <f t="shared" si="216"/>
        <v>2.0566286860739247E-3</v>
      </c>
      <c r="AH142" s="11">
        <f t="shared" si="217"/>
        <v>8.2570411056281934E-4</v>
      </c>
      <c r="AI142">
        <f t="shared" si="156"/>
        <v>338975.81503354025</v>
      </c>
      <c r="AJ142">
        <f t="shared" si="221"/>
        <v>64133.221786370996</v>
      </c>
      <c r="AK142">
        <f t="shared" si="222"/>
        <v>42304.307958827165</v>
      </c>
      <c r="AL142">
        <f t="shared" si="153"/>
        <v>50.123508121055501</v>
      </c>
      <c r="AM142">
        <f t="shared" si="154"/>
        <v>5.9468767605348791</v>
      </c>
      <c r="AN142">
        <f t="shared" si="220"/>
        <v>2.5804093205306708</v>
      </c>
      <c r="AO142" s="11">
        <f t="shared" si="182"/>
        <v>9.6028291314284274E-3</v>
      </c>
      <c r="AP142" s="11">
        <f t="shared" si="183"/>
        <v>9.6028291314284586E-3</v>
      </c>
      <c r="AQ142" s="11">
        <f t="shared" si="184"/>
        <v>9.6028291314284083E-3</v>
      </c>
      <c r="AR142">
        <f t="shared" si="174"/>
        <v>189699.98053825318</v>
      </c>
      <c r="AS142">
        <f t="shared" si="159"/>
        <v>35990.689308170229</v>
      </c>
      <c r="AT142">
        <f t="shared" si="175"/>
        <v>23981.896825952736</v>
      </c>
      <c r="AU142">
        <f t="shared" si="223"/>
        <v>37939.996107650637</v>
      </c>
      <c r="AV142">
        <f t="shared" si="199"/>
        <v>7198.1378616340462</v>
      </c>
      <c r="AW142">
        <f t="shared" si="200"/>
        <v>4796.3793651905471</v>
      </c>
      <c r="AX142">
        <f t="shared" si="201"/>
        <v>118270.18596257825</v>
      </c>
      <c r="AY142">
        <f t="shared" si="202"/>
        <v>8101.7545483062158</v>
      </c>
      <c r="AZ142">
        <f t="shared" si="203"/>
        <v>2850.3155117991414</v>
      </c>
      <c r="BA142">
        <f t="shared" si="204"/>
        <v>14988.282404957199</v>
      </c>
      <c r="BB142">
        <f t="shared" si="205"/>
        <v>31984.212484509881</v>
      </c>
      <c r="BC142">
        <f t="shared" si="206"/>
        <v>53546.472161363061</v>
      </c>
      <c r="BD142">
        <f t="shared" si="207"/>
        <v>2853.8371358378217</v>
      </c>
      <c r="BE142">
        <f t="shared" si="157"/>
        <v>0.22892962336720582</v>
      </c>
      <c r="BF142">
        <f t="shared" si="157"/>
        <v>9.4306365573996173E-2</v>
      </c>
      <c r="BG142">
        <f t="shared" si="157"/>
        <v>1.9318389499603753E-2</v>
      </c>
      <c r="BH142">
        <f t="shared" si="188"/>
        <v>0.11915425870919721</v>
      </c>
      <c r="BI142">
        <f t="shared" si="189"/>
        <v>5.2408772455050717E-3</v>
      </c>
      <c r="BJ142">
        <f t="shared" si="190"/>
        <v>8.8936905877762111E-4</v>
      </c>
      <c r="BK142">
        <f t="shared" si="191"/>
        <v>3.7320017285840052E-5</v>
      </c>
      <c r="BL142">
        <f t="shared" si="192"/>
        <v>994.19431147568605</v>
      </c>
      <c r="BM142">
        <f t="shared" si="193"/>
        <v>32.009005474765146</v>
      </c>
      <c r="BN142">
        <f t="shared" si="158"/>
        <v>0.89500480409178873</v>
      </c>
      <c r="BO142">
        <f t="shared" si="194"/>
        <v>651.98912667496575</v>
      </c>
      <c r="BP142">
        <f t="shared" si="195"/>
        <v>29.873899679848549</v>
      </c>
      <c r="BQ142">
        <f t="shared" si="196"/>
        <v>10.304017530810894</v>
      </c>
      <c r="BR142" s="11">
        <f t="shared" si="208"/>
        <v>4.0278906707711143E-2</v>
      </c>
      <c r="BS142">
        <f>MAX(-99,(BS$3*'Climate Model'!E248+BS$4*'Climate Model'!E248^2+BS$6*'Climate Model'!E248^6)*(K142/K$69)^BS$8)</f>
        <v>-2.938428761198228</v>
      </c>
      <c r="BT142">
        <f>MAX(-99,(BT$3*'Climate Model'!E248+BT$4*'Climate Model'!E248^2+BT$6*'Climate Model'!E248^6)*(L142/L$69)^BS$8)</f>
        <v>-4.5709954770304506</v>
      </c>
      <c r="BU142">
        <f>MAX(-99,(BU$3*'Climate Model'!E248+BU$4*'Climate Model'!E248^2+BU$6*'Climate Model'!E248^6)*(M142/M$69)^BS$8)</f>
        <v>-4.4970156318173933</v>
      </c>
      <c r="BV142" s="41">
        <f t="shared" si="176"/>
        <v>2.8391031260744073E-2</v>
      </c>
      <c r="BW142">
        <f>MAX(-99,(BW$3*'Climate Model'!N248+BW$4*'Climate Model'!N248^2+BW$6*'Climate Model'!N248^6)*(K142/K$69)^BS$8)</f>
        <v>-2.9384411740779708</v>
      </c>
      <c r="BX142">
        <f>MAX(-99,(BX$3*'Climate Model'!N248+BX$4*'Climate Model'!N248^2+BX$6*'Climate Model'!N248^6)*(L142/L$69)^BS$8)</f>
        <v>-4.5710076914454945</v>
      </c>
      <c r="BY142">
        <f>MAX(-99,(BY$3*'Climate Model'!N248+BY$4*'Climate Model'!N248^2+BY$6*'Climate Model'!N248^6)*(M142/M$69)^BS$8)</f>
        <v>-4.4970245047428055</v>
      </c>
      <c r="BZ142">
        <f t="shared" si="197"/>
        <v>3.0071178443248879E-2</v>
      </c>
      <c r="CA142">
        <f t="shared" si="209"/>
        <v>8.5375176722969225E-4</v>
      </c>
    </row>
    <row r="143" spans="1:79" ht="14.5" x14ac:dyDescent="0.35">
      <c r="A143" s="13">
        <v>2094</v>
      </c>
      <c r="B143" s="18">
        <f t="shared" si="160"/>
        <v>1283.3318485742193</v>
      </c>
      <c r="C143">
        <f t="shared" si="161"/>
        <v>3554.8009868450954</v>
      </c>
      <c r="D143">
        <f t="shared" si="162"/>
        <v>6734.9243817120851</v>
      </c>
      <c r="E143" s="11">
        <f t="shared" si="185"/>
        <v>1.3120686618677658E-4</v>
      </c>
      <c r="F143" s="11">
        <f t="shared" si="218"/>
        <v>2.6304084143265947E-4</v>
      </c>
      <c r="G143" s="11">
        <f t="shared" si="219"/>
        <v>5.8074926823302724E-4</v>
      </c>
      <c r="H143">
        <f t="shared" si="210"/>
        <v>191681.98593557559</v>
      </c>
      <c r="I143">
        <f t="shared" si="211"/>
        <v>36374.660895113411</v>
      </c>
      <c r="J143">
        <f t="shared" si="186"/>
        <v>24260.246998073973</v>
      </c>
      <c r="K143">
        <f t="shared" si="163"/>
        <v>149362.75924931976</v>
      </c>
      <c r="L143">
        <f t="shared" si="212"/>
        <v>10232.544952508331</v>
      </c>
      <c r="M143">
        <f t="shared" si="164"/>
        <v>3602.1558109768675</v>
      </c>
      <c r="N143" s="11">
        <f t="shared" si="187"/>
        <v>1.0315545096577209E-2</v>
      </c>
      <c r="O143" s="11">
        <f t="shared" si="177"/>
        <v>1.0402859429760275E-2</v>
      </c>
      <c r="P143" s="11">
        <f t="shared" si="178"/>
        <v>1.1019529891456353E-2</v>
      </c>
      <c r="Q143">
        <f t="shared" si="198"/>
        <v>8937.6963011260486</v>
      </c>
      <c r="R143">
        <f t="shared" si="213"/>
        <v>6833.8922645995972</v>
      </c>
      <c r="S143">
        <f t="shared" si="214"/>
        <v>5158.1921122728272</v>
      </c>
      <c r="T143">
        <f t="shared" si="165"/>
        <v>46.627732165348142</v>
      </c>
      <c r="U143">
        <f t="shared" si="166"/>
        <v>187.87507832183434</v>
      </c>
      <c r="V143">
        <f t="shared" si="167"/>
        <v>212.61910947082845</v>
      </c>
      <c r="W143" s="11">
        <f t="shared" si="179"/>
        <v>-1.219247815263802E-2</v>
      </c>
      <c r="X143" s="11">
        <f t="shared" si="180"/>
        <v>-1.3228586309256496E-2</v>
      </c>
      <c r="Y143" s="11">
        <f t="shared" si="181"/>
        <v>-1.2203590291796629E-2</v>
      </c>
      <c r="Z143">
        <f t="shared" si="168"/>
        <v>13260.042826875477</v>
      </c>
      <c r="AA143">
        <f t="shared" si="169"/>
        <v>22711.824227854388</v>
      </c>
      <c r="AB143">
        <f t="shared" si="170"/>
        <v>8994.6983336907415</v>
      </c>
      <c r="AC143">
        <f t="shared" si="171"/>
        <v>1.9204882641323722</v>
      </c>
      <c r="AD143">
        <f t="shared" si="172"/>
        <v>3.6595520084019517</v>
      </c>
      <c r="AE143">
        <f t="shared" si="173"/>
        <v>1.7768067242488965</v>
      </c>
      <c r="AF143" s="11">
        <f t="shared" si="215"/>
        <v>-2.9039671966837322E-3</v>
      </c>
      <c r="AG143" s="11">
        <f t="shared" si="216"/>
        <v>2.0566286860739247E-3</v>
      </c>
      <c r="AH143" s="11">
        <f t="shared" si="217"/>
        <v>8.2570411056281934E-4</v>
      </c>
      <c r="AI143">
        <f t="shared" si="156"/>
        <v>343018.22963783686</v>
      </c>
      <c r="AJ143">
        <f t="shared" si="221"/>
        <v>64918.037469367941</v>
      </c>
      <c r="AK143">
        <f t="shared" si="222"/>
        <v>42870.256528134996</v>
      </c>
      <c r="AL143">
        <f t="shared" ref="AL143:AL206" si="224">AL142*(1+AO143)</f>
        <v>50.600022330170226</v>
      </c>
      <c r="AM143">
        <f t="shared" ref="AM143:AM206" si="225">AM142*(1+AP143)</f>
        <v>6.003412533517988</v>
      </c>
      <c r="AN143">
        <f t="shared" si="220"/>
        <v>2.6049407580269297</v>
      </c>
      <c r="AO143" s="11">
        <f t="shared" si="182"/>
        <v>9.5068008401141425E-3</v>
      </c>
      <c r="AP143" s="11">
        <f t="shared" si="183"/>
        <v>9.5068008401141737E-3</v>
      </c>
      <c r="AQ143" s="11">
        <f t="shared" si="184"/>
        <v>9.5068008401141234E-3</v>
      </c>
      <c r="AR143">
        <f t="shared" si="174"/>
        <v>191681.98593557559</v>
      </c>
      <c r="AS143">
        <f t="shared" si="159"/>
        <v>36374.660895113411</v>
      </c>
      <c r="AT143">
        <f t="shared" si="175"/>
        <v>24260.246998073973</v>
      </c>
      <c r="AU143">
        <f t="shared" si="223"/>
        <v>38336.397187115123</v>
      </c>
      <c r="AV143">
        <f t="shared" si="199"/>
        <v>7274.9321790226822</v>
      </c>
      <c r="AW143">
        <f t="shared" si="200"/>
        <v>4852.0493996147952</v>
      </c>
      <c r="AX143">
        <f t="shared" si="201"/>
        <v>119490.2073994558</v>
      </c>
      <c r="AY143">
        <f t="shared" si="202"/>
        <v>8186.0359620066629</v>
      </c>
      <c r="AZ143">
        <f t="shared" si="203"/>
        <v>2881.7246487814937</v>
      </c>
      <c r="BA143">
        <f t="shared" si="204"/>
        <v>15003.419424066218</v>
      </c>
      <c r="BB143">
        <f t="shared" si="205"/>
        <v>32029.414707943302</v>
      </c>
      <c r="BC143">
        <f t="shared" si="206"/>
        <v>53651.37900475791</v>
      </c>
      <c r="BD143">
        <f t="shared" si="207"/>
        <v>2722.408231075603</v>
      </c>
      <c r="BE143">
        <f t="shared" si="157"/>
        <v>0.22892962336720582</v>
      </c>
      <c r="BF143">
        <f t="shared" si="157"/>
        <v>9.4306365573996173E-2</v>
      </c>
      <c r="BG143">
        <f t="shared" si="157"/>
        <v>1.9318389499603753E-2</v>
      </c>
      <c r="BH143">
        <f t="shared" si="188"/>
        <v>0.11900507072958882</v>
      </c>
      <c r="BI143">
        <f t="shared" si="189"/>
        <v>5.2408772455050717E-3</v>
      </c>
      <c r="BJ143">
        <f t="shared" si="190"/>
        <v>8.8936905877762111E-4</v>
      </c>
      <c r="BK143">
        <f t="shared" si="191"/>
        <v>3.7320017285840052E-5</v>
      </c>
      <c r="BL143">
        <f t="shared" si="192"/>
        <v>1004.5817584629813</v>
      </c>
      <c r="BM143">
        <f t="shared" si="193"/>
        <v>32.350497923642152</v>
      </c>
      <c r="BN143">
        <f t="shared" si="158"/>
        <v>0.90539283732686993</v>
      </c>
      <c r="BO143">
        <f t="shared" si="194"/>
        <v>661.86339545706289</v>
      </c>
      <c r="BP143">
        <f t="shared" si="195"/>
        <v>30.207719411614864</v>
      </c>
      <c r="BQ143">
        <f t="shared" si="196"/>
        <v>10.421003206075943</v>
      </c>
      <c r="BR143" s="11">
        <f t="shared" si="208"/>
        <v>4.0153500806903802E-2</v>
      </c>
      <c r="BS143">
        <f>MAX(-99,(BS$3*'Climate Model'!E249+BS$4*'Climate Model'!E249^2+BS$6*'Climate Model'!E249^6)*(K143/K$69)^BS$8)</f>
        <v>-3.0883653166080904</v>
      </c>
      <c r="BT143">
        <f>MAX(-99,(BT$3*'Climate Model'!E249+BT$4*'Climate Model'!E249^2+BT$6*'Climate Model'!E249^6)*(L143/L$69)^BS$8)</f>
        <v>-4.714013090886608</v>
      </c>
      <c r="BU143">
        <f>MAX(-99,(BU$3*'Climate Model'!E249+BU$4*'Climate Model'!E249^2+BU$6*'Climate Model'!E249^6)*(M143/M$69)^BS$8)</f>
        <v>-4.5970853615916694</v>
      </c>
      <c r="BV143" s="41">
        <f t="shared" si="176"/>
        <v>2.7039077391184833E-2</v>
      </c>
      <c r="BW143">
        <f>MAX(-99,(BW$3*'Climate Model'!N249+BW$4*'Climate Model'!N249^2+BW$6*'Climate Model'!N249^6)*(K143/K$69)^BS$8)</f>
        <v>-3.0883778007148952</v>
      </c>
      <c r="BX143">
        <f>MAX(-99,(BX$3*'Climate Model'!N249+BX$4*'Climate Model'!N249^2+BX$6*'Climate Model'!N249^6)*(L143/L$69)^BS$8)</f>
        <v>-4.7140253568315957</v>
      </c>
      <c r="BY143">
        <f>MAX(-99,(BY$3*'Climate Model'!N249+BY$4*'Climate Model'!N249^2+BY$6*'Climate Model'!N249^6)*(M143/M$69)^BS$8)</f>
        <v>-4.5970942577789771</v>
      </c>
      <c r="BZ143">
        <f t="shared" si="197"/>
        <v>3.0549716758816289E-2</v>
      </c>
      <c r="CA143">
        <f t="shared" si="209"/>
        <v>8.2603615572040992E-4</v>
      </c>
    </row>
    <row r="144" spans="1:79" ht="14.5" x14ac:dyDescent="0.35">
      <c r="A144" s="13">
        <v>2095</v>
      </c>
      <c r="B144" s="18">
        <f t="shared" si="160"/>
        <v>1283.4918114268419</v>
      </c>
      <c r="C144">
        <f t="shared" si="161"/>
        <v>3555.6892917956652</v>
      </c>
      <c r="D144">
        <f t="shared" si="162"/>
        <v>6738.6401189980543</v>
      </c>
      <c r="E144" s="11">
        <f t="shared" si="185"/>
        <v>1.2464652287743773E-4</v>
      </c>
      <c r="F144" s="11">
        <f t="shared" si="218"/>
        <v>2.4988879936102651E-4</v>
      </c>
      <c r="G144" s="11">
        <f t="shared" si="219"/>
        <v>5.5171180482137586E-4</v>
      </c>
      <c r="H144">
        <f t="shared" si="210"/>
        <v>193657.16861932087</v>
      </c>
      <c r="I144">
        <f t="shared" si="211"/>
        <v>36757.306941007329</v>
      </c>
      <c r="J144">
        <f t="shared" si="186"/>
        <v>24537.888538271716</v>
      </c>
      <c r="K144">
        <f t="shared" si="163"/>
        <v>150883.05737146433</v>
      </c>
      <c r="L144">
        <f t="shared" si="212"/>
        <v>10337.603745586121</v>
      </c>
      <c r="M144">
        <f t="shared" si="164"/>
        <v>3641.3709747004818</v>
      </c>
      <c r="N144" s="11">
        <f t="shared" si="187"/>
        <v>1.0178562111368399E-2</v>
      </c>
      <c r="O144" s="11">
        <f t="shared" si="177"/>
        <v>1.0267122555082046E-2</v>
      </c>
      <c r="P144" s="11">
        <f t="shared" si="178"/>
        <v>1.0886581753102887E-2</v>
      </c>
      <c r="Q144">
        <f t="shared" si="198"/>
        <v>8919.6990170165409</v>
      </c>
      <c r="R144">
        <f t="shared" si="213"/>
        <v>6814.4281882739942</v>
      </c>
      <c r="S144">
        <f t="shared" si="214"/>
        <v>5153.5551450317371</v>
      </c>
      <c r="T144">
        <f t="shared" si="165"/>
        <v>46.059224559615075</v>
      </c>
      <c r="U144">
        <f t="shared" si="166"/>
        <v>185.38975663289563</v>
      </c>
      <c r="V144">
        <f t="shared" si="167"/>
        <v>210.02439297063981</v>
      </c>
      <c r="W144" s="11">
        <f t="shared" si="179"/>
        <v>-1.219247815263802E-2</v>
      </c>
      <c r="X144" s="11">
        <f t="shared" si="180"/>
        <v>-1.3228586309256496E-2</v>
      </c>
      <c r="Y144" s="11">
        <f t="shared" si="181"/>
        <v>-1.2203590291796629E-2</v>
      </c>
      <c r="Z144">
        <f t="shared" si="168"/>
        <v>13196.788541630684</v>
      </c>
      <c r="AA144">
        <f t="shared" si="169"/>
        <v>22697.061381403662</v>
      </c>
      <c r="AB144">
        <f t="shared" si="170"/>
        <v>8995.4767311309515</v>
      </c>
      <c r="AC144">
        <f t="shared" si="171"/>
        <v>1.9149112292117156</v>
      </c>
      <c r="AD144">
        <f t="shared" si="172"/>
        <v>3.6670783480406106</v>
      </c>
      <c r="AE144">
        <f t="shared" si="173"/>
        <v>1.7782738408647845</v>
      </c>
      <c r="AF144" s="11">
        <f t="shared" si="215"/>
        <v>-2.9039671966837322E-3</v>
      </c>
      <c r="AG144" s="11">
        <f t="shared" si="216"/>
        <v>2.0566286860739247E-3</v>
      </c>
      <c r="AH144" s="11">
        <f t="shared" si="217"/>
        <v>8.2570411056281934E-4</v>
      </c>
      <c r="AI144">
        <f t="shared" si="156"/>
        <v>347052.80386116827</v>
      </c>
      <c r="AJ144">
        <f t="shared" si="221"/>
        <v>65701.165901453831</v>
      </c>
      <c r="AK144">
        <f t="shared" si="222"/>
        <v>43435.280274936289</v>
      </c>
      <c r="AL144">
        <f t="shared" si="224"/>
        <v>51.076256221620497</v>
      </c>
      <c r="AM144">
        <f t="shared" si="225"/>
        <v>6.0599150483620159</v>
      </c>
      <c r="AN144">
        <f t="shared" si="220"/>
        <v>2.6294577644839188</v>
      </c>
      <c r="AO144" s="11">
        <f t="shared" si="182"/>
        <v>9.4117328317130013E-3</v>
      </c>
      <c r="AP144" s="11">
        <f t="shared" si="183"/>
        <v>9.4117328317130326E-3</v>
      </c>
      <c r="AQ144" s="11">
        <f t="shared" si="184"/>
        <v>9.4117328317129823E-3</v>
      </c>
      <c r="AR144">
        <f t="shared" si="174"/>
        <v>193657.16861932087</v>
      </c>
      <c r="AS144">
        <f t="shared" si="159"/>
        <v>36757.306941007329</v>
      </c>
      <c r="AT144">
        <f t="shared" si="175"/>
        <v>24537.888538271716</v>
      </c>
      <c r="AU144">
        <f t="shared" si="223"/>
        <v>38731.433723864175</v>
      </c>
      <c r="AV144">
        <f t="shared" si="199"/>
        <v>7351.4613882014664</v>
      </c>
      <c r="AW144">
        <f t="shared" si="200"/>
        <v>4907.5777076543436</v>
      </c>
      <c r="AX144">
        <f t="shared" si="201"/>
        <v>120706.44589717148</v>
      </c>
      <c r="AY144">
        <f t="shared" si="202"/>
        <v>8270.0829964688946</v>
      </c>
      <c r="AZ144">
        <f t="shared" si="203"/>
        <v>2913.0967797603857</v>
      </c>
      <c r="BA144">
        <f t="shared" si="204"/>
        <v>15018.287610112649</v>
      </c>
      <c r="BB144">
        <f t="shared" si="205"/>
        <v>32073.739061258395</v>
      </c>
      <c r="BC144">
        <f t="shared" si="206"/>
        <v>53753.943411245666</v>
      </c>
      <c r="BD144">
        <f t="shared" si="207"/>
        <v>2596.9352282409363</v>
      </c>
      <c r="BE144">
        <f t="shared" si="157"/>
        <v>0.22892962336720582</v>
      </c>
      <c r="BF144">
        <f t="shared" si="157"/>
        <v>9.4306365573996173E-2</v>
      </c>
      <c r="BG144">
        <f t="shared" si="157"/>
        <v>1.9318389499603753E-2</v>
      </c>
      <c r="BH144">
        <f t="shared" si="188"/>
        <v>0.11885656835339922</v>
      </c>
      <c r="BI144">
        <f t="shared" si="189"/>
        <v>5.2408772455050717E-3</v>
      </c>
      <c r="BJ144">
        <f t="shared" si="190"/>
        <v>8.8936905877762111E-4</v>
      </c>
      <c r="BK144">
        <f t="shared" si="191"/>
        <v>3.7320017285840052E-5</v>
      </c>
      <c r="BL144">
        <f t="shared" si="192"/>
        <v>1014.9334484459376</v>
      </c>
      <c r="BM144">
        <f t="shared" si="193"/>
        <v>32.690811477323805</v>
      </c>
      <c r="BN144">
        <f t="shared" si="158"/>
        <v>0.91575442440631694</v>
      </c>
      <c r="BO144">
        <f t="shared" si="194"/>
        <v>671.88865737334027</v>
      </c>
      <c r="BP144">
        <f t="shared" si="195"/>
        <v>30.545346533136509</v>
      </c>
      <c r="BQ144">
        <f t="shared" si="196"/>
        <v>10.539352219981744</v>
      </c>
      <c r="BR144" s="11">
        <f t="shared" si="208"/>
        <v>4.0029305777917717E-2</v>
      </c>
      <c r="BS144">
        <f>MAX(-99,(BS$3*'Climate Model'!E250+BS$4*'Climate Model'!E250^2+BS$6*'Climate Model'!E250^6)*(K144/K$69)^BS$8)</f>
        <v>-3.2390280809312761</v>
      </c>
      <c r="BT144">
        <f>MAX(-99,(BT$3*'Climate Model'!E250+BT$4*'Climate Model'!E250^2+BT$6*'Climate Model'!E250^6)*(L144/L$69)^BS$8)</f>
        <v>-4.8575763567869199</v>
      </c>
      <c r="BU144">
        <f>MAX(-99,(BU$3*'Climate Model'!E250+BU$4*'Climate Model'!E250^2+BU$6*'Climate Model'!E250^6)*(M144/M$69)^BS$8)</f>
        <v>-4.6974042536732279</v>
      </c>
      <c r="BV144" s="41">
        <f t="shared" si="176"/>
        <v>2.5751502277318886E-2</v>
      </c>
      <c r="BW144">
        <f>MAX(-99,(BW$3*'Climate Model'!N250+BW$4*'Climate Model'!N250^2+BW$6*'Climate Model'!N250^6)*(K144/K$69)^BS$8)</f>
        <v>-3.2390406331877681</v>
      </c>
      <c r="BX144">
        <f>MAX(-99,(BX$3*'Climate Model'!N250+BX$4*'Climate Model'!N250^2+BX$6*'Climate Model'!N250^6)*(L144/L$69)^BS$8)</f>
        <v>-4.8575886716176475</v>
      </c>
      <c r="BY144">
        <f>MAX(-99,(BY$3*'Climate Model'!N250+BY$4*'Climate Model'!N250^2+BY$6*'Climate Model'!N250^6)*(M144/M$69)^BS$8)</f>
        <v>-4.697413171462145</v>
      </c>
      <c r="BZ144">
        <f t="shared" si="197"/>
        <v>3.1023181754597885E-2</v>
      </c>
      <c r="CA144">
        <f t="shared" si="209"/>
        <v>7.9889353560320508E-4</v>
      </c>
    </row>
    <row r="145" spans="1:79" ht="14.5" x14ac:dyDescent="0.35">
      <c r="A145" s="13">
        <v>2096</v>
      </c>
      <c r="B145" s="18">
        <f t="shared" si="160"/>
        <v>1283.6437950787063</v>
      </c>
      <c r="C145">
        <f t="shared" si="161"/>
        <v>3556.5333923772914</v>
      </c>
      <c r="D145">
        <f t="shared" si="162"/>
        <v>6742.1720169350438</v>
      </c>
      <c r="E145" s="11">
        <f t="shared" si="185"/>
        <v>1.1841419673356583E-4</v>
      </c>
      <c r="F145" s="11">
        <f t="shared" si="218"/>
        <v>2.3739435939297516E-4</v>
      </c>
      <c r="G145" s="11">
        <f t="shared" si="219"/>
        <v>5.2412621458030706E-4</v>
      </c>
      <c r="H145">
        <f t="shared" si="210"/>
        <v>195625.31049670483</v>
      </c>
      <c r="I145">
        <f t="shared" si="211"/>
        <v>37138.592124392933</v>
      </c>
      <c r="J145">
        <f t="shared" si="186"/>
        <v>24814.804069881251</v>
      </c>
      <c r="K145">
        <f t="shared" si="163"/>
        <v>152398.4389179477</v>
      </c>
      <c r="L145">
        <f t="shared" si="212"/>
        <v>10442.357213344878</v>
      </c>
      <c r="M145">
        <f t="shared" si="164"/>
        <v>3680.5355911346105</v>
      </c>
      <c r="N145" s="11">
        <f t="shared" si="187"/>
        <v>1.0043417550537857E-2</v>
      </c>
      <c r="O145" s="11">
        <f t="shared" si="177"/>
        <v>1.0133244641291677E-2</v>
      </c>
      <c r="P145" s="11">
        <f t="shared" si="178"/>
        <v>1.0755459058205441E-2</v>
      </c>
      <c r="Q145">
        <f t="shared" si="198"/>
        <v>8900.4916089006365</v>
      </c>
      <c r="R145">
        <f t="shared" si="213"/>
        <v>6794.0342234813152</v>
      </c>
      <c r="S145">
        <f t="shared" si="214"/>
        <v>5148.1125371177341</v>
      </c>
      <c r="T145">
        <f t="shared" si="165"/>
        <v>45.497648470444517</v>
      </c>
      <c r="U145">
        <f t="shared" si="166"/>
        <v>182.9373122364253</v>
      </c>
      <c r="V145">
        <f t="shared" si="167"/>
        <v>207.46134132754284</v>
      </c>
      <c r="W145" s="11">
        <f t="shared" si="179"/>
        <v>-1.219247815263802E-2</v>
      </c>
      <c r="X145" s="11">
        <f t="shared" si="180"/>
        <v>-1.3228586309256496E-2</v>
      </c>
      <c r="Y145" s="11">
        <f t="shared" si="181"/>
        <v>-1.2203590291796629E-2</v>
      </c>
      <c r="Z145">
        <f t="shared" si="168"/>
        <v>13131.969115620795</v>
      </c>
      <c r="AA145">
        <f t="shared" si="169"/>
        <v>22678.962803966955</v>
      </c>
      <c r="AB145">
        <f t="shared" si="170"/>
        <v>8994.8111541693106</v>
      </c>
      <c r="AC145">
        <f t="shared" si="171"/>
        <v>1.9093503898175235</v>
      </c>
      <c r="AD145">
        <f t="shared" si="172"/>
        <v>3.6746201665652714</v>
      </c>
      <c r="AE145">
        <f t="shared" si="173"/>
        <v>1.7797421688848929</v>
      </c>
      <c r="AF145" s="11">
        <f t="shared" si="215"/>
        <v>-2.9039671966837322E-3</v>
      </c>
      <c r="AG145" s="11">
        <f t="shared" si="216"/>
        <v>2.0566286860739247E-3</v>
      </c>
      <c r="AH145" s="11">
        <f t="shared" si="217"/>
        <v>8.2570411056281934E-4</v>
      </c>
      <c r="AI145">
        <f t="shared" ref="AI145:AI208" si="226">(1-AI$6)*AI144+AU144</f>
        <v>351078.95719891565</v>
      </c>
      <c r="AJ145">
        <f t="shared" si="221"/>
        <v>66482.51069950992</v>
      </c>
      <c r="AK145">
        <f t="shared" si="222"/>
        <v>43999.329955097004</v>
      </c>
      <c r="AL145">
        <f t="shared" si="224"/>
        <v>51.552165138446483</v>
      </c>
      <c r="AM145">
        <f t="shared" si="225"/>
        <v>6.1163790067658956</v>
      </c>
      <c r="AN145">
        <f t="shared" si="220"/>
        <v>2.6539580409157986</v>
      </c>
      <c r="AO145" s="11">
        <f t="shared" si="182"/>
        <v>9.3176155033958714E-3</v>
      </c>
      <c r="AP145" s="11">
        <f t="shared" si="183"/>
        <v>9.3176155033959027E-3</v>
      </c>
      <c r="AQ145" s="11">
        <f t="shared" si="184"/>
        <v>9.3176155033958524E-3</v>
      </c>
      <c r="AR145">
        <f t="shared" si="174"/>
        <v>195625.31049670483</v>
      </c>
      <c r="AS145">
        <f t="shared" si="159"/>
        <v>37138.592124392933</v>
      </c>
      <c r="AT145">
        <f t="shared" si="175"/>
        <v>24814.804069881251</v>
      </c>
      <c r="AU145">
        <f t="shared" si="223"/>
        <v>39125.062099340968</v>
      </c>
      <c r="AV145">
        <f t="shared" si="199"/>
        <v>7427.718424878587</v>
      </c>
      <c r="AW145">
        <f t="shared" si="200"/>
        <v>4962.9608139762504</v>
      </c>
      <c r="AX145">
        <f t="shared" si="201"/>
        <v>121918.75113435819</v>
      </c>
      <c r="AY145">
        <f t="shared" si="202"/>
        <v>8353.8857706759009</v>
      </c>
      <c r="AZ145">
        <f t="shared" si="203"/>
        <v>2944.4284729076885</v>
      </c>
      <c r="BA145">
        <f t="shared" si="204"/>
        <v>15032.893848709689</v>
      </c>
      <c r="BB145">
        <f t="shared" si="205"/>
        <v>32117.211036039549</v>
      </c>
      <c r="BC145">
        <f t="shared" si="206"/>
        <v>53854.245224143888</v>
      </c>
      <c r="BD145">
        <f t="shared" si="207"/>
        <v>2477.1559541412148</v>
      </c>
      <c r="BE145">
        <f t="shared" si="157"/>
        <v>0.22892962336720582</v>
      </c>
      <c r="BF145">
        <f t="shared" si="157"/>
        <v>9.4306365573996173E-2</v>
      </c>
      <c r="BG145">
        <f t="shared" si="157"/>
        <v>1.9318389499603753E-2</v>
      </c>
      <c r="BH145">
        <f t="shared" si="188"/>
        <v>0.11870872350749399</v>
      </c>
      <c r="BI145">
        <f t="shared" si="189"/>
        <v>5.2408772455050717E-3</v>
      </c>
      <c r="BJ145">
        <f t="shared" si="190"/>
        <v>8.8936905877762111E-4</v>
      </c>
      <c r="BK145">
        <f t="shared" si="191"/>
        <v>3.7320017285840052E-5</v>
      </c>
      <c r="BL145">
        <f t="shared" si="192"/>
        <v>1025.2482384270447</v>
      </c>
      <c r="BM145">
        <f t="shared" si="193"/>
        <v>33.029914721997315</v>
      </c>
      <c r="BN145">
        <f t="shared" si="158"/>
        <v>0.92608891683270234</v>
      </c>
      <c r="BO145">
        <f t="shared" si="194"/>
        <v>682.0672247824765</v>
      </c>
      <c r="BP145">
        <f t="shared" si="195"/>
        <v>30.886823846934501</v>
      </c>
      <c r="BQ145">
        <f t="shared" si="196"/>
        <v>10.659079821950757</v>
      </c>
      <c r="BR145" s="11">
        <f t="shared" si="208"/>
        <v>3.9906341752266677E-2</v>
      </c>
      <c r="BS145">
        <f>MAX(-99,(BS$3*'Climate Model'!E251+BS$4*'Climate Model'!E251^2+BS$6*'Climate Model'!E251^6)*(K145/K$69)^BS$8)</f>
        <v>-3.3903679332472296</v>
      </c>
      <c r="BT145">
        <f>MAX(-99,(BT$3*'Climate Model'!E251+BT$4*'Climate Model'!E251^2+BT$6*'Climate Model'!E251^6)*(L145/L$69)^BS$8)</f>
        <v>-5.0016407320030147</v>
      </c>
      <c r="BU145">
        <f>MAX(-99,(BU$3*'Climate Model'!E251+BU$4*'Climate Model'!E251^2+BU$6*'Climate Model'!E251^6)*(M145/M$69)^BS$8)</f>
        <v>-4.7979424641482149</v>
      </c>
      <c r="BV145" s="41">
        <f t="shared" si="176"/>
        <v>2.4525240264113228E-2</v>
      </c>
      <c r="BW145">
        <f>MAX(-99,(BW$3*'Climate Model'!N251+BW$4*'Climate Model'!N251^2+BW$6*'Climate Model'!N251^6)*(K145/K$69)^BS$8)</f>
        <v>-3.3903805506473152</v>
      </c>
      <c r="BX145">
        <f>MAX(-99,(BX$3*'Climate Model'!N251+BX$4*'Climate Model'!N251^2+BX$6*'Climate Model'!N251^6)*(L145/L$69)^BS$8)</f>
        <v>-5.0016530931429113</v>
      </c>
      <c r="BY145">
        <f>MAX(-99,(BY$3*'Climate Model'!N251+BY$4*'Climate Model'!N251^2+BY$6*'Climate Model'!N251^6)*(M145/M$69)^BS$8)</f>
        <v>-4.7979514019265546</v>
      </c>
      <c r="BZ145">
        <f t="shared" si="197"/>
        <v>3.149147360540655E-2</v>
      </c>
      <c r="CA145">
        <f t="shared" si="209"/>
        <v>7.7233595644357568E-4</v>
      </c>
    </row>
    <row r="146" spans="1:79" ht="14.5" x14ac:dyDescent="0.35">
      <c r="A146" s="13">
        <v>2097</v>
      </c>
      <c r="B146" s="18">
        <f t="shared" si="160"/>
        <v>1283.788196645148</v>
      </c>
      <c r="C146">
        <f t="shared" si="161"/>
        <v>3557.3354782953174</v>
      </c>
      <c r="D146">
        <f t="shared" si="162"/>
        <v>6745.529078577465</v>
      </c>
      <c r="E146" s="11">
        <f t="shared" si="185"/>
        <v>1.1249348689688754E-4</v>
      </c>
      <c r="F146" s="11">
        <f t="shared" si="218"/>
        <v>2.255246414233264E-4</v>
      </c>
      <c r="G146" s="11">
        <f t="shared" si="219"/>
        <v>4.9791990385129165E-4</v>
      </c>
      <c r="H146">
        <f t="shared" si="210"/>
        <v>197586.20167289863</v>
      </c>
      <c r="I146">
        <f t="shared" si="211"/>
        <v>37518.482478425052</v>
      </c>
      <c r="J146">
        <f t="shared" si="186"/>
        <v>25090.976750083461</v>
      </c>
      <c r="K146">
        <f t="shared" si="163"/>
        <v>153908.72278561184</v>
      </c>
      <c r="L146">
        <f t="shared" si="212"/>
        <v>10546.7934377682</v>
      </c>
      <c r="M146">
        <f t="shared" si="164"/>
        <v>3719.6454804068217</v>
      </c>
      <c r="N146" s="11">
        <f t="shared" si="187"/>
        <v>9.9101006439920748E-3</v>
      </c>
      <c r="O146" s="11">
        <f t="shared" si="177"/>
        <v>1.0001211631589912E-2</v>
      </c>
      <c r="P146" s="11">
        <f t="shared" si="178"/>
        <v>1.0626140762343401E-2</v>
      </c>
      <c r="Q146">
        <f t="shared" si="198"/>
        <v>8880.1007334667393</v>
      </c>
      <c r="R146">
        <f t="shared" si="213"/>
        <v>6772.7355402534349</v>
      </c>
      <c r="S146">
        <f t="shared" si="214"/>
        <v>5141.8830290181286</v>
      </c>
      <c r="T146">
        <f t="shared" si="165"/>
        <v>44.942919385472216</v>
      </c>
      <c r="U146">
        <f t="shared" si="166"/>
        <v>180.51731021232234</v>
      </c>
      <c r="V146">
        <f t="shared" si="167"/>
        <v>204.92956811659494</v>
      </c>
      <c r="W146" s="11">
        <f t="shared" si="179"/>
        <v>-1.219247815263802E-2</v>
      </c>
      <c r="X146" s="11">
        <f t="shared" si="180"/>
        <v>-1.3228586309256496E-2</v>
      </c>
      <c r="Y146" s="11">
        <f t="shared" si="181"/>
        <v>-1.2203590291796629E-2</v>
      </c>
      <c r="Z146">
        <f t="shared" si="168"/>
        <v>13065.638444198594</v>
      </c>
      <c r="AA146">
        <f t="shared" si="169"/>
        <v>22657.592672138926</v>
      </c>
      <c r="AB146">
        <f t="shared" si="170"/>
        <v>8992.731050676337</v>
      </c>
      <c r="AC146">
        <f t="shared" si="171"/>
        <v>1.9038056989185181</v>
      </c>
      <c r="AD146">
        <f t="shared" si="172"/>
        <v>3.6821774958102553</v>
      </c>
      <c r="AE146">
        <f t="shared" si="173"/>
        <v>1.7812117093094832</v>
      </c>
      <c r="AF146" s="11">
        <f t="shared" si="215"/>
        <v>-2.9039671966837322E-3</v>
      </c>
      <c r="AG146" s="11">
        <f t="shared" si="216"/>
        <v>2.0566286860739247E-3</v>
      </c>
      <c r="AH146" s="11">
        <f t="shared" si="217"/>
        <v>8.2570411056281934E-4</v>
      </c>
      <c r="AI146">
        <f t="shared" si="226"/>
        <v>355096.12357836508</v>
      </c>
      <c r="AJ146">
        <f t="shared" si="221"/>
        <v>67261.978054437524</v>
      </c>
      <c r="AK146">
        <f t="shared" si="222"/>
        <v>44562.357773563555</v>
      </c>
      <c r="AL146">
        <f t="shared" si="224"/>
        <v>52.027704959042815</v>
      </c>
      <c r="AM146">
        <f t="shared" si="225"/>
        <v>6.1727991739454025</v>
      </c>
      <c r="AN146">
        <f t="shared" si="220"/>
        <v>2.6784393158973234</v>
      </c>
      <c r="AO146" s="11">
        <f t="shared" si="182"/>
        <v>9.2244393483619132E-3</v>
      </c>
      <c r="AP146" s="11">
        <f t="shared" si="183"/>
        <v>9.2244393483619444E-3</v>
      </c>
      <c r="AQ146" s="11">
        <f t="shared" si="184"/>
        <v>9.2244393483618941E-3</v>
      </c>
      <c r="AR146">
        <f t="shared" si="174"/>
        <v>197586.20167289863</v>
      </c>
      <c r="AS146">
        <f t="shared" si="159"/>
        <v>37518.482478425052</v>
      </c>
      <c r="AT146">
        <f t="shared" si="175"/>
        <v>25090.976750083461</v>
      </c>
      <c r="AU146">
        <f t="shared" si="223"/>
        <v>39517.240334579728</v>
      </c>
      <c r="AV146">
        <f t="shared" si="199"/>
        <v>7503.6964956850106</v>
      </c>
      <c r="AW146">
        <f t="shared" si="200"/>
        <v>5018.1953500166928</v>
      </c>
      <c r="AX146">
        <f t="shared" si="201"/>
        <v>123126.97822848948</v>
      </c>
      <c r="AY146">
        <f t="shared" si="202"/>
        <v>8437.4347502145611</v>
      </c>
      <c r="AZ146">
        <f t="shared" si="203"/>
        <v>2975.7163843254575</v>
      </c>
      <c r="BA146">
        <f t="shared" si="204"/>
        <v>15047.244794531374</v>
      </c>
      <c r="BB146">
        <f t="shared" si="205"/>
        <v>32159.855191009156</v>
      </c>
      <c r="BC146">
        <f t="shared" si="206"/>
        <v>53952.361107545177</v>
      </c>
      <c r="BD146">
        <f t="shared" si="207"/>
        <v>2362.8191317106098</v>
      </c>
      <c r="BE146">
        <f t="shared" si="157"/>
        <v>0.22892962336720582</v>
      </c>
      <c r="BF146">
        <f t="shared" si="157"/>
        <v>9.4306365573996173E-2</v>
      </c>
      <c r="BG146">
        <f t="shared" si="157"/>
        <v>1.9318389499603753E-2</v>
      </c>
      <c r="BH146">
        <f t="shared" si="188"/>
        <v>0.11856150980154762</v>
      </c>
      <c r="BI146">
        <f t="shared" si="189"/>
        <v>5.2408772455050717E-3</v>
      </c>
      <c r="BJ146">
        <f t="shared" si="190"/>
        <v>8.8936905877762111E-4</v>
      </c>
      <c r="BK146">
        <f t="shared" si="191"/>
        <v>3.7320017285840052E-5</v>
      </c>
      <c r="BL146">
        <f t="shared" si="192"/>
        <v>1035.5250283732705</v>
      </c>
      <c r="BM146">
        <f t="shared" si="193"/>
        <v>33.367777448601558</v>
      </c>
      <c r="BN146">
        <f t="shared" si="158"/>
        <v>0.93639568603172563</v>
      </c>
      <c r="BO146">
        <f t="shared" si="194"/>
        <v>692.40144558902853</v>
      </c>
      <c r="BP146">
        <f t="shared" si="195"/>
        <v>31.23219466066875</v>
      </c>
      <c r="BQ146">
        <f t="shared" si="196"/>
        <v>10.780201454977551</v>
      </c>
      <c r="BR146" s="11">
        <f t="shared" si="208"/>
        <v>3.9784626976005349E-2</v>
      </c>
      <c r="BS146">
        <f>MAX(-99,(BS$3*'Climate Model'!E252+BS$4*'Climate Model'!E252^2+BS$6*'Climate Model'!E252^6)*(K146/K$69)^BS$8)</f>
        <v>-3.5423358430227765</v>
      </c>
      <c r="BT146">
        <f>MAX(-99,(BT$3*'Climate Model'!E252+BT$4*'Climate Model'!E252^2+BT$6*'Climate Model'!E252^6)*(L146/L$69)^BS$8)</f>
        <v>-5.1461618077552211</v>
      </c>
      <c r="BU146">
        <f>MAX(-99,(BU$3*'Climate Model'!E252+BU$4*'Climate Model'!E252^2+BU$6*'Climate Model'!E252^6)*(M146/M$69)^BS$8)</f>
        <v>-4.8986703050147202</v>
      </c>
      <c r="BV146" s="41">
        <f t="shared" si="176"/>
        <v>2.3357371680107829E-2</v>
      </c>
      <c r="BW146">
        <f>MAX(-99,(BW$3*'Climate Model'!N252+BW$4*'Climate Model'!N252^2+BW$6*'Climate Model'!N252^6)*(K146/K$69)^BS$8)</f>
        <v>-3.5423485226313822</v>
      </c>
      <c r="BX146">
        <f>MAX(-99,(BX$3*'Climate Model'!N252+BX$4*'Climate Model'!N252^2+BX$6*'Climate Model'!N252^6)*(L146/L$69)^BS$8)</f>
        <v>-5.1461742126947199</v>
      </c>
      <c r="BY146">
        <f>MAX(-99,(BY$3*'Climate Model'!N252+BY$4*'Climate Model'!N252^2+BY$6*'Climate Model'!N252^6)*(M146/M$69)^BS$8)</f>
        <v>-4.8986792612176533</v>
      </c>
      <c r="BZ146">
        <f t="shared" si="197"/>
        <v>3.195450087897804E-2</v>
      </c>
      <c r="CA146">
        <f t="shared" si="209"/>
        <v>7.463731538826224E-4</v>
      </c>
    </row>
    <row r="147" spans="1:79" ht="14.5" x14ac:dyDescent="0.35">
      <c r="A147" s="13">
        <v>2098</v>
      </c>
      <c r="B147" s="18">
        <f t="shared" si="160"/>
        <v>1283.9253935652919</v>
      </c>
      <c r="C147">
        <f t="shared" si="161"/>
        <v>3558.0976317630743</v>
      </c>
      <c r="D147">
        <f t="shared" si="162"/>
        <v>6748.7198751081851</v>
      </c>
      <c r="E147" s="11">
        <f t="shared" si="185"/>
        <v>1.0686881255204315E-4</v>
      </c>
      <c r="F147" s="11">
        <f t="shared" si="218"/>
        <v>2.1424840935216008E-4</v>
      </c>
      <c r="G147" s="11">
        <f t="shared" si="219"/>
        <v>4.7302390865872702E-4</v>
      </c>
      <c r="H147">
        <f t="shared" si="210"/>
        <v>199539.64044663147</v>
      </c>
      <c r="I147">
        <f t="shared" si="211"/>
        <v>37896.945387268432</v>
      </c>
      <c r="J147">
        <f t="shared" si="186"/>
        <v>25366.390262482579</v>
      </c>
      <c r="K147">
        <f t="shared" si="163"/>
        <v>155413.73466610559</v>
      </c>
      <c r="L147">
        <f t="shared" si="212"/>
        <v>10650.900933398532</v>
      </c>
      <c r="M147">
        <f t="shared" si="164"/>
        <v>3758.6965723741714</v>
      </c>
      <c r="N147" s="11">
        <f t="shared" si="187"/>
        <v>9.778600284989487E-3</v>
      </c>
      <c r="O147" s="11">
        <f t="shared" si="177"/>
        <v>9.871009254578034E-3</v>
      </c>
      <c r="P147" s="11">
        <f t="shared" si="178"/>
        <v>1.0498605894849605E-2</v>
      </c>
      <c r="Q147">
        <f t="shared" si="198"/>
        <v>8858.553123436157</v>
      </c>
      <c r="R147">
        <f t="shared" si="213"/>
        <v>6750.5571647344441</v>
      </c>
      <c r="S147">
        <f t="shared" si="214"/>
        <v>5134.8851921754467</v>
      </c>
      <c r="T147">
        <f t="shared" si="165"/>
        <v>44.394953822749073</v>
      </c>
      <c r="U147">
        <f t="shared" si="166"/>
        <v>178.12932139386382</v>
      </c>
      <c r="V147">
        <f t="shared" si="167"/>
        <v>202.42869162862519</v>
      </c>
      <c r="W147" s="11">
        <f t="shared" si="179"/>
        <v>-1.219247815263802E-2</v>
      </c>
      <c r="X147" s="11">
        <f t="shared" si="180"/>
        <v>-1.3228586309256496E-2</v>
      </c>
      <c r="Y147" s="11">
        <f t="shared" si="181"/>
        <v>-1.2203590291796629E-2</v>
      </c>
      <c r="Z147">
        <f t="shared" si="168"/>
        <v>12997.850027412473</v>
      </c>
      <c r="AA147">
        <f t="shared" si="169"/>
        <v>22633.015340693761</v>
      </c>
      <c r="AB147">
        <f t="shared" si="170"/>
        <v>8989.2656860790976</v>
      </c>
      <c r="AC147">
        <f t="shared" si="171"/>
        <v>1.8982771096199993</v>
      </c>
      <c r="AD147">
        <f t="shared" si="172"/>
        <v>3.6897503676753547</v>
      </c>
      <c r="AE147">
        <f t="shared" si="173"/>
        <v>1.7826824631396427</v>
      </c>
      <c r="AF147" s="11">
        <f t="shared" si="215"/>
        <v>-2.9039671966837322E-3</v>
      </c>
      <c r="AG147" s="11">
        <f t="shared" si="216"/>
        <v>2.0566286860739247E-3</v>
      </c>
      <c r="AH147" s="11">
        <f t="shared" si="217"/>
        <v>8.2570411056281934E-4</v>
      </c>
      <c r="AI147">
        <f t="shared" si="226"/>
        <v>359103.75155510829</v>
      </c>
      <c r="AJ147">
        <f t="shared" si="221"/>
        <v>68039.476744678788</v>
      </c>
      <c r="AK147">
        <f t="shared" si="222"/>
        <v>45124.317346223892</v>
      </c>
      <c r="AL147">
        <f t="shared" si="224"/>
        <v>52.502832103783689</v>
      </c>
      <c r="AM147">
        <f t="shared" si="225"/>
        <v>6.2291703794191839</v>
      </c>
      <c r="AN147">
        <f t="shared" si="220"/>
        <v>2.7028993459049087</v>
      </c>
      <c r="AO147" s="11">
        <f t="shared" si="182"/>
        <v>9.1321949548782942E-3</v>
      </c>
      <c r="AP147" s="11">
        <f t="shared" si="183"/>
        <v>9.1321949548783254E-3</v>
      </c>
      <c r="AQ147" s="11">
        <f t="shared" si="184"/>
        <v>9.1321949548782751E-3</v>
      </c>
      <c r="AR147">
        <f t="shared" si="174"/>
        <v>199539.64044663147</v>
      </c>
      <c r="AS147">
        <f t="shared" si="159"/>
        <v>37896.945387268432</v>
      </c>
      <c r="AT147">
        <f t="shared" si="175"/>
        <v>25366.390262482579</v>
      </c>
      <c r="AU147">
        <f t="shared" si="223"/>
        <v>39907.928089326299</v>
      </c>
      <c r="AV147">
        <f t="shared" si="199"/>
        <v>7579.3890774536867</v>
      </c>
      <c r="AW147">
        <f t="shared" si="200"/>
        <v>5073.2780524965165</v>
      </c>
      <c r="AX147">
        <f t="shared" si="201"/>
        <v>124330.98773288446</v>
      </c>
      <c r="AY147">
        <f t="shared" si="202"/>
        <v>8520.7207467188255</v>
      </c>
      <c r="AZ147">
        <f t="shared" si="203"/>
        <v>3006.957257899337</v>
      </c>
      <c r="BA147">
        <f t="shared" si="204"/>
        <v>15061.346881065718</v>
      </c>
      <c r="BB147">
        <f t="shared" si="205"/>
        <v>32201.695190961724</v>
      </c>
      <c r="BC147">
        <f t="shared" si="206"/>
        <v>54048.364672938835</v>
      </c>
      <c r="BD147">
        <f t="shared" si="207"/>
        <v>2253.6839835969158</v>
      </c>
      <c r="BE147">
        <f t="shared" si="157"/>
        <v>0.22892962336720582</v>
      </c>
      <c r="BF147">
        <f t="shared" si="157"/>
        <v>9.4306365573996173E-2</v>
      </c>
      <c r="BG147">
        <f t="shared" si="157"/>
        <v>1.9318389499603753E-2</v>
      </c>
      <c r="BH147">
        <f t="shared" si="188"/>
        <v>0.11841490244712731</v>
      </c>
      <c r="BI147">
        <f t="shared" si="189"/>
        <v>5.2408772455050717E-3</v>
      </c>
      <c r="BJ147">
        <f t="shared" si="190"/>
        <v>8.8936905877762111E-4</v>
      </c>
      <c r="BK147">
        <f t="shared" si="191"/>
        <v>3.7320017285840052E-5</v>
      </c>
      <c r="BL147">
        <f t="shared" si="192"/>
        <v>1045.7627611930143</v>
      </c>
      <c r="BM147">
        <f t="shared" si="193"/>
        <v>33.704370649621836</v>
      </c>
      <c r="BN147">
        <f t="shared" si="158"/>
        <v>0.94667412307521459</v>
      </c>
      <c r="BO147">
        <f t="shared" si="194"/>
        <v>702.8937037730816</v>
      </c>
      <c r="BP147">
        <f t="shared" si="195"/>
        <v>31.581502791664303</v>
      </c>
      <c r="BQ147">
        <f t="shared" si="196"/>
        <v>10.902732757103259</v>
      </c>
      <c r="BR147" s="11">
        <f t="shared" si="208"/>
        <v>3.966417789560947E-2</v>
      </c>
      <c r="BS147">
        <f>MAX(-99,(BS$3*'Climate Model'!E253+BS$4*'Climate Model'!E253^2+BS$6*'Climate Model'!E253^6)*(K147/K$69)^BS$8)</f>
        <v>-3.694882916217177</v>
      </c>
      <c r="BT147">
        <f>MAX(-99,(BT$3*'Climate Model'!E253+BT$4*'Climate Model'!E253^2+BT$6*'Climate Model'!E253^6)*(L147/L$69)^BS$8)</f>
        <v>-5.2910953499311528</v>
      </c>
      <c r="BU147">
        <f>MAX(-99,(BU$3*'Climate Model'!E253+BU$4*'Climate Model'!E253^2+BU$6*'Climate Model'!E253^6)*(M147/M$69)^BS$8)</f>
        <v>-4.9995582706998878</v>
      </c>
      <c r="BV147" s="41">
        <f t="shared" si="176"/>
        <v>2.2245115885816989E-2</v>
      </c>
      <c r="BW147">
        <f>MAX(-99,(BW$3*'Climate Model'!N253+BW$4*'Climate Model'!N253^2+BW$6*'Climate Model'!N253^6)*(K147/K$69)^BS$8)</f>
        <v>-3.6948956551699528</v>
      </c>
      <c r="BX147">
        <f>MAX(-99,(BX$3*'Climate Model'!N253+BX$4*'Climate Model'!N253^2+BX$6*'Climate Model'!N253^6)*(L147/L$69)^BS$8)</f>
        <v>-5.2911077962270445</v>
      </c>
      <c r="BY147">
        <f>MAX(-99,(BY$3*'Climate Model'!N253+BY$4*'Climate Model'!N253^2+BY$6*'Climate Model'!N253^6)*(M147/M$69)^BS$8)</f>
        <v>-4.9995672438092242</v>
      </c>
      <c r="BZ147">
        <f t="shared" si="197"/>
        <v>3.2412180455195123E-2</v>
      </c>
      <c r="CA147">
        <f t="shared" si="209"/>
        <v>7.2101271033782799E-4</v>
      </c>
    </row>
    <row r="148" spans="1:79" ht="14.5" x14ac:dyDescent="0.35">
      <c r="A148" s="13">
        <v>2099</v>
      </c>
      <c r="B148" s="18">
        <f t="shared" si="160"/>
        <v>1284.0557445683969</v>
      </c>
      <c r="C148">
        <f t="shared" si="161"/>
        <v>3558.8218326831029</v>
      </c>
      <c r="D148">
        <f t="shared" si="162"/>
        <v>6751.7525656692633</v>
      </c>
      <c r="E148" s="11">
        <f t="shared" si="185"/>
        <v>1.0152537192444099E-4</v>
      </c>
      <c r="F148" s="11">
        <f t="shared" si="218"/>
        <v>2.0353598888455207E-4</v>
      </c>
      <c r="G148" s="11">
        <f t="shared" si="219"/>
        <v>4.4937271322579068E-4</v>
      </c>
      <c r="H148">
        <f t="shared" si="210"/>
        <v>201485.43329560405</v>
      </c>
      <c r="I148">
        <f t="shared" si="211"/>
        <v>38273.949581118897</v>
      </c>
      <c r="J148">
        <f t="shared" si="186"/>
        <v>25641.028809953244</v>
      </c>
      <c r="K148">
        <f t="shared" si="163"/>
        <v>156913.3070335107</v>
      </c>
      <c r="L148">
        <f t="shared" si="212"/>
        <v>10754.668646129727</v>
      </c>
      <c r="M148">
        <f t="shared" si="164"/>
        <v>3797.6849063353661</v>
      </c>
      <c r="N148" s="11">
        <f t="shared" si="187"/>
        <v>9.6489050380703274E-3</v>
      </c>
      <c r="O148" s="11">
        <f t="shared" si="177"/>
        <v>9.7426230306776364E-3</v>
      </c>
      <c r="P148" s="11">
        <f t="shared" si="178"/>
        <v>1.037283356356904E-2</v>
      </c>
      <c r="Q148">
        <f t="shared" si="198"/>
        <v>8835.8755641751959</v>
      </c>
      <c r="R148">
        <f t="shared" si="213"/>
        <v>6727.5239655144669</v>
      </c>
      <c r="S148">
        <f t="shared" si="214"/>
        <v>5127.1374237223326</v>
      </c>
      <c r="T148">
        <f t="shared" si="165"/>
        <v>43.853669318177829</v>
      </c>
      <c r="U148">
        <f t="shared" si="166"/>
        <v>175.77292229159579</v>
      </c>
      <c r="V148">
        <f t="shared" si="167"/>
        <v>199.958334812685</v>
      </c>
      <c r="W148" s="11">
        <f t="shared" si="179"/>
        <v>-1.219247815263802E-2</v>
      </c>
      <c r="X148" s="11">
        <f t="shared" si="180"/>
        <v>-1.3228586309256496E-2</v>
      </c>
      <c r="Y148" s="11">
        <f t="shared" si="181"/>
        <v>-1.2203590291796629E-2</v>
      </c>
      <c r="Z148">
        <f t="shared" si="168"/>
        <v>12928.656936705102</v>
      </c>
      <c r="AA148">
        <f t="shared" si="169"/>
        <v>22605.295293981202</v>
      </c>
      <c r="AB148">
        <f t="shared" si="170"/>
        <v>8984.4441324682157</v>
      </c>
      <c r="AC148">
        <f t="shared" si="171"/>
        <v>1.8927645751634472</v>
      </c>
      <c r="AD148">
        <f t="shared" si="172"/>
        <v>3.6973388141259678</v>
      </c>
      <c r="AE148">
        <f t="shared" si="173"/>
        <v>1.7841544313772855</v>
      </c>
      <c r="AF148" s="11">
        <f t="shared" si="215"/>
        <v>-2.9039671966837322E-3</v>
      </c>
      <c r="AG148" s="11">
        <f t="shared" si="216"/>
        <v>2.0566286860739247E-3</v>
      </c>
      <c r="AH148" s="11">
        <f t="shared" si="217"/>
        <v>8.2570411056281934E-4</v>
      </c>
      <c r="AI148">
        <f t="shared" si="226"/>
        <v>363101.30448892375</v>
      </c>
      <c r="AJ148">
        <f t="shared" si="221"/>
        <v>68814.918147664604</v>
      </c>
      <c r="AK148">
        <f t="shared" si="222"/>
        <v>45685.163664098014</v>
      </c>
      <c r="AL148">
        <f t="shared" si="224"/>
        <v>52.977503541254137</v>
      </c>
      <c r="AM148">
        <f t="shared" si="225"/>
        <v>6.2854875177480727</v>
      </c>
      <c r="AN148">
        <f t="shared" si="220"/>
        <v>2.7273359156374233</v>
      </c>
      <c r="AO148" s="11">
        <f t="shared" si="182"/>
        <v>9.0408730053295108E-3</v>
      </c>
      <c r="AP148" s="11">
        <f t="shared" si="183"/>
        <v>9.040873005329542E-3</v>
      </c>
      <c r="AQ148" s="11">
        <f t="shared" si="184"/>
        <v>9.0408730053294917E-3</v>
      </c>
      <c r="AR148">
        <f t="shared" si="174"/>
        <v>201485.43329560405</v>
      </c>
      <c r="AS148">
        <f t="shared" si="159"/>
        <v>38273.949581118897</v>
      </c>
      <c r="AT148">
        <f t="shared" si="175"/>
        <v>25641.028809953244</v>
      </c>
      <c r="AU148">
        <f t="shared" si="223"/>
        <v>40297.086659120811</v>
      </c>
      <c r="AV148">
        <f t="shared" si="199"/>
        <v>7654.78991622378</v>
      </c>
      <c r="AW148">
        <f t="shared" si="200"/>
        <v>5128.2057619906491</v>
      </c>
      <c r="AX148">
        <f t="shared" si="201"/>
        <v>125530.64562680856</v>
      </c>
      <c r="AY148">
        <f t="shared" si="202"/>
        <v>8603.7349169037807</v>
      </c>
      <c r="AZ148">
        <f t="shared" si="203"/>
        <v>3038.1479250682928</v>
      </c>
      <c r="BA148">
        <f t="shared" si="204"/>
        <v>15075.206329918085</v>
      </c>
      <c r="BB148">
        <f t="shared" si="205"/>
        <v>32242.753844069572</v>
      </c>
      <c r="BC148">
        <f t="shared" si="206"/>
        <v>54142.326601586094</v>
      </c>
      <c r="BD148">
        <f t="shared" si="207"/>
        <v>2149.5198448865353</v>
      </c>
      <c r="BE148">
        <f t="shared" si="157"/>
        <v>0.22892962336720582</v>
      </c>
      <c r="BF148">
        <f t="shared" si="157"/>
        <v>9.4306365573996173E-2</v>
      </c>
      <c r="BG148">
        <f t="shared" si="157"/>
        <v>1.9318389499603753E-2</v>
      </c>
      <c r="BH148">
        <f t="shared" si="188"/>
        <v>0.11826887818026084</v>
      </c>
      <c r="BI148">
        <f t="shared" si="189"/>
        <v>5.2408772455050717E-3</v>
      </c>
      <c r="BJ148">
        <f t="shared" si="190"/>
        <v>8.8936905877762111E-4</v>
      </c>
      <c r="BK148">
        <f t="shared" si="191"/>
        <v>3.7320017285840052E-5</v>
      </c>
      <c r="BL148">
        <f t="shared" si="192"/>
        <v>1055.9604226596612</v>
      </c>
      <c r="BM148">
        <f t="shared" si="193"/>
        <v>34.039666514661839</v>
      </c>
      <c r="BN148">
        <f t="shared" si="158"/>
        <v>0.95692363841417782</v>
      </c>
      <c r="BO148">
        <f t="shared" si="194"/>
        <v>713.54641992838322</v>
      </c>
      <c r="BP148">
        <f t="shared" si="195"/>
        <v>31.934792571532935</v>
      </c>
      <c r="BQ148">
        <f t="shared" si="196"/>
        <v>11.026689562933637</v>
      </c>
      <c r="BR148" s="11">
        <f t="shared" si="208"/>
        <v>3.9545009240313539E-2</v>
      </c>
      <c r="BS148">
        <f>MAX(-99,(BS$3*'Climate Model'!E254+BS$4*'Climate Model'!E254^2+BS$6*'Climate Model'!E254^6)*(K148/K$69)^BS$8)</f>
        <v>-3.8479604397231446</v>
      </c>
      <c r="BT148">
        <f>MAX(-99,(BT$3*'Climate Model'!E254+BT$4*'Climate Model'!E254^2+BT$6*'Climate Model'!E254^6)*(L148/L$69)^BS$8)</f>
        <v>-5.4363973382423163</v>
      </c>
      <c r="BU148">
        <f>MAX(-99,(BU$3*'Climate Model'!E254+BU$4*'Climate Model'!E254^2+BU$6*'Climate Model'!E254^6)*(M148/M$69)^BS$8)</f>
        <v>-5.1005770634425236</v>
      </c>
      <c r="BV148" s="41">
        <f t="shared" si="176"/>
        <v>2.1185824653159029E-2</v>
      </c>
      <c r="BW148">
        <f>MAX(-99,(BW$3*'Climate Model'!N254+BW$4*'Climate Model'!N254^2+BW$6*'Climate Model'!N254^6)*(K148/K$69)^BS$8)</f>
        <v>-3.8479732352260361</v>
      </c>
      <c r="BX148">
        <f>MAX(-99,(BX$3*'Climate Model'!N254+BX$4*'Climate Model'!N254^2+BX$6*'Climate Model'!N254^6)*(L148/L$69)^BS$8)</f>
        <v>-5.4364098235170255</v>
      </c>
      <c r="BY148">
        <f>MAX(-99,(BY$3*'Climate Model'!N254+BY$4*'Climate Model'!N254^2+BY$6*'Climate Model'!N254^6)*(M148/M$69)^BS$8)</f>
        <v>-5.1005860519859594</v>
      </c>
      <c r="BZ148">
        <f t="shared" si="197"/>
        <v>3.2864437202441248E-2</v>
      </c>
      <c r="CA148">
        <f t="shared" si="209"/>
        <v>6.9626020389567658E-4</v>
      </c>
    </row>
    <row r="149" spans="1:79" ht="14.5" x14ac:dyDescent="0.35">
      <c r="A149" s="13">
        <v>2100</v>
      </c>
      <c r="B149" s="18">
        <f t="shared" si="160"/>
        <v>1284.179590593584</v>
      </c>
      <c r="C149">
        <f t="shared" si="161"/>
        <v>3559.5099635880329</v>
      </c>
      <c r="D149">
        <f t="shared" si="162"/>
        <v>6754.6349163702534</v>
      </c>
      <c r="E149" s="11">
        <f t="shared" si="185"/>
        <v>9.6449103328218944E-5</v>
      </c>
      <c r="F149" s="11">
        <f t="shared" si="218"/>
        <v>1.9335918944032445E-4</v>
      </c>
      <c r="G149" s="11">
        <f t="shared" si="219"/>
        <v>4.2690407756450113E-4</v>
      </c>
      <c r="H149">
        <f t="shared" si="210"/>
        <v>203423.39485203126</v>
      </c>
      <c r="I149">
        <f t="shared" si="211"/>
        <v>38649.465129880766</v>
      </c>
      <c r="J149">
        <f t="shared" si="186"/>
        <v>25914.877107708409</v>
      </c>
      <c r="K149">
        <f t="shared" si="163"/>
        <v>158407.27912363352</v>
      </c>
      <c r="L149">
        <f t="shared" si="212"/>
        <v>10858.085951505975</v>
      </c>
      <c r="M149">
        <f t="shared" si="164"/>
        <v>3836.6066306414555</v>
      </c>
      <c r="N149" s="11">
        <f t="shared" si="187"/>
        <v>9.5210031473223506E-3</v>
      </c>
      <c r="O149" s="11">
        <f t="shared" si="177"/>
        <v>9.6160382787306604E-3</v>
      </c>
      <c r="P149" s="11">
        <f t="shared" si="178"/>
        <v>1.0248802959181638E-2</v>
      </c>
      <c r="Q149">
        <f t="shared" si="198"/>
        <v>8812.0948708556261</v>
      </c>
      <c r="R149">
        <f t="shared" si="213"/>
        <v>6703.6606404653194</v>
      </c>
      <c r="S149">
        <f t="shared" si="214"/>
        <v>5118.657941600557</v>
      </c>
      <c r="T149">
        <f t="shared" si="165"/>
        <v>43.318984413102932</v>
      </c>
      <c r="U149">
        <f t="shared" si="166"/>
        <v>173.44769501823117</v>
      </c>
      <c r="V149">
        <f t="shared" si="167"/>
        <v>197.5181252192011</v>
      </c>
      <c r="W149" s="11">
        <f t="shared" si="179"/>
        <v>-1.219247815263802E-2</v>
      </c>
      <c r="X149" s="11">
        <f t="shared" si="180"/>
        <v>-1.3228586309256496E-2</v>
      </c>
      <c r="Y149" s="11">
        <f t="shared" si="181"/>
        <v>-1.2203590291796629E-2</v>
      </c>
      <c r="Z149">
        <f t="shared" si="168"/>
        <v>12858.111782980983</v>
      </c>
      <c r="AA149">
        <f t="shared" si="169"/>
        <v>22574.49709839734</v>
      </c>
      <c r="AB149">
        <f t="shared" si="170"/>
        <v>8978.2952583723072</v>
      </c>
      <c r="AC149">
        <f t="shared" si="171"/>
        <v>1.8872680489261275</v>
      </c>
      <c r="AD149">
        <f t="shared" si="172"/>
        <v>3.7049428671932336</v>
      </c>
      <c r="AE149">
        <f t="shared" si="173"/>
        <v>1.7856276150251527</v>
      </c>
      <c r="AF149" s="11">
        <f t="shared" si="215"/>
        <v>-2.9039671966837322E-3</v>
      </c>
      <c r="AG149" s="11">
        <f t="shared" si="216"/>
        <v>2.0566286860739247E-3</v>
      </c>
      <c r="AH149" s="11">
        <f t="shared" si="217"/>
        <v>8.2570411056281934E-4</v>
      </c>
      <c r="AI149">
        <f t="shared" si="226"/>
        <v>367088.26069915219</v>
      </c>
      <c r="AJ149">
        <f t="shared" si="221"/>
        <v>69588.216249121921</v>
      </c>
      <c r="AK149">
        <f t="shared" si="222"/>
        <v>46244.853059678862</v>
      </c>
      <c r="AL149">
        <f t="shared" si="224"/>
        <v>53.451676794093451</v>
      </c>
      <c r="AM149">
        <f t="shared" si="225"/>
        <v>6.3417455492283716</v>
      </c>
      <c r="AN149">
        <f t="shared" si="220"/>
        <v>2.7517468383170138</v>
      </c>
      <c r="AO149" s="11">
        <f t="shared" si="182"/>
        <v>8.950464275276215E-3</v>
      </c>
      <c r="AP149" s="11">
        <f t="shared" si="183"/>
        <v>8.9504642752762462E-3</v>
      </c>
      <c r="AQ149" s="11">
        <f t="shared" si="184"/>
        <v>8.9504642752761959E-3</v>
      </c>
      <c r="AR149">
        <f t="shared" si="174"/>
        <v>203423.39485203126</v>
      </c>
      <c r="AS149">
        <f t="shared" si="159"/>
        <v>38649.465129880766</v>
      </c>
      <c r="AT149">
        <f t="shared" si="175"/>
        <v>25914.877107708409</v>
      </c>
      <c r="AU149">
        <f t="shared" si="223"/>
        <v>40684.678970406254</v>
      </c>
      <c r="AV149">
        <f t="shared" si="199"/>
        <v>7729.8930259761537</v>
      </c>
      <c r="AW149">
        <f t="shared" si="200"/>
        <v>5182.9754215416824</v>
      </c>
      <c r="AX149">
        <f t="shared" si="201"/>
        <v>126725.82329890682</v>
      </c>
      <c r="AY149">
        <f t="shared" si="202"/>
        <v>8686.4687612047801</v>
      </c>
      <c r="AZ149">
        <f t="shared" si="203"/>
        <v>3069.2853045131642</v>
      </c>
      <c r="BA149">
        <f t="shared" si="204"/>
        <v>15088.829159684587</v>
      </c>
      <c r="BB149">
        <f t="shared" si="205"/>
        <v>32283.05313761744</v>
      </c>
      <c r="BC149">
        <f t="shared" si="206"/>
        <v>54234.314762695882</v>
      </c>
      <c r="BD149">
        <f t="shared" si="207"/>
        <v>2050.1057853213697</v>
      </c>
      <c r="BE149">
        <f t="shared" si="157"/>
        <v>0.22892962336720582</v>
      </c>
      <c r="BF149">
        <f t="shared" si="157"/>
        <v>9.4306365573996173E-2</v>
      </c>
      <c r="BG149">
        <f t="shared" si="157"/>
        <v>1.9318389499603753E-2</v>
      </c>
      <c r="BH149">
        <f t="shared" si="188"/>
        <v>0.11812341518735361</v>
      </c>
      <c r="BI149">
        <f t="shared" si="189"/>
        <v>5.2408772455050717E-3</v>
      </c>
      <c r="BJ149">
        <f t="shared" si="190"/>
        <v>8.8936905877762111E-4</v>
      </c>
      <c r="BK149">
        <f t="shared" si="191"/>
        <v>3.7320017285840052E-5</v>
      </c>
      <c r="BL149">
        <f t="shared" si="192"/>
        <v>1066.1170412834042</v>
      </c>
      <c r="BM149">
        <f t="shared" si="193"/>
        <v>34.373638424820541</v>
      </c>
      <c r="BN149">
        <f t="shared" si="158"/>
        <v>0.96714366162009846</v>
      </c>
      <c r="BO149">
        <f t="shared" si="194"/>
        <v>724.36205180909326</v>
      </c>
      <c r="BP149">
        <f t="shared" si="195"/>
        <v>32.292108850891921</v>
      </c>
      <c r="BQ149">
        <f t="shared" si="196"/>
        <v>11.152087905200762</v>
      </c>
      <c r="BR149" s="11">
        <f t="shared" si="208"/>
        <v>3.9427134101069211E-2</v>
      </c>
      <c r="BS149">
        <f>MAX(-99,(BS$3*'Climate Model'!E255+BS$4*'Climate Model'!E255^2+BS$6*'Climate Model'!E255^6)*(K149/K$69)^BS$8)</f>
        <v>-4.0015199241296937</v>
      </c>
      <c r="BT149">
        <f>MAX(-99,(BT$3*'Climate Model'!E255+BT$4*'Climate Model'!E255^2+BT$6*'Climate Model'!E255^6)*(L149/L$69)^BS$8)</f>
        <v>-5.5820240038137845</v>
      </c>
      <c r="BU149">
        <f>MAX(-99,(BU$3*'Climate Model'!E255+BU$4*'Climate Model'!E255^2+BU$6*'Climate Model'!E255^6)*(M149/M$69)^BS$8)</f>
        <v>-5.2016976175447054</v>
      </c>
      <c r="BV149" s="41">
        <f t="shared" si="176"/>
        <v>2.0176975860151457E-2</v>
      </c>
      <c r="BW149">
        <f>MAX(-99,(BW$3*'Climate Model'!N255+BW$4*'Climate Model'!N255^2+BW$6*'Climate Model'!N255^6)*(K149/K$69)^BS$8)</f>
        <v>-4.0015327734584769</v>
      </c>
      <c r="BX149">
        <f>MAX(-99,(BX$3*'Climate Model'!N255+BX$4*'Climate Model'!N255^2+BX$6*'Climate Model'!N255^6)*(L149/L$69)^BS$8)</f>
        <v>-5.5820365257546358</v>
      </c>
      <c r="BY149">
        <f>MAX(-99,(BY$3*'Climate Model'!N255+BY$4*'Climate Model'!N255^2+BY$6*'Climate Model'!N255^6)*(M149/M$69)^BS$8)</f>
        <v>-5.2017066200950595</v>
      </c>
      <c r="BZ149">
        <f t="shared" si="197"/>
        <v>3.3311203850230398E-2</v>
      </c>
      <c r="CA149">
        <f t="shared" si="209"/>
        <v>6.7211935595868299E-4</v>
      </c>
    </row>
    <row r="150" spans="1:79" ht="14.5" x14ac:dyDescent="0.35">
      <c r="A150" s="13">
        <v>2101</v>
      </c>
      <c r="B150" s="18">
        <f t="shared" si="160"/>
        <v>1284.297255665108</v>
      </c>
      <c r="C150">
        <f t="shared" si="161"/>
        <v>3560.1638143513292</v>
      </c>
      <c r="D150">
        <f t="shared" si="162"/>
        <v>6757.3743184990981</v>
      </c>
      <c r="E150" s="11">
        <f t="shared" si="185"/>
        <v>9.1626648161807992E-5</v>
      </c>
      <c r="F150" s="11">
        <f t="shared" si="218"/>
        <v>1.8369122996830822E-4</v>
      </c>
      <c r="G150" s="11">
        <f t="shared" si="219"/>
        <v>4.0555887368627603E-4</v>
      </c>
      <c r="H150">
        <f t="shared" si="210"/>
        <v>205353.34786863968</v>
      </c>
      <c r="I150">
        <f t="shared" si="211"/>
        <v>39023.463435531638</v>
      </c>
      <c r="J150">
        <f t="shared" si="186"/>
        <v>26187.920376543872</v>
      </c>
      <c r="K150">
        <f t="shared" si="163"/>
        <v>159895.49690526427</v>
      </c>
      <c r="L150">
        <f t="shared" si="212"/>
        <v>10961.142652544433</v>
      </c>
      <c r="M150">
        <f t="shared" si="164"/>
        <v>3875.4580022082532</v>
      </c>
      <c r="N150" s="11">
        <f t="shared" si="187"/>
        <v>9.3948825449443503E-3</v>
      </c>
      <c r="O150" s="11">
        <f t="shared" si="177"/>
        <v>9.4912401226815522E-3</v>
      </c>
      <c r="P150" s="11">
        <f t="shared" si="178"/>
        <v>1.0126493359133369E-2</v>
      </c>
      <c r="Q150">
        <f t="shared" si="198"/>
        <v>8787.2378661851162</v>
      </c>
      <c r="R150">
        <f t="shared" si="213"/>
        <v>6678.9917040798746</v>
      </c>
      <c r="S150">
        <f t="shared" si="214"/>
        <v>5109.464780039827</v>
      </c>
      <c r="T150">
        <f t="shared" si="165"/>
        <v>42.790818642051704</v>
      </c>
      <c r="U150">
        <f t="shared" si="166"/>
        <v>171.15322721454089</v>
      </c>
      <c r="V150">
        <f t="shared" si="167"/>
        <v>195.1076949438222</v>
      </c>
      <c r="W150" s="11">
        <f t="shared" si="179"/>
        <v>-1.219247815263802E-2</v>
      </c>
      <c r="X150" s="11">
        <f t="shared" si="180"/>
        <v>-1.3228586309256496E-2</v>
      </c>
      <c r="Y150" s="11">
        <f t="shared" si="181"/>
        <v>-1.2203590291796629E-2</v>
      </c>
      <c r="Z150">
        <f t="shared" si="168"/>
        <v>12786.266686055782</v>
      </c>
      <c r="AA150">
        <f t="shared" si="169"/>
        <v>22540.685355960199</v>
      </c>
      <c r="AB150">
        <f t="shared" si="170"/>
        <v>8970.8477191572492</v>
      </c>
      <c r="AC150">
        <f t="shared" si="171"/>
        <v>1.8817874844206968</v>
      </c>
      <c r="AD150">
        <f t="shared" si="172"/>
        <v>3.7125625589741684</v>
      </c>
      <c r="AE150">
        <f t="shared" si="173"/>
        <v>1.7871020150868133</v>
      </c>
      <c r="AF150" s="11">
        <f t="shared" si="215"/>
        <v>-2.9039671966837322E-3</v>
      </c>
      <c r="AG150" s="11">
        <f t="shared" si="216"/>
        <v>2.0566286860739247E-3</v>
      </c>
      <c r="AH150" s="11">
        <f t="shared" si="217"/>
        <v>8.2570411056281934E-4</v>
      </c>
      <c r="AI150">
        <f t="shared" si="226"/>
        <v>371064.11359964323</v>
      </c>
      <c r="AJ150">
        <f t="shared" si="221"/>
        <v>70359.287650185885</v>
      </c>
      <c r="AK150">
        <f t="shared" si="222"/>
        <v>46803.343175252659</v>
      </c>
      <c r="AL150">
        <f t="shared" si="224"/>
        <v>53.925309944456608</v>
      </c>
      <c r="AM150">
        <f t="shared" si="225"/>
        <v>6.3979395005398203</v>
      </c>
      <c r="AN150">
        <f t="shared" si="220"/>
        <v>2.7761299559702652</v>
      </c>
      <c r="AO150" s="11">
        <f t="shared" si="182"/>
        <v>8.8609596325234536E-3</v>
      </c>
      <c r="AP150" s="11">
        <f t="shared" si="183"/>
        <v>8.8609596325234831E-3</v>
      </c>
      <c r="AQ150" s="11">
        <f t="shared" si="184"/>
        <v>8.8609596325234345E-3</v>
      </c>
      <c r="AR150">
        <f t="shared" si="174"/>
        <v>205353.34786863968</v>
      </c>
      <c r="AS150">
        <f t="shared" si="159"/>
        <v>39023.463435531638</v>
      </c>
      <c r="AT150">
        <f t="shared" si="175"/>
        <v>26187.920376543872</v>
      </c>
      <c r="AU150">
        <f t="shared" si="223"/>
        <v>41070.669573727937</v>
      </c>
      <c r="AV150">
        <f t="shared" si="199"/>
        <v>7804.6926871063279</v>
      </c>
      <c r="AW150">
        <f t="shared" si="200"/>
        <v>5237.584075308775</v>
      </c>
      <c r="AX150">
        <f t="shared" si="201"/>
        <v>127916.39752421144</v>
      </c>
      <c r="AY150">
        <f t="shared" si="202"/>
        <v>8768.9141220355468</v>
      </c>
      <c r="AZ150">
        <f t="shared" si="203"/>
        <v>3100.3664017666024</v>
      </c>
      <c r="BA150">
        <f t="shared" si="204"/>
        <v>15102.221194414466</v>
      </c>
      <c r="BB150">
        <f t="shared" si="205"/>
        <v>32322.614272222305</v>
      </c>
      <c r="BC150">
        <f t="shared" si="206"/>
        <v>54324.394327459362</v>
      </c>
      <c r="BD150">
        <f t="shared" si="207"/>
        <v>1955.2302412804577</v>
      </c>
      <c r="BE150">
        <f t="shared" si="157"/>
        <v>0.22892962336720582</v>
      </c>
      <c r="BF150">
        <f t="shared" si="157"/>
        <v>9.4306365573996173E-2</v>
      </c>
      <c r="BG150">
        <f t="shared" si="157"/>
        <v>1.9318389499603753E-2</v>
      </c>
      <c r="BH150">
        <f t="shared" si="188"/>
        <v>0.11797849303432091</v>
      </c>
      <c r="BI150">
        <f t="shared" si="189"/>
        <v>5.2408772455050717E-3</v>
      </c>
      <c r="BJ150">
        <f t="shared" si="190"/>
        <v>8.8936905877762111E-4</v>
      </c>
      <c r="BK150">
        <f t="shared" si="191"/>
        <v>3.7320017285840052E-5</v>
      </c>
      <c r="BL150">
        <f t="shared" si="192"/>
        <v>1076.2316881330412</v>
      </c>
      <c r="BM150">
        <f t="shared" si="193"/>
        <v>34.706260945901683</v>
      </c>
      <c r="BN150">
        <f t="shared" si="158"/>
        <v>0.97733364113282029</v>
      </c>
      <c r="BO150">
        <f t="shared" si="194"/>
        <v>735.34309488525548</v>
      </c>
      <c r="BP150">
        <f t="shared" si="195"/>
        <v>32.653497004177048</v>
      </c>
      <c r="BQ150">
        <f t="shared" si="196"/>
        <v>11.278944016367966</v>
      </c>
      <c r="BR150" s="11">
        <f t="shared" si="208"/>
        <v>3.931056400625163E-2</v>
      </c>
      <c r="BS150">
        <f>MAX(-99,(BS$3*'Climate Model'!E256+BS$4*'Climate Model'!E256^2+BS$6*'Climate Model'!E256^6)*(K150/K$69)^BS$8)</f>
        <v>-4.1555131447983369</v>
      </c>
      <c r="BT150">
        <f>MAX(-99,(BT$3*'Climate Model'!E256+BT$4*'Climate Model'!E256^2+BT$6*'Climate Model'!E256^6)*(L150/L$69)^BS$8)</f>
        <v>-5.7279318652065037</v>
      </c>
      <c r="BU150">
        <f>MAX(-99,(BU$3*'Climate Model'!E256+BU$4*'Climate Model'!E256^2+BU$6*'Climate Model'!E256^6)*(M150/M$69)^BS$8)</f>
        <v>-5.3028911224983748</v>
      </c>
      <c r="BV150" s="41">
        <f t="shared" si="176"/>
        <v>1.9216167485858526E-2</v>
      </c>
      <c r="BW150">
        <f>MAX(-99,(BW$3*'Climate Model'!N256+BW$4*'Climate Model'!N256^2+BW$6*'Climate Model'!N256^6)*(K150/K$69)^BS$8)</f>
        <v>-4.1555260452980383</v>
      </c>
      <c r="BX150">
        <f>MAX(-99,(BX$3*'Climate Model'!N256+BX$4*'Climate Model'!N256^2+BX$6*'Climate Model'!N256^6)*(L150/L$69)^BS$8)</f>
        <v>-5.7279444215648745</v>
      </c>
      <c r="BY150">
        <f>MAX(-99,(BY$3*'Climate Model'!N256+BY$4*'Climate Model'!N256^2+BY$6*'Climate Model'!N256^6)*(M150/M$69)^BS$8)</f>
        <v>-5.3029001376728111</v>
      </c>
      <c r="BZ150">
        <f t="shared" si="197"/>
        <v>3.3752420649414722E-2</v>
      </c>
      <c r="CA150">
        <f t="shared" si="209"/>
        <v>6.4859216825230307E-4</v>
      </c>
    </row>
    <row r="151" spans="1:79" ht="14.5" x14ac:dyDescent="0.35">
      <c r="A151" s="13">
        <v>2102</v>
      </c>
      <c r="B151" s="18">
        <f t="shared" si="160"/>
        <v>1284.4090477252491</v>
      </c>
      <c r="C151">
        <f t="shared" si="161"/>
        <v>3560.785086677779</v>
      </c>
      <c r="D151">
        <f t="shared" si="162"/>
        <v>6759.9778059609007</v>
      </c>
      <c r="E151" s="11">
        <f t="shared" si="185"/>
        <v>8.7045315753717583E-5</v>
      </c>
      <c r="F151" s="11">
        <f t="shared" si="218"/>
        <v>1.745066684698928E-4</v>
      </c>
      <c r="G151" s="11">
        <f t="shared" si="219"/>
        <v>3.8528093000196221E-4</v>
      </c>
      <c r="H151">
        <f t="shared" si="210"/>
        <v>207275.12317546213</v>
      </c>
      <c r="I151">
        <f t="shared" si="211"/>
        <v>39395.917223213051</v>
      </c>
      <c r="J151">
        <f t="shared" si="186"/>
        <v>26460.144336219764</v>
      </c>
      <c r="K151">
        <f t="shared" si="163"/>
        <v>161377.81304371567</v>
      </c>
      <c r="L151">
        <f t="shared" si="212"/>
        <v>11063.828977100535</v>
      </c>
      <c r="M151">
        <f t="shared" si="164"/>
        <v>3914.2353859338705</v>
      </c>
      <c r="N151" s="11">
        <f t="shared" si="187"/>
        <v>9.2705308601007414E-3</v>
      </c>
      <c r="O151" s="11">
        <f t="shared" si="177"/>
        <v>9.3682134984590208E-3</v>
      </c>
      <c r="P151" s="11">
        <f t="shared" si="178"/>
        <v>1.0005884131248933E-2</v>
      </c>
      <c r="Q151">
        <f t="shared" si="198"/>
        <v>8761.3313587275497</v>
      </c>
      <c r="R151">
        <f t="shared" si="213"/>
        <v>6653.5414753173409</v>
      </c>
      <c r="S151">
        <f t="shared" si="214"/>
        <v>5099.5757853743435</v>
      </c>
      <c r="T151">
        <f t="shared" si="165"/>
        <v>42.269092520624994</v>
      </c>
      <c r="U151">
        <f t="shared" si="166"/>
        <v>168.88911197622554</v>
      </c>
      <c r="V151">
        <f t="shared" si="167"/>
        <v>192.72668057195094</v>
      </c>
      <c r="W151" s="11">
        <f t="shared" si="179"/>
        <v>-1.219247815263802E-2</v>
      </c>
      <c r="X151" s="11">
        <f t="shared" si="180"/>
        <v>-1.3228586309256496E-2</v>
      </c>
      <c r="Y151" s="11">
        <f t="shared" si="181"/>
        <v>-1.2203590291796629E-2</v>
      </c>
      <c r="Z151">
        <f t="shared" si="168"/>
        <v>12713.17324549646</v>
      </c>
      <c r="AA151">
        <f t="shared" si="169"/>
        <v>22503.924659016473</v>
      </c>
      <c r="AB151">
        <f t="shared" si="170"/>
        <v>8962.1299480114158</v>
      </c>
      <c r="AC151">
        <f t="shared" si="171"/>
        <v>1.8763228352948091</v>
      </c>
      <c r="AD151">
        <f t="shared" si="172"/>
        <v>3.7201979216317986</v>
      </c>
      <c r="AE151">
        <f t="shared" si="173"/>
        <v>1.7885776325666656</v>
      </c>
      <c r="AF151" s="11">
        <f t="shared" si="215"/>
        <v>-2.9039671966837322E-3</v>
      </c>
      <c r="AG151" s="11">
        <f t="shared" si="216"/>
        <v>2.0566286860739247E-3</v>
      </c>
      <c r="AH151" s="11">
        <f t="shared" si="217"/>
        <v>8.2570411056281934E-4</v>
      </c>
      <c r="AI151">
        <f t="shared" si="226"/>
        <v>375028.37181340688</v>
      </c>
      <c r="AJ151">
        <f t="shared" si="221"/>
        <v>71128.051572273631</v>
      </c>
      <c r="AK151">
        <f t="shared" si="222"/>
        <v>47360.592933036169</v>
      </c>
      <c r="AL151">
        <f t="shared" si="224"/>
        <v>54.398361639099861</v>
      </c>
      <c r="AM151">
        <f t="shared" si="225"/>
        <v>6.4540644653489752</v>
      </c>
      <c r="AN151">
        <f t="shared" si="220"/>
        <v>2.8004831396900118</v>
      </c>
      <c r="AO151" s="11">
        <f t="shared" si="182"/>
        <v>8.7723500361982197E-3</v>
      </c>
      <c r="AP151" s="11">
        <f t="shared" si="183"/>
        <v>8.7723500361982475E-3</v>
      </c>
      <c r="AQ151" s="11">
        <f t="shared" si="184"/>
        <v>8.7723500361982006E-3</v>
      </c>
      <c r="AR151">
        <f t="shared" si="174"/>
        <v>207275.12317546213</v>
      </c>
      <c r="AS151">
        <f t="shared" si="159"/>
        <v>39395.917223213051</v>
      </c>
      <c r="AT151">
        <f t="shared" si="175"/>
        <v>26460.144336219764</v>
      </c>
      <c r="AU151">
        <f t="shared" si="223"/>
        <v>41455.024635092428</v>
      </c>
      <c r="AV151">
        <f t="shared" si="199"/>
        <v>7879.183444642611</v>
      </c>
      <c r="AW151">
        <f t="shared" si="200"/>
        <v>5292.0288672439528</v>
      </c>
      <c r="AX151">
        <f t="shared" si="201"/>
        <v>129102.25043497255</v>
      </c>
      <c r="AY151">
        <f t="shared" si="202"/>
        <v>8851.0631816804271</v>
      </c>
      <c r="AZ151">
        <f t="shared" si="203"/>
        <v>3131.3883087470963</v>
      </c>
      <c r="BA151">
        <f t="shared" si="204"/>
        <v>15115.388071679759</v>
      </c>
      <c r="BB151">
        <f t="shared" si="205"/>
        <v>32361.457694594177</v>
      </c>
      <c r="BC151">
        <f t="shared" si="206"/>
        <v>54412.627879011263</v>
      </c>
      <c r="BD151">
        <f t="shared" si="207"/>
        <v>1864.690657727399</v>
      </c>
      <c r="BE151">
        <f t="shared" si="157"/>
        <v>0.22892962336720582</v>
      </c>
      <c r="BF151">
        <f t="shared" si="157"/>
        <v>9.4306365573996173E-2</v>
      </c>
      <c r="BG151">
        <f t="shared" si="157"/>
        <v>1.9318389499603753E-2</v>
      </c>
      <c r="BH151">
        <f t="shared" si="188"/>
        <v>0.11783409259880739</v>
      </c>
      <c r="BI151">
        <f t="shared" si="189"/>
        <v>5.2408772455050717E-3</v>
      </c>
      <c r="BJ151">
        <f t="shared" si="190"/>
        <v>8.8936905877762111E-4</v>
      </c>
      <c r="BK151">
        <f t="shared" si="191"/>
        <v>3.7320017285840052E-5</v>
      </c>
      <c r="BL151">
        <f t="shared" si="192"/>
        <v>1086.3034766095404</v>
      </c>
      <c r="BM151">
        <f t="shared" si="193"/>
        <v>35.037509820490065</v>
      </c>
      <c r="BN151">
        <f t="shared" si="158"/>
        <v>0.98749304401354432</v>
      </c>
      <c r="BO151">
        <f t="shared" si="194"/>
        <v>746.49208290713761</v>
      </c>
      <c r="BP151">
        <f t="shared" si="195"/>
        <v>33.019002934553889</v>
      </c>
      <c r="BQ151">
        <f t="shared" si="196"/>
        <v>11.407274330277909</v>
      </c>
      <c r="BR151" s="11">
        <f t="shared" si="208"/>
        <v>3.9195308994291994E-2</v>
      </c>
      <c r="BS151">
        <f>MAX(-99,(BS$3*'Climate Model'!E257+BS$4*'Climate Model'!E257^2+BS$6*'Climate Model'!E257^6)*(K151/K$69)^BS$8)</f>
        <v>-4.3098921812489843</v>
      </c>
      <c r="BT151">
        <f>MAX(-99,(BT$3*'Climate Model'!E257+BT$4*'Climate Model'!E257^2+BT$6*'Climate Model'!E257^6)*(L151/L$69)^BS$8)</f>
        <v>-5.8740777628753946</v>
      </c>
      <c r="BU151">
        <f>MAX(-99,(BU$3*'Climate Model'!E257+BU$4*'Climate Model'!E257^2+BU$6*'Climate Model'!E257^6)*(M151/M$69)^BS$8)</f>
        <v>-5.4041290449951038</v>
      </c>
      <c r="BV151" s="41">
        <f t="shared" si="176"/>
        <v>1.8301111891293836E-2</v>
      </c>
      <c r="BW151">
        <f>MAX(-99,(BW$3*'Climate Model'!N257+BW$4*'Climate Model'!N257^2+BW$6*'Climate Model'!N257^6)*(K151/K$69)^BS$8)</f>
        <v>-4.3099051303332594</v>
      </c>
      <c r="BX151">
        <f>MAX(-99,(BX$3*'Climate Model'!N257+BX$4*'Climate Model'!N257^2+BX$6*'Climate Model'!N257^6)*(L151/L$69)^BS$8)</f>
        <v>-5.8740903514659069</v>
      </c>
      <c r="BY151">
        <f>MAX(-99,(BY$3*'Climate Model'!N257+BY$4*'Climate Model'!N257^2+BY$6*'Climate Model'!N257^6)*(M151/M$69)^BS$8)</f>
        <v>-5.4041380714543523</v>
      </c>
      <c r="BZ151">
        <f t="shared" si="197"/>
        <v>3.4188035224617809E-2</v>
      </c>
      <c r="CA151">
        <f t="shared" si="209"/>
        <v>6.2567905798922548E-4</v>
      </c>
    </row>
    <row r="152" spans="1:79" ht="14.5" x14ac:dyDescent="0.35">
      <c r="A152" s="13">
        <v>2103</v>
      </c>
      <c r="B152" s="18">
        <f t="shared" si="160"/>
        <v>1284.5152594268095</v>
      </c>
      <c r="C152">
        <f t="shared" si="161"/>
        <v>3561.3753983832617</v>
      </c>
      <c r="D152">
        <f t="shared" si="162"/>
        <v>6762.4520719699794</v>
      </c>
      <c r="E152" s="11">
        <f t="shared" si="185"/>
        <v>8.2693049966031695E-5</v>
      </c>
      <c r="F152" s="11">
        <f t="shared" si="218"/>
        <v>1.6578133504639814E-4</v>
      </c>
      <c r="G152" s="11">
        <f t="shared" si="219"/>
        <v>3.660168835018641E-4</v>
      </c>
      <c r="H152">
        <f t="shared" si="210"/>
        <v>209188.55962777443</v>
      </c>
      <c r="I152">
        <f t="shared" si="211"/>
        <v>39766.800531082939</v>
      </c>
      <c r="J152">
        <f t="shared" si="186"/>
        <v>26731.535198944068</v>
      </c>
      <c r="K152">
        <f t="shared" si="163"/>
        <v>162854.08685695246</v>
      </c>
      <c r="L152">
        <f t="shared" si="212"/>
        <v>11166.135574793845</v>
      </c>
      <c r="M152">
        <f t="shared" si="164"/>
        <v>3952.9352540249306</v>
      </c>
      <c r="N152" s="11">
        <f t="shared" si="187"/>
        <v>9.1479354280063745E-3</v>
      </c>
      <c r="O152" s="11">
        <f t="shared" si="177"/>
        <v>9.2469431609129519E-3</v>
      </c>
      <c r="P152" s="11">
        <f t="shared" si="178"/>
        <v>9.8869547370940732E-3</v>
      </c>
      <c r="Q152">
        <f t="shared" si="198"/>
        <v>8734.4021218308244</v>
      </c>
      <c r="R152">
        <f t="shared" si="213"/>
        <v>6627.3340659550677</v>
      </c>
      <c r="S152">
        <f t="shared" si="214"/>
        <v>5089.0086121771783</v>
      </c>
      <c r="T152">
        <f t="shared" si="165"/>
        <v>41.753727533535439</v>
      </c>
      <c r="U152">
        <f t="shared" si="166"/>
        <v>166.65494778175434</v>
      </c>
      <c r="V152">
        <f t="shared" si="167"/>
        <v>190.37472312395289</v>
      </c>
      <c r="W152" s="11">
        <f t="shared" si="179"/>
        <v>-1.219247815263802E-2</v>
      </c>
      <c r="X152" s="11">
        <f t="shared" si="180"/>
        <v>-1.3228586309256496E-2</v>
      </c>
      <c r="Y152" s="11">
        <f t="shared" si="181"/>
        <v>-1.2203590291796629E-2</v>
      </c>
      <c r="Z152">
        <f t="shared" si="168"/>
        <v>12638.882512858385</v>
      </c>
      <c r="AA152">
        <f t="shared" si="169"/>
        <v>22464.279546107275</v>
      </c>
      <c r="AB152">
        <f t="shared" si="170"/>
        <v>8952.1701474816564</v>
      </c>
      <c r="AC152">
        <f t="shared" si="171"/>
        <v>1.8708740553307244</v>
      </c>
      <c r="AD152">
        <f t="shared" si="172"/>
        <v>3.7278489873952991</v>
      </c>
      <c r="AE152">
        <f t="shared" si="173"/>
        <v>1.7900544684699367</v>
      </c>
      <c r="AF152" s="11">
        <f t="shared" si="215"/>
        <v>-2.9039671966837322E-3</v>
      </c>
      <c r="AG152" s="11">
        <f t="shared" si="216"/>
        <v>2.0566286860739247E-3</v>
      </c>
      <c r="AH152" s="11">
        <f t="shared" si="217"/>
        <v>8.2570411056281934E-4</v>
      </c>
      <c r="AI152">
        <f t="shared" si="226"/>
        <v>378980.55926715862</v>
      </c>
      <c r="AJ152">
        <f t="shared" si="221"/>
        <v>71894.429859688884</v>
      </c>
      <c r="AK152">
        <f t="shared" si="222"/>
        <v>47916.562506976508</v>
      </c>
      <c r="AL152">
        <f t="shared" si="224"/>
        <v>54.870791094096802</v>
      </c>
      <c r="AM152">
        <f t="shared" si="225"/>
        <v>6.5101156048687425</v>
      </c>
      <c r="AN152">
        <f t="shared" si="220"/>
        <v>2.8248042898781258</v>
      </c>
      <c r="AO152" s="11">
        <f t="shared" si="182"/>
        <v>8.6846265358362373E-3</v>
      </c>
      <c r="AP152" s="11">
        <f t="shared" si="183"/>
        <v>8.6846265358362651E-3</v>
      </c>
      <c r="AQ152" s="11">
        <f t="shared" si="184"/>
        <v>8.6846265358362183E-3</v>
      </c>
      <c r="AR152">
        <f t="shared" si="174"/>
        <v>209188.55962777443</v>
      </c>
      <c r="AS152">
        <f t="shared" si="159"/>
        <v>39766.800531082939</v>
      </c>
      <c r="AT152">
        <f t="shared" si="175"/>
        <v>26731.535198944068</v>
      </c>
      <c r="AU152">
        <f t="shared" si="223"/>
        <v>41837.71192555489</v>
      </c>
      <c r="AV152">
        <f t="shared" si="199"/>
        <v>7953.3601062165881</v>
      </c>
      <c r="AW152">
        <f t="shared" si="200"/>
        <v>5346.3070397888141</v>
      </c>
      <c r="AX152">
        <f t="shared" si="201"/>
        <v>130283.26948556196</v>
      </c>
      <c r="AY152">
        <f t="shared" si="202"/>
        <v>8932.9084598350764</v>
      </c>
      <c r="AZ152">
        <f t="shared" si="203"/>
        <v>3162.348203219944</v>
      </c>
      <c r="BA152">
        <f t="shared" si="204"/>
        <v>15128.335250269849</v>
      </c>
      <c r="BB152">
        <f t="shared" si="205"/>
        <v>32399.60312889202</v>
      </c>
      <c r="BC152">
        <f t="shared" si="206"/>
        <v>54499.075518394173</v>
      </c>
      <c r="BD152">
        <f t="shared" si="207"/>
        <v>1778.2931402607278</v>
      </c>
      <c r="BE152">
        <f t="shared" si="157"/>
        <v>0.22892962336720582</v>
      </c>
      <c r="BF152">
        <f t="shared" si="157"/>
        <v>9.4306365573996173E-2</v>
      </c>
      <c r="BG152">
        <f t="shared" si="157"/>
        <v>1.9318389499603753E-2</v>
      </c>
      <c r="BH152">
        <f t="shared" si="188"/>
        <v>0.11769019600536935</v>
      </c>
      <c r="BI152">
        <f t="shared" si="189"/>
        <v>5.2408772455050717E-3</v>
      </c>
      <c r="BJ152">
        <f t="shared" si="190"/>
        <v>8.8936905877762111E-4</v>
      </c>
      <c r="BK152">
        <f t="shared" si="191"/>
        <v>3.7320017285840052E-5</v>
      </c>
      <c r="BL152">
        <f t="shared" si="192"/>
        <v>1096.331562173184</v>
      </c>
      <c r="BM152">
        <f t="shared" si="193"/>
        <v>35.367361958926637</v>
      </c>
      <c r="BN152">
        <f t="shared" si="158"/>
        <v>0.99762135570163435</v>
      </c>
      <c r="BO152">
        <f t="shared" si="194"/>
        <v>757.81158847854658</v>
      </c>
      <c r="BP152">
        <f t="shared" si="195"/>
        <v>33.38867307892238</v>
      </c>
      <c r="BQ152">
        <f t="shared" si="196"/>
        <v>11.537095483844016</v>
      </c>
      <c r="BR152" s="11">
        <f t="shared" si="208"/>
        <v>3.908137768333117E-2</v>
      </c>
      <c r="BS152">
        <f>MAX(-99,(BS$3*'Climate Model'!E258+BS$4*'Climate Model'!E258^2+BS$6*'Climate Model'!E258^6)*(K152/K$69)^BS$8)</f>
        <v>-4.4646094548569302</v>
      </c>
      <c r="BT152">
        <f>MAX(-99,(BT$3*'Climate Model'!E258+BT$4*'Climate Model'!E258^2+BT$6*'Climate Model'!E258^6)*(L152/L$69)^BS$8)</f>
        <v>-6.0204188920705519</v>
      </c>
      <c r="BU152">
        <f>MAX(-99,(BU$3*'Climate Model'!E258+BU$4*'Climate Model'!E258^2+BU$6*'Climate Model'!E258^6)*(M152/M$69)^BS$8)</f>
        <v>-5.5053831498293473</v>
      </c>
      <c r="BV152" s="41">
        <f t="shared" si="176"/>
        <v>1.7429630372660796E-2</v>
      </c>
      <c r="BW152">
        <f>MAX(-99,(BW$3*'Climate Model'!N258+BW$4*'Climate Model'!N258^2+BW$6*'Climate Model'!N258^6)*(K152/K$69)^BS$8)</f>
        <v>-4.4646224500073748</v>
      </c>
      <c r="BX152">
        <f>MAX(-99,(BX$3*'Climate Model'!N258+BX$4*'Climate Model'!N258^2+BX$6*'Climate Model'!N258^6)*(L152/L$69)^BS$8)</f>
        <v>-6.0204315107701643</v>
      </c>
      <c r="BY152">
        <f>MAX(-99,(BY$3*'Climate Model'!N258+BY$4*'Climate Model'!N258^2+BY$6*'Climate Model'!N258^6)*(M152/M$69)^BS$8)</f>
        <v>-5.5053921862768993</v>
      </c>
      <c r="BZ152">
        <f t="shared" si="197"/>
        <v>3.4618002299109593E-2</v>
      </c>
      <c r="CA152">
        <f t="shared" si="209"/>
        <v>6.0337898431340185E-4</v>
      </c>
    </row>
    <row r="153" spans="1:79" ht="14.5" x14ac:dyDescent="0.35">
      <c r="A153" s="13">
        <v>2104</v>
      </c>
      <c r="B153" s="18">
        <f t="shared" si="160"/>
        <v>1284.6161688871127</v>
      </c>
      <c r="C153">
        <f t="shared" si="161"/>
        <v>3561.936287473</v>
      </c>
      <c r="D153">
        <f t="shared" si="162"/>
        <v>6764.8034850205822</v>
      </c>
      <c r="E153" s="11">
        <f t="shared" si="185"/>
        <v>7.8558397467730104E-5</v>
      </c>
      <c r="F153" s="11">
        <f t="shared" si="218"/>
        <v>1.5749226829407821E-4</v>
      </c>
      <c r="G153" s="11">
        <f t="shared" si="219"/>
        <v>3.4771603932677087E-4</v>
      </c>
      <c r="H153">
        <f t="shared" si="210"/>
        <v>211093.5040455281</v>
      </c>
      <c r="I153">
        <f t="shared" si="211"/>
        <v>40136.088698972664</v>
      </c>
      <c r="J153">
        <f t="shared" si="186"/>
        <v>27002.079662925516</v>
      </c>
      <c r="K153">
        <f t="shared" si="163"/>
        <v>164324.18426462935</v>
      </c>
      <c r="L153">
        <f t="shared" si="212"/>
        <v>11268.053513513863</v>
      </c>
      <c r="M153">
        <f t="shared" si="164"/>
        <v>3991.5541852348961</v>
      </c>
      <c r="N153" s="11">
        <f t="shared" si="187"/>
        <v>9.0270832992247405E-3</v>
      </c>
      <c r="O153" s="11">
        <f t="shared" si="177"/>
        <v>9.1274136909178637E-3</v>
      </c>
      <c r="P153" s="11">
        <f t="shared" si="178"/>
        <v>9.769684735069506E-3</v>
      </c>
      <c r="Q153">
        <f t="shared" si="198"/>
        <v>8706.476873177884</v>
      </c>
      <c r="R153">
        <f t="shared" si="213"/>
        <v>6600.3933694477009</v>
      </c>
      <c r="S153">
        <f t="shared" si="214"/>
        <v>5077.7807196940075</v>
      </c>
      <c r="T153">
        <f t="shared" si="165"/>
        <v>41.244646122791607</v>
      </c>
      <c r="U153">
        <f t="shared" si="166"/>
        <v>164.45033842115876</v>
      </c>
      <c r="V153">
        <f t="shared" si="167"/>
        <v>188.05146800103395</v>
      </c>
      <c r="W153" s="11">
        <f t="shared" si="179"/>
        <v>-1.219247815263802E-2</v>
      </c>
      <c r="X153" s="11">
        <f t="shared" si="180"/>
        <v>-1.3228586309256496E-2</v>
      </c>
      <c r="Y153" s="11">
        <f t="shared" si="181"/>
        <v>-1.2203590291796629E-2</v>
      </c>
      <c r="Z153">
        <f t="shared" si="168"/>
        <v>12563.444965321743</v>
      </c>
      <c r="AA153">
        <f t="shared" si="169"/>
        <v>22421.814459015673</v>
      </c>
      <c r="AB153">
        <f t="shared" si="170"/>
        <v>8940.9962815283379</v>
      </c>
      <c r="AC153">
        <f t="shared" si="171"/>
        <v>1.8654410984449172</v>
      </c>
      <c r="AD153">
        <f t="shared" si="172"/>
        <v>3.7355157885601278</v>
      </c>
      <c r="AE153">
        <f t="shared" si="173"/>
        <v>1.7915325238026836</v>
      </c>
      <c r="AF153" s="11">
        <f t="shared" si="215"/>
        <v>-2.9039671966837322E-3</v>
      </c>
      <c r="AG153" s="11">
        <f t="shared" si="216"/>
        <v>2.0566286860739247E-3</v>
      </c>
      <c r="AH153" s="11">
        <f t="shared" si="217"/>
        <v>8.2570411056281934E-4</v>
      </c>
      <c r="AI153">
        <f t="shared" si="226"/>
        <v>382920.21526599769</v>
      </c>
      <c r="AJ153">
        <f t="shared" si="221"/>
        <v>72658.346979936585</v>
      </c>
      <c r="AK153">
        <f t="shared" si="222"/>
        <v>48471.213296067675</v>
      </c>
      <c r="AL153">
        <f t="shared" si="224"/>
        <v>55.342558099191145</v>
      </c>
      <c r="AM153">
        <f t="shared" si="225"/>
        <v>6.5660881483748135</v>
      </c>
      <c r="AN153">
        <f t="shared" si="220"/>
        <v>2.8490913364696007</v>
      </c>
      <c r="AO153" s="11">
        <f t="shared" si="182"/>
        <v>8.5977802704778755E-3</v>
      </c>
      <c r="AP153" s="11">
        <f t="shared" si="183"/>
        <v>8.5977802704779015E-3</v>
      </c>
      <c r="AQ153" s="11">
        <f t="shared" si="184"/>
        <v>8.5977802704778564E-3</v>
      </c>
      <c r="AR153">
        <f t="shared" si="174"/>
        <v>211093.5040455281</v>
      </c>
      <c r="AS153">
        <f t="shared" si="159"/>
        <v>40136.088698972664</v>
      </c>
      <c r="AT153">
        <f t="shared" si="175"/>
        <v>27002.079662925516</v>
      </c>
      <c r="AU153">
        <f t="shared" si="223"/>
        <v>42218.70080910562</v>
      </c>
      <c r="AV153">
        <f t="shared" si="199"/>
        <v>8027.2177397945334</v>
      </c>
      <c r="AW153">
        <f t="shared" si="200"/>
        <v>5400.4159325851033</v>
      </c>
      <c r="AX153">
        <f t="shared" si="201"/>
        <v>131459.34741170343</v>
      </c>
      <c r="AY153">
        <f t="shared" si="202"/>
        <v>9014.4428108110897</v>
      </c>
      <c r="AZ153">
        <f t="shared" si="203"/>
        <v>3193.243348187917</v>
      </c>
      <c r="BA153">
        <f t="shared" si="204"/>
        <v>15141.068017527821</v>
      </c>
      <c r="BB153">
        <f t="shared" si="205"/>
        <v>32437.069606728492</v>
      </c>
      <c r="BC153">
        <f t="shared" si="206"/>
        <v>54583.79496660873</v>
      </c>
      <c r="BD153">
        <f t="shared" si="207"/>
        <v>1695.8521173480628</v>
      </c>
      <c r="BE153">
        <f t="shared" si="157"/>
        <v>0.22892962336720582</v>
      </c>
      <c r="BF153">
        <f t="shared" si="157"/>
        <v>9.4306365573996173E-2</v>
      </c>
      <c r="BG153">
        <f t="shared" si="157"/>
        <v>1.9318389499603753E-2</v>
      </c>
      <c r="BH153">
        <f t="shared" si="188"/>
        <v>0.11754678656349811</v>
      </c>
      <c r="BI153">
        <f t="shared" si="189"/>
        <v>5.2408772455050717E-3</v>
      </c>
      <c r="BJ153">
        <f t="shared" si="190"/>
        <v>8.8936905877762111E-4</v>
      </c>
      <c r="BK153">
        <f t="shared" si="191"/>
        <v>3.7320017285840052E-5</v>
      </c>
      <c r="BL153">
        <f t="shared" si="192"/>
        <v>1106.3151420261411</v>
      </c>
      <c r="BM153">
        <f t="shared" si="193"/>
        <v>35.695795429220432</v>
      </c>
      <c r="BN153">
        <f t="shared" si="158"/>
        <v>1.0077180797740104</v>
      </c>
      <c r="BO153">
        <f t="shared" si="194"/>
        <v>769.30422363925084</v>
      </c>
      <c r="BP153">
        <f t="shared" si="195"/>
        <v>33.762554413018904</v>
      </c>
      <c r="BQ153">
        <f t="shared" si="196"/>
        <v>11.668424318784256</v>
      </c>
      <c r="BR153" s="11">
        <f t="shared" si="208"/>
        <v>3.8968777338042909E-2</v>
      </c>
      <c r="BS153">
        <f>MAX(-99,(BS$3*'Climate Model'!E259+BS$4*'Climate Model'!E259^2+BS$6*'Climate Model'!E259^6)*(K153/K$69)^BS$8)</f>
        <v>-4.6196177648662191</v>
      </c>
      <c r="BT153">
        <f>MAX(-99,(BT$3*'Climate Model'!E259+BT$4*'Climate Model'!E259^2+BT$6*'Climate Model'!E259^6)*(L153/L$69)^BS$8)</f>
        <v>-6.1669128341916579</v>
      </c>
      <c r="BU153">
        <f>MAX(-99,(BU$3*'Climate Model'!E259+BU$4*'Climate Model'!E259^2+BU$6*'Climate Model'!E259^6)*(M153/M$69)^BS$8)</f>
        <v>-5.6066255197073085</v>
      </c>
      <c r="BV153" s="41">
        <f t="shared" si="176"/>
        <v>1.6599647973962663E-2</v>
      </c>
      <c r="BW153">
        <f>MAX(-99,(BW$3*'Climate Model'!N259+BW$4*'Climate Model'!N259^2+BW$6*'Climate Model'!N259^6)*(K153/K$69)^BS$8)</f>
        <v>-4.6196308036316145</v>
      </c>
      <c r="BX153">
        <f>MAX(-99,(BX$3*'Climate Model'!N259+BX$4*'Climate Model'!N259^2+BX$6*'Climate Model'!N259^6)*(L153/L$69)^BS$8)</f>
        <v>-6.1669254809387528</v>
      </c>
      <c r="BY153">
        <f>MAX(-99,(BY$3*'Climate Model'!N259+BY$4*'Climate Model'!N259^2+BY$6*'Climate Model'!N259^6)*(M153/M$69)^BS$8)</f>
        <v>-5.6066345648886111</v>
      </c>
      <c r="BZ153">
        <f t="shared" si="197"/>
        <v>3.5042283449912219E-2</v>
      </c>
      <c r="CA153">
        <f t="shared" si="209"/>
        <v>5.8168956947236069E-4</v>
      </c>
    </row>
    <row r="154" spans="1:79" ht="14.5" x14ac:dyDescent="0.35">
      <c r="A154" s="13">
        <v>2105</v>
      </c>
      <c r="B154" s="18">
        <f t="shared" si="160"/>
        <v>1284.7120404053221</v>
      </c>
      <c r="C154">
        <f t="shared" si="161"/>
        <v>3562.4692160271616</v>
      </c>
      <c r="D154">
        <f t="shared" si="162"/>
        <v>6767.0381041614864</v>
      </c>
      <c r="E154" s="11">
        <f t="shared" si="185"/>
        <v>7.4630477594343599E-5</v>
      </c>
      <c r="F154" s="11">
        <f t="shared" si="218"/>
        <v>1.4961765487937431E-4</v>
      </c>
      <c r="G154" s="11">
        <f t="shared" si="219"/>
        <v>3.303302373604323E-4</v>
      </c>
      <c r="H154">
        <f t="shared" si="210"/>
        <v>212989.81114464064</v>
      </c>
      <c r="I154">
        <f t="shared" si="211"/>
        <v>40503.75835589035</v>
      </c>
      <c r="J154">
        <f t="shared" si="186"/>
        <v>27271.76490596871</v>
      </c>
      <c r="K154">
        <f t="shared" si="163"/>
        <v>165787.97773035825</v>
      </c>
      <c r="L154">
        <f t="shared" si="212"/>
        <v>11369.574275524501</v>
      </c>
      <c r="M154">
        <f t="shared" si="164"/>
        <v>4030.0888640182989</v>
      </c>
      <c r="N154" s="11">
        <f t="shared" si="187"/>
        <v>8.9079612491585088E-3</v>
      </c>
      <c r="O154" s="11">
        <f t="shared" si="177"/>
        <v>9.0096095025536515E-3</v>
      </c>
      <c r="P154" s="11">
        <f t="shared" si="178"/>
        <v>9.6540537833473255E-3</v>
      </c>
      <c r="Q154">
        <f t="shared" si="198"/>
        <v>8677.5822549748846</v>
      </c>
      <c r="R154">
        <f t="shared" si="213"/>
        <v>6572.7430502932884</v>
      </c>
      <c r="S154">
        <f t="shared" si="214"/>
        <v>5065.9093685597727</v>
      </c>
      <c r="T154">
        <f t="shared" si="165"/>
        <v>40.741771676026183</v>
      </c>
      <c r="U154">
        <f t="shared" si="166"/>
        <v>162.27489292576803</v>
      </c>
      <c r="V154">
        <f t="shared" si="167"/>
        <v>185.75656493177843</v>
      </c>
      <c r="W154" s="11">
        <f t="shared" si="179"/>
        <v>-1.219247815263802E-2</v>
      </c>
      <c r="X154" s="11">
        <f t="shared" si="180"/>
        <v>-1.3228586309256496E-2</v>
      </c>
      <c r="Y154" s="11">
        <f t="shared" si="181"/>
        <v>-1.2203590291796629E-2</v>
      </c>
      <c r="Z154">
        <f t="shared" si="168"/>
        <v>12486.910480726703</v>
      </c>
      <c r="AA154">
        <f t="shared" si="169"/>
        <v>22376.593701019628</v>
      </c>
      <c r="AB154">
        <f t="shared" si="170"/>
        <v>8928.6360680701073</v>
      </c>
      <c r="AC154">
        <f t="shared" si="171"/>
        <v>1.8600239186876875</v>
      </c>
      <c r="AD154">
        <f t="shared" si="172"/>
        <v>3.7431983574881627</v>
      </c>
      <c r="AE154">
        <f t="shared" si="173"/>
        <v>1.7930117995717945</v>
      </c>
      <c r="AF154" s="11">
        <f t="shared" si="215"/>
        <v>-2.9039671966837322E-3</v>
      </c>
      <c r="AG154" s="11">
        <f t="shared" si="216"/>
        <v>2.0566286860739247E-3</v>
      </c>
      <c r="AH154" s="11">
        <f t="shared" si="217"/>
        <v>8.2570411056281934E-4</v>
      </c>
      <c r="AI154">
        <f t="shared" si="226"/>
        <v>386846.89454850357</v>
      </c>
      <c r="AJ154">
        <f t="shared" si="221"/>
        <v>73419.730021737458</v>
      </c>
      <c r="AK154">
        <f t="shared" si="222"/>
        <v>49024.507899046017</v>
      </c>
      <c r="AL154">
        <f t="shared" si="224"/>
        <v>55.813623021792715</v>
      </c>
      <c r="AM154">
        <f t="shared" si="225"/>
        <v>6.6219773936797655</v>
      </c>
      <c r="AN154">
        <f t="shared" si="220"/>
        <v>2.8733422391382732</v>
      </c>
      <c r="AO154" s="11">
        <f t="shared" si="182"/>
        <v>8.5118024677730969E-3</v>
      </c>
      <c r="AP154" s="11">
        <f t="shared" si="183"/>
        <v>8.5118024677731229E-3</v>
      </c>
      <c r="AQ154" s="11">
        <f t="shared" si="184"/>
        <v>8.5118024677730778E-3</v>
      </c>
      <c r="AR154">
        <f t="shared" si="174"/>
        <v>212989.81114464064</v>
      </c>
      <c r="AS154">
        <f t="shared" si="159"/>
        <v>40503.75835589035</v>
      </c>
      <c r="AT154">
        <f t="shared" si="175"/>
        <v>27271.76490596871</v>
      </c>
      <c r="AU154">
        <f t="shared" si="223"/>
        <v>42597.962228928132</v>
      </c>
      <c r="AV154">
        <f t="shared" si="199"/>
        <v>8100.75167117807</v>
      </c>
      <c r="AW154">
        <f t="shared" si="200"/>
        <v>5454.3529811937424</v>
      </c>
      <c r="AX154">
        <f t="shared" si="201"/>
        <v>132630.3821842866</v>
      </c>
      <c r="AY154">
        <f t="shared" si="202"/>
        <v>9095.6594204196008</v>
      </c>
      <c r="AZ154">
        <f t="shared" si="203"/>
        <v>3224.0710912146396</v>
      </c>
      <c r="BA154">
        <f t="shared" si="204"/>
        <v>15153.591496344894</v>
      </c>
      <c r="BB154">
        <f t="shared" si="205"/>
        <v>32473.875495875283</v>
      </c>
      <c r="BC154">
        <f t="shared" si="206"/>
        <v>54666.84166283816</v>
      </c>
      <c r="BD154">
        <f t="shared" si="207"/>
        <v>1617.190012775096</v>
      </c>
      <c r="BE154">
        <f t="shared" ref="BE154:BG185" si="227">BE$8</f>
        <v>0.22892962336720582</v>
      </c>
      <c r="BF154">
        <f t="shared" si="227"/>
        <v>9.4306365573996173E-2</v>
      </c>
      <c r="BG154">
        <f t="shared" si="227"/>
        <v>1.9318389499603753E-2</v>
      </c>
      <c r="BH154">
        <f t="shared" si="188"/>
        <v>0.11740384870836854</v>
      </c>
      <c r="BI154">
        <f t="shared" si="189"/>
        <v>5.2408772455050717E-3</v>
      </c>
      <c r="BJ154">
        <f t="shared" si="190"/>
        <v>8.8936905877762111E-4</v>
      </c>
      <c r="BK154">
        <f t="shared" si="191"/>
        <v>3.7320017285840052E-5</v>
      </c>
      <c r="BL154">
        <f t="shared" si="192"/>
        <v>1116.2534547523696</v>
      </c>
      <c r="BM154">
        <f t="shared" si="193"/>
        <v>36.022789445934407</v>
      </c>
      <c r="BN154">
        <f t="shared" si="158"/>
        <v>1.0177827377061184</v>
      </c>
      <c r="BO154">
        <f t="shared" si="194"/>
        <v>780.97264045665213</v>
      </c>
      <c r="BP154">
        <f t="shared" si="195"/>
        <v>34.140694456612884</v>
      </c>
      <c r="BQ154">
        <f t="shared" si="196"/>
        <v>11.801277883398019</v>
      </c>
      <c r="BR154" s="11">
        <f t="shared" si="208"/>
        <v>3.8857513933748339E-2</v>
      </c>
      <c r="BS154">
        <f>MAX(-99,(BS$3*'Climate Model'!E260+BS$4*'Climate Model'!E260^2+BS$6*'Climate Model'!E260^6)*(K154/K$69)^BS$8)</f>
        <v>-4.7748703227288214</v>
      </c>
      <c r="BT154">
        <f>MAX(-99,(BT$3*'Climate Model'!E260+BT$4*'Climate Model'!E260^2+BT$6*'Climate Model'!E260^6)*(L154/L$69)^BS$8)</f>
        <v>-6.3135175866091515</v>
      </c>
      <c r="BU154">
        <f>MAX(-99,(BU$3*'Climate Model'!E260+BU$4*'Climate Model'!E260^2+BU$6*'Climate Model'!E260^6)*(M154/M$69)^BS$8)</f>
        <v>-5.7078285739753438</v>
      </c>
      <c r="BV154" s="41">
        <f t="shared" si="176"/>
        <v>1.580918854663111E-2</v>
      </c>
      <c r="BW154">
        <f>MAX(-99,(BW$3*'Climate Model'!N260+BW$4*'Climate Model'!N260^2+BW$6*'Climate Model'!N260^6)*(K154/K$69)^BS$8)</f>
        <v>-4.7748834027243392</v>
      </c>
      <c r="BX154">
        <f>MAX(-99,(BX$3*'Climate Model'!N260+BX$4*'Climate Model'!N260^2+BX$6*'Climate Model'!N260^6)*(L154/L$69)^BS$8)</f>
        <v>-6.3135302594026017</v>
      </c>
      <c r="BY154">
        <f>MAX(-99,(BY$3*'Climate Model'!N260+BY$4*'Climate Model'!N260^2+BY$6*'Climate Model'!N260^6)*(M154/M$69)^BS$8)</f>
        <v>-5.7078376266769917</v>
      </c>
      <c r="BZ154">
        <f t="shared" si="197"/>
        <v>3.5460846898150572E-2</v>
      </c>
      <c r="CA154">
        <f t="shared" si="209"/>
        <v>5.6060721463608134E-4</v>
      </c>
    </row>
    <row r="155" spans="1:79" ht="14.5" x14ac:dyDescent="0.35">
      <c r="A155" s="13">
        <v>2106</v>
      </c>
      <c r="B155" s="18">
        <f t="shared" si="160"/>
        <v>1284.8031251448115</v>
      </c>
      <c r="C155">
        <f t="shared" si="161"/>
        <v>3562.9755739023599</v>
      </c>
      <c r="D155">
        <f t="shared" si="162"/>
        <v>6769.1616935995016</v>
      </c>
      <c r="E155" s="11">
        <f t="shared" si="185"/>
        <v>7.0898953714626422E-5</v>
      </c>
      <c r="F155" s="11">
        <f t="shared" si="218"/>
        <v>1.4213677213540559E-4</v>
      </c>
      <c r="G155" s="11">
        <f t="shared" si="219"/>
        <v>3.1381372549241069E-4</v>
      </c>
      <c r="H155">
        <f t="shared" si="210"/>
        <v>214877.34346050667</v>
      </c>
      <c r="I155">
        <f t="shared" si="211"/>
        <v>40869.787406415147</v>
      </c>
      <c r="J155">
        <f t="shared" si="186"/>
        <v>27540.57857908609</v>
      </c>
      <c r="K155">
        <f t="shared" si="163"/>
        <v>167245.3461975255</v>
      </c>
      <c r="L155">
        <f t="shared" si="212"/>
        <v>11470.689753186376</v>
      </c>
      <c r="M155">
        <f t="shared" si="164"/>
        <v>4068.5360796044733</v>
      </c>
      <c r="N155" s="11">
        <f t="shared" si="187"/>
        <v>8.7905557876913933E-3</v>
      </c>
      <c r="O155" s="11">
        <f t="shared" si="177"/>
        <v>8.8935148503799539E-3</v>
      </c>
      <c r="P155" s="11">
        <f t="shared" si="178"/>
        <v>9.540041642615231E-3</v>
      </c>
      <c r="Q155">
        <f t="shared" si="198"/>
        <v>8647.7448147883333</v>
      </c>
      <c r="R155">
        <f t="shared" si="213"/>
        <v>6544.4065339054914</v>
      </c>
      <c r="S155">
        <f t="shared" si="214"/>
        <v>5053.411617782981</v>
      </c>
      <c r="T155">
        <f t="shared" si="165"/>
        <v>40.245028514966464</v>
      </c>
      <c r="U155">
        <f t="shared" si="166"/>
        <v>160.12822549887414</v>
      </c>
      <c r="V155">
        <f t="shared" si="167"/>
        <v>183.4896679193395</v>
      </c>
      <c r="W155" s="11">
        <f t="shared" si="179"/>
        <v>-1.219247815263802E-2</v>
      </c>
      <c r="X155" s="11">
        <f t="shared" si="180"/>
        <v>-1.3228586309256496E-2</v>
      </c>
      <c r="Y155" s="11">
        <f t="shared" si="181"/>
        <v>-1.2203590291796629E-2</v>
      </c>
      <c r="Z155">
        <f t="shared" si="168"/>
        <v>12409.328314003713</v>
      </c>
      <c r="AA155">
        <f t="shared" si="169"/>
        <v>22328.681396370164</v>
      </c>
      <c r="AB155">
        <f t="shared" si="170"/>
        <v>8915.1169719923546</v>
      </c>
      <c r="AC155">
        <f t="shared" si="171"/>
        <v>1.8546224702427714</v>
      </c>
      <c r="AD155">
        <f t="shared" si="172"/>
        <v>3.7508967266078375</v>
      </c>
      <c r="AE155">
        <f t="shared" si="173"/>
        <v>1.7944922967849886</v>
      </c>
      <c r="AF155" s="11">
        <f t="shared" si="215"/>
        <v>-2.9039671966837322E-3</v>
      </c>
      <c r="AG155" s="11">
        <f t="shared" si="216"/>
        <v>2.0566286860739247E-3</v>
      </c>
      <c r="AH155" s="11">
        <f t="shared" si="217"/>
        <v>8.2570411056281934E-4</v>
      </c>
      <c r="AI155">
        <f t="shared" si="226"/>
        <v>390760.16732258134</v>
      </c>
      <c r="AJ155">
        <f t="shared" si="221"/>
        <v>74178.508690741786</v>
      </c>
      <c r="AK155">
        <f t="shared" si="222"/>
        <v>49576.410090335157</v>
      </c>
      <c r="AL155">
        <f t="shared" si="224"/>
        <v>56.283946810623242</v>
      </c>
      <c r="AM155">
        <f t="shared" si="225"/>
        <v>6.6777787075656159</v>
      </c>
      <c r="AN155">
        <f t="shared" si="220"/>
        <v>2.8975549874845083</v>
      </c>
      <c r="AO155" s="11">
        <f t="shared" si="182"/>
        <v>8.4266844430953662E-3</v>
      </c>
      <c r="AP155" s="11">
        <f t="shared" si="183"/>
        <v>8.4266844430953922E-3</v>
      </c>
      <c r="AQ155" s="11">
        <f t="shared" si="184"/>
        <v>8.4266844430953471E-3</v>
      </c>
      <c r="AR155">
        <f t="shared" si="174"/>
        <v>214877.34346050667</v>
      </c>
      <c r="AS155">
        <f t="shared" si="159"/>
        <v>40869.787406415147</v>
      </c>
      <c r="AT155">
        <f t="shared" si="175"/>
        <v>27540.57857908609</v>
      </c>
      <c r="AU155">
        <f t="shared" si="223"/>
        <v>42975.468692101334</v>
      </c>
      <c r="AV155">
        <f t="shared" si="199"/>
        <v>8173.9574812830297</v>
      </c>
      <c r="AW155">
        <f t="shared" si="200"/>
        <v>5508.1157158172182</v>
      </c>
      <c r="AX155">
        <f t="shared" si="201"/>
        <v>133796.2769580204</v>
      </c>
      <c r="AY155">
        <f t="shared" si="202"/>
        <v>9176.5518025491001</v>
      </c>
      <c r="AZ155">
        <f t="shared" si="203"/>
        <v>3254.8288636835782</v>
      </c>
      <c r="BA155">
        <f t="shared" si="204"/>
        <v>15165.910651828503</v>
      </c>
      <c r="BB155">
        <f t="shared" si="205"/>
        <v>32510.038527720153</v>
      </c>
      <c r="BC155">
        <f t="shared" si="206"/>
        <v>54748.268858940239</v>
      </c>
      <c r="BD155">
        <f t="shared" si="207"/>
        <v>1542.1369282968819</v>
      </c>
      <c r="BE155">
        <f t="shared" si="227"/>
        <v>0.22892962336720582</v>
      </c>
      <c r="BF155">
        <f t="shared" si="227"/>
        <v>9.4306365573996173E-2</v>
      </c>
      <c r="BG155">
        <f t="shared" si="227"/>
        <v>1.9318389499603753E-2</v>
      </c>
      <c r="BH155">
        <f t="shared" si="188"/>
        <v>0.1172613679442</v>
      </c>
      <c r="BI155">
        <f t="shared" si="189"/>
        <v>5.2408772455050717E-3</v>
      </c>
      <c r="BJ155">
        <f t="shared" si="190"/>
        <v>8.8936905877762111E-4</v>
      </c>
      <c r="BK155">
        <f t="shared" si="191"/>
        <v>3.7320017285840052E-5</v>
      </c>
      <c r="BL155">
        <f t="shared" si="192"/>
        <v>1126.1457799167474</v>
      </c>
      <c r="BM155">
        <f t="shared" si="193"/>
        <v>36.348324358084909</v>
      </c>
      <c r="BN155">
        <f t="shared" si="158"/>
        <v>1.0278148686335291</v>
      </c>
      <c r="BO155">
        <f t="shared" si="194"/>
        <v>792.81953162682373</v>
      </c>
      <c r="BP155">
        <f t="shared" si="195"/>
        <v>34.523141278799017</v>
      </c>
      <c r="BQ155">
        <f t="shared" si="196"/>
        <v>11.935673434385199</v>
      </c>
      <c r="BR155" s="11">
        <f t="shared" si="208"/>
        <v>3.8747592217928978E-2</v>
      </c>
      <c r="BS155">
        <f>MAX(-99,(BS$3*'Climate Model'!E261+BS$4*'Climate Model'!E261^2+BS$6*'Climate Model'!E261^6)*(K155/K$69)^BS$8)</f>
        <v>-4.9303207847826727</v>
      </c>
      <c r="BT155">
        <f>MAX(-99,(BT$3*'Climate Model'!E261+BT$4*'Climate Model'!E261^2+BT$6*'Climate Model'!E261^6)*(L155/L$69)^BS$8)</f>
        <v>-6.4601915909683605</v>
      </c>
      <c r="BU155">
        <f>MAX(-99,(BU$3*'Climate Model'!E261+BU$4*'Climate Model'!E261^2+BU$6*'Climate Model'!E261^6)*(M155/M$69)^BS$8)</f>
        <v>-5.8089650862834059</v>
      </c>
      <c r="BV155" s="41">
        <f t="shared" si="176"/>
        <v>1.5056370044410581E-2</v>
      </c>
      <c r="BW155">
        <f>MAX(-99,(BW$3*'Climate Model'!N261+BW$4*'Climate Model'!N261^2+BW$6*'Climate Model'!N261^6)*(K155/K$69)^BS$8)</f>
        <v>-4.9303339036890197</v>
      </c>
      <c r="BX155">
        <f>MAX(-99,(BX$3*'Climate Model'!N261+BX$4*'Climate Model'!N261^2+BX$6*'Climate Model'!N261^6)*(L155/L$69)^BS$8)</f>
        <v>-6.4602042878665422</v>
      </c>
      <c r="BY155">
        <f>MAX(-99,(BY$3*'Climate Model'!N261+BY$4*'Climate Model'!N261^2+BY$6*'Climate Model'!N261^6)*(M155/M$69)^BS$8)</f>
        <v>-5.8089741453323294</v>
      </c>
      <c r="BZ155">
        <f t="shared" si="197"/>
        <v>3.5873667230937122E-2</v>
      </c>
      <c r="CA155">
        <f t="shared" si="209"/>
        <v>5.4012720867903515E-4</v>
      </c>
    </row>
    <row r="156" spans="1:79" ht="14.5" x14ac:dyDescent="0.35">
      <c r="A156" s="13">
        <v>2107</v>
      </c>
      <c r="B156" s="18">
        <f t="shared" si="160"/>
        <v>1284.8896617822486</v>
      </c>
      <c r="C156">
        <f t="shared" si="161"/>
        <v>3563.4566822572679</v>
      </c>
      <c r="D156">
        <f t="shared" si="162"/>
        <v>6771.1797366565543</v>
      </c>
      <c r="E156" s="11">
        <f t="shared" si="185"/>
        <v>6.7354006028895095E-5</v>
      </c>
      <c r="F156" s="11">
        <f t="shared" si="218"/>
        <v>1.3502993352863531E-4</v>
      </c>
      <c r="G156" s="11">
        <f t="shared" si="219"/>
        <v>2.9812303921779017E-4</v>
      </c>
      <c r="H156">
        <f t="shared" si="210"/>
        <v>216755.97126409595</v>
      </c>
      <c r="I156">
        <f t="shared" si="211"/>
        <v>41234.155016028853</v>
      </c>
      <c r="J156">
        <f t="shared" si="186"/>
        <v>27808.508800105908</v>
      </c>
      <c r="K156">
        <f t="shared" si="163"/>
        <v>168696.17501897976</v>
      </c>
      <c r="L156">
        <f t="shared" si="212"/>
        <v>11571.392244316303</v>
      </c>
      <c r="M156">
        <f t="shared" si="164"/>
        <v>4106.8927249946382</v>
      </c>
      <c r="N156" s="11">
        <f t="shared" si="187"/>
        <v>8.6748531689530579E-3</v>
      </c>
      <c r="O156" s="11">
        <f t="shared" si="177"/>
        <v>8.7791138368076976E-3</v>
      </c>
      <c r="P156" s="11">
        <f t="shared" si="178"/>
        <v>9.4276281787069125E-3</v>
      </c>
      <c r="Q156">
        <f t="shared" si="198"/>
        <v>8616.9909870411993</v>
      </c>
      <c r="R156">
        <f t="shared" si="213"/>
        <v>6515.4069969903667</v>
      </c>
      <c r="S156">
        <f t="shared" si="214"/>
        <v>5040.3043219839528</v>
      </c>
      <c r="T156">
        <f t="shared" si="165"/>
        <v>39.754341884045438</v>
      </c>
      <c r="U156">
        <f t="shared" si="166"/>
        <v>158.00995544731421</v>
      </c>
      <c r="V156">
        <f t="shared" si="167"/>
        <v>181.25043518927404</v>
      </c>
      <c r="W156" s="11">
        <f t="shared" si="179"/>
        <v>-1.219247815263802E-2</v>
      </c>
      <c r="X156" s="11">
        <f t="shared" si="180"/>
        <v>-1.3228586309256496E-2</v>
      </c>
      <c r="Y156" s="11">
        <f t="shared" si="181"/>
        <v>-1.2203590291796629E-2</v>
      </c>
      <c r="Z156">
        <f t="shared" si="168"/>
        <v>12330.747074992327</v>
      </c>
      <c r="AA156">
        <f t="shared" si="169"/>
        <v>22278.141451013104</v>
      </c>
      <c r="AB156">
        <f t="shared" si="170"/>
        <v>8900.4661985953135</v>
      </c>
      <c r="AC156">
        <f t="shared" si="171"/>
        <v>1.8492367074269538</v>
      </c>
      <c r="AD156">
        <f t="shared" si="172"/>
        <v>3.7586109284142801</v>
      </c>
      <c r="AE156">
        <f t="shared" si="173"/>
        <v>1.7959740164508173</v>
      </c>
      <c r="AF156" s="11">
        <f t="shared" si="215"/>
        <v>-2.9039671966837322E-3</v>
      </c>
      <c r="AG156" s="11">
        <f t="shared" si="216"/>
        <v>2.0566286860739247E-3</v>
      </c>
      <c r="AH156" s="11">
        <f t="shared" si="217"/>
        <v>8.2570411056281934E-4</v>
      </c>
      <c r="AI156">
        <f t="shared" si="226"/>
        <v>394659.61928242457</v>
      </c>
      <c r="AJ156">
        <f t="shared" si="221"/>
        <v>74934.615302950639</v>
      </c>
      <c r="AK156">
        <f t="shared" si="222"/>
        <v>50126.884797118866</v>
      </c>
      <c r="AL156">
        <f t="shared" si="224"/>
        <v>56.753490999018474</v>
      </c>
      <c r="AM156">
        <f t="shared" si="225"/>
        <v>6.7334875261755975</v>
      </c>
      <c r="AN156">
        <f t="shared" si="220"/>
        <v>2.9217276012051969</v>
      </c>
      <c r="AO156" s="11">
        <f t="shared" si="182"/>
        <v>8.3424175986644127E-3</v>
      </c>
      <c r="AP156" s="11">
        <f t="shared" si="183"/>
        <v>8.3424175986644387E-3</v>
      </c>
      <c r="AQ156" s="11">
        <f t="shared" si="184"/>
        <v>8.3424175986643936E-3</v>
      </c>
      <c r="AR156">
        <f t="shared" si="174"/>
        <v>216755.97126409595</v>
      </c>
      <c r="AS156">
        <f t="shared" si="159"/>
        <v>41234.155016028853</v>
      </c>
      <c r="AT156">
        <f t="shared" si="175"/>
        <v>27808.508800105908</v>
      </c>
      <c r="AU156">
        <f t="shared" si="223"/>
        <v>43351.194252819194</v>
      </c>
      <c r="AV156">
        <f t="shared" si="199"/>
        <v>8246.8310032057707</v>
      </c>
      <c r="AW156">
        <f t="shared" si="200"/>
        <v>5561.7017600211821</v>
      </c>
      <c r="AX156">
        <f t="shared" si="201"/>
        <v>134956.94001518382</v>
      </c>
      <c r="AY156">
        <f t="shared" si="202"/>
        <v>9257.1137954530423</v>
      </c>
      <c r="AZ156">
        <f t="shared" si="203"/>
        <v>3285.5141799957105</v>
      </c>
      <c r="BA156">
        <f t="shared" si="204"/>
        <v>15178.030297659057</v>
      </c>
      <c r="BB156">
        <f t="shared" si="205"/>
        <v>32545.575823525029</v>
      </c>
      <c r="BC156">
        <f t="shared" si="206"/>
        <v>54828.127710303299</v>
      </c>
      <c r="BD156">
        <f t="shared" si="207"/>
        <v>1470.5303364407368</v>
      </c>
      <c r="BE156">
        <f t="shared" si="227"/>
        <v>0.22892962336720582</v>
      </c>
      <c r="BF156">
        <f t="shared" si="227"/>
        <v>9.4306365573996173E-2</v>
      </c>
      <c r="BG156">
        <f t="shared" si="227"/>
        <v>1.9318389499603753E-2</v>
      </c>
      <c r="BH156">
        <f t="shared" si="188"/>
        <v>0.11711933079012102</v>
      </c>
      <c r="BI156">
        <f t="shared" si="189"/>
        <v>5.2408772455050717E-3</v>
      </c>
      <c r="BJ156">
        <f t="shared" si="190"/>
        <v>8.8936905877762111E-4</v>
      </c>
      <c r="BK156">
        <f t="shared" si="191"/>
        <v>3.7320017285840052E-5</v>
      </c>
      <c r="BL156">
        <f t="shared" si="192"/>
        <v>1135.9914376253516</v>
      </c>
      <c r="BM156">
        <f t="shared" si="193"/>
        <v>36.672381636096105</v>
      </c>
      <c r="BN156">
        <f t="shared" si="158"/>
        <v>1.0378140291133877</v>
      </c>
      <c r="BO156">
        <f t="shared" si="194"/>
        <v>804.84763108504933</v>
      </c>
      <c r="BP156">
        <f t="shared" si="195"/>
        <v>34.909943503385094</v>
      </c>
      <c r="BQ156">
        <f t="shared" si="196"/>
        <v>12.071628438707824</v>
      </c>
      <c r="BR156" s="11">
        <f t="shared" si="208"/>
        <v>3.8639015769246859E-2</v>
      </c>
      <c r="BS156">
        <f>MAX(-99,(BS$3*'Climate Model'!E262+BS$4*'Climate Model'!E262^2+BS$6*'Climate Model'!E262^6)*(K156/K$69)^BS$8)</f>
        <v>-5.0859232832846502</v>
      </c>
      <c r="BT156">
        <f>MAX(-99,(BT$3*'Climate Model'!E262+BT$4*'Climate Model'!E262^2+BT$6*'Climate Model'!E262^6)*(L156/L$69)^BS$8)</f>
        <v>-6.60689375999522</v>
      </c>
      <c r="BU156">
        <f>MAX(-99,(BU$3*'Climate Model'!E262+BU$4*'Climate Model'!E262^2+BU$6*'Climate Model'!E262^6)*(M156/M$69)^BS$8)</f>
        <v>-5.9100082012003652</v>
      </c>
      <c r="BV156" s="41">
        <f t="shared" si="176"/>
        <v>1.4339400042295789E-2</v>
      </c>
      <c r="BW156">
        <f>MAX(-99,(BW$3*'Climate Model'!N262+BW$4*'Climate Model'!N262^2+BW$6*'Climate Model'!N262^6)*(K156/K$69)^BS$8)</f>
        <v>-5.0859364388471899</v>
      </c>
      <c r="BX156">
        <f>MAX(-99,(BX$3*'Climate Model'!N262+BX$4*'Climate Model'!N262^2+BX$6*'Climate Model'!N262^6)*(L156/L$69)^BS$8)</f>
        <v>-6.6069064791150316</v>
      </c>
      <c r="BY156">
        <f>MAX(-99,(BY$3*'Climate Model'!N262+BY$4*'Climate Model'!N262^2+BY$6*'Climate Model'!N262^6)*(M156/M$69)^BS$8)</f>
        <v>-5.9100172654630079</v>
      </c>
      <c r="BZ156">
        <f t="shared" si="197"/>
        <v>3.6280725212800603E-2</v>
      </c>
      <c r="CA156">
        <f t="shared" si="209"/>
        <v>5.202438326509549E-4</v>
      </c>
    </row>
    <row r="157" spans="1:79" ht="14.5" x14ac:dyDescent="0.35">
      <c r="A157" s="13">
        <v>2108</v>
      </c>
      <c r="B157" s="18">
        <f t="shared" si="160"/>
        <v>1284.9718771249734</v>
      </c>
      <c r="C157">
        <f t="shared" si="161"/>
        <v>3563.913796910258</v>
      </c>
      <c r="D157">
        <f t="shared" si="162"/>
        <v>6773.0974491046272</v>
      </c>
      <c r="E157" s="11">
        <f t="shared" si="185"/>
        <v>6.3986305727450335E-5</v>
      </c>
      <c r="F157" s="11">
        <f t="shared" si="218"/>
        <v>1.2827843685220353E-4</v>
      </c>
      <c r="G157" s="11">
        <f t="shared" si="219"/>
        <v>2.8321688725690063E-4</v>
      </c>
      <c r="H157">
        <f t="shared" si="210"/>
        <v>218625.57247101117</v>
      </c>
      <c r="I157">
        <f t="shared" si="211"/>
        <v>41596.841595431797</v>
      </c>
      <c r="J157">
        <f t="shared" si="186"/>
        <v>28075.544147256969</v>
      </c>
      <c r="K157">
        <f t="shared" si="163"/>
        <v>170140.35588091562</v>
      </c>
      <c r="L157">
        <f t="shared" si="212"/>
        <v>11671.674447203033</v>
      </c>
      <c r="M157">
        <f t="shared" si="164"/>
        <v>4145.1557958860358</v>
      </c>
      <c r="N157" s="11">
        <f t="shared" si="187"/>
        <v>8.5608394012097831E-3</v>
      </c>
      <c r="O157" s="11">
        <f t="shared" si="177"/>
        <v>8.6663904195268728E-3</v>
      </c>
      <c r="P157" s="11">
        <f t="shared" si="178"/>
        <v>9.3167933650975757E-3</v>
      </c>
      <c r="Q157">
        <f t="shared" si="198"/>
        <v>8585.3470751763816</v>
      </c>
      <c r="R157">
        <f t="shared" si="213"/>
        <v>6485.7673584254171</v>
      </c>
      <c r="S157">
        <f t="shared" si="214"/>
        <v>5026.6041288742736</v>
      </c>
      <c r="T157">
        <f t="shared" si="165"/>
        <v>39.269637939151714</v>
      </c>
      <c r="U157">
        <f t="shared" si="166"/>
        <v>155.91970711395766</v>
      </c>
      <c r="V157">
        <f t="shared" si="167"/>
        <v>179.0385291380143</v>
      </c>
      <c r="W157" s="11">
        <f t="shared" si="179"/>
        <v>-1.219247815263802E-2</v>
      </c>
      <c r="X157" s="11">
        <f t="shared" si="180"/>
        <v>-1.3228586309256496E-2</v>
      </c>
      <c r="Y157" s="11">
        <f t="shared" si="181"/>
        <v>-1.2203590291796629E-2</v>
      </c>
      <c r="Z157">
        <f t="shared" si="168"/>
        <v>12251.214707639048</v>
      </c>
      <c r="AA157">
        <f t="shared" si="169"/>
        <v>22225.037514570577</v>
      </c>
      <c r="AB157">
        <f t="shared" si="170"/>
        <v>8884.7106874601996</v>
      </c>
      <c r="AC157">
        <f t="shared" si="171"/>
        <v>1.8438665846896825</v>
      </c>
      <c r="AD157">
        <f t="shared" si="172"/>
        <v>3.7663409954694478</v>
      </c>
      <c r="AE157">
        <f t="shared" si="173"/>
        <v>1.7974569595786647</v>
      </c>
      <c r="AF157" s="11">
        <f t="shared" si="215"/>
        <v>-2.9039671966837322E-3</v>
      </c>
      <c r="AG157" s="11">
        <f t="shared" si="216"/>
        <v>2.0566286860739247E-3</v>
      </c>
      <c r="AH157" s="11">
        <f t="shared" si="217"/>
        <v>8.2570411056281934E-4</v>
      </c>
      <c r="AI157">
        <f t="shared" si="226"/>
        <v>398544.85160700127</v>
      </c>
      <c r="AJ157">
        <f t="shared" si="221"/>
        <v>75687.984775861347</v>
      </c>
      <c r="AK157">
        <f t="shared" si="222"/>
        <v>50675.898077428166</v>
      </c>
      <c r="AL157">
        <f t="shared" si="224"/>
        <v>57.222217707893371</v>
      </c>
      <c r="AM157">
        <f t="shared" si="225"/>
        <v>6.7890993553659644</v>
      </c>
      <c r="AN157">
        <f t="shared" si="220"/>
        <v>2.9458581302464069</v>
      </c>
      <c r="AO157" s="11">
        <f t="shared" si="182"/>
        <v>8.2589934226777687E-3</v>
      </c>
      <c r="AP157" s="11">
        <f t="shared" si="183"/>
        <v>8.2589934226777947E-3</v>
      </c>
      <c r="AQ157" s="11">
        <f t="shared" si="184"/>
        <v>8.2589934226777496E-3</v>
      </c>
      <c r="AR157">
        <f t="shared" si="174"/>
        <v>218625.57247101117</v>
      </c>
      <c r="AS157">
        <f t="shared" si="159"/>
        <v>41596.841595431797</v>
      </c>
      <c r="AT157">
        <f t="shared" si="175"/>
        <v>28075.544147256969</v>
      </c>
      <c r="AU157">
        <f t="shared" si="223"/>
        <v>43725.114494202237</v>
      </c>
      <c r="AV157">
        <f t="shared" si="199"/>
        <v>8319.3683190863594</v>
      </c>
      <c r="AW157">
        <f t="shared" si="200"/>
        <v>5615.1088294513938</v>
      </c>
      <c r="AX157">
        <f t="shared" si="201"/>
        <v>136112.2847047325</v>
      </c>
      <c r="AY157">
        <f t="shared" si="202"/>
        <v>9337.3395577624269</v>
      </c>
      <c r="AZ157">
        <f t="shared" si="203"/>
        <v>3316.1246367088288</v>
      </c>
      <c r="BA157">
        <f t="shared" si="204"/>
        <v>15189.955102149719</v>
      </c>
      <c r="BB157">
        <f t="shared" si="205"/>
        <v>32580.503919533439</v>
      </c>
      <c r="BC157">
        <f t="shared" si="206"/>
        <v>54906.467363165029</v>
      </c>
      <c r="BD157">
        <f t="shared" si="207"/>
        <v>1402.2147833768515</v>
      </c>
      <c r="BE157">
        <f t="shared" si="227"/>
        <v>0.22892962336720582</v>
      </c>
      <c r="BF157">
        <f t="shared" si="227"/>
        <v>9.4306365573996173E-2</v>
      </c>
      <c r="BG157">
        <f t="shared" si="227"/>
        <v>1.9318389499603753E-2</v>
      </c>
      <c r="BH157">
        <f t="shared" si="188"/>
        <v>0.11697772472843186</v>
      </c>
      <c r="BI157">
        <f t="shared" si="189"/>
        <v>5.2408772455050717E-3</v>
      </c>
      <c r="BJ157">
        <f t="shared" si="190"/>
        <v>8.8936905877762111E-4</v>
      </c>
      <c r="BK157">
        <f t="shared" si="191"/>
        <v>3.7320017285840052E-5</v>
      </c>
      <c r="BL157">
        <f t="shared" si="192"/>
        <v>1145.7897880488424</v>
      </c>
      <c r="BM157">
        <f t="shared" si="193"/>
        <v>36.994943857850977</v>
      </c>
      <c r="BN157">
        <f t="shared" si="158"/>
        <v>1.0477797928849957</v>
      </c>
      <c r="BO157">
        <f t="shared" si="194"/>
        <v>817.05971462602088</v>
      </c>
      <c r="BP157">
        <f t="shared" si="195"/>
        <v>35.301150314375043</v>
      </c>
      <c r="BQ157">
        <f t="shared" si="196"/>
        <v>12.209160575493646</v>
      </c>
      <c r="BR157" s="11">
        <f t="shared" si="208"/>
        <v>3.853178705419566E-2</v>
      </c>
      <c r="BS157">
        <f>MAX(-99,(BS$3*'Climate Model'!E263+BS$4*'Climate Model'!E263^2+BS$6*'Climate Model'!E263^6)*(K157/K$69)^BS$8)</f>
        <v>-5.241632455817836</v>
      </c>
      <c r="BT157">
        <f>MAX(-99,(BT$3*'Climate Model'!E263+BT$4*'Climate Model'!E263^2+BT$6*'Climate Model'!E263^6)*(L157/L$69)^BS$8)</f>
        <v>-6.7535835028246822</v>
      </c>
      <c r="BU157">
        <f>MAX(-99,(BU$3*'Climate Model'!E263+BU$4*'Climate Model'!E263^2+BU$6*'Climate Model'!E263^6)*(M157/M$69)^BS$8)</f>
        <v>-6.0109314497995072</v>
      </c>
      <c r="BV157" s="41">
        <f t="shared" si="176"/>
        <v>1.3656571468853134E-2</v>
      </c>
      <c r="BW157">
        <f>MAX(-99,(BW$3*'Climate Model'!N263+BW$4*'Climate Model'!N263^2+BW$6*'Climate Model'!N263^6)*(K157/K$69)^BS$8)</f>
        <v>-5.24164564584565</v>
      </c>
      <c r="BX157">
        <f>MAX(-99,(BX$3*'Climate Model'!N263+BX$4*'Climate Model'!N263^2+BX$6*'Climate Model'!N263^6)*(L157/L$69)^BS$8)</f>
        <v>-6.7535962423405129</v>
      </c>
      <c r="BY157">
        <f>MAX(-99,(BY$3*'Climate Model'!N263+BY$4*'Climate Model'!N263^2+BY$6*'Climate Model'!N263^6)*(M157/M$69)^BS$8)</f>
        <v>-6.0109405181809885</v>
      </c>
      <c r="BZ157">
        <f t="shared" si="197"/>
        <v>3.6682007483717749E-2</v>
      </c>
      <c r="CA157">
        <f t="shared" si="209"/>
        <v>5.0095045682239697E-4</v>
      </c>
    </row>
    <row r="158" spans="1:79" ht="14.5" x14ac:dyDescent="0.35">
      <c r="A158" s="13">
        <v>2109</v>
      </c>
      <c r="B158" s="18">
        <f t="shared" si="160"/>
        <v>1285.0499866981852</v>
      </c>
      <c r="C158">
        <f t="shared" si="161"/>
        <v>3564.3481115366544</v>
      </c>
      <c r="D158">
        <f t="shared" si="162"/>
        <v>6774.9197919024182</v>
      </c>
      <c r="E158" s="11">
        <f t="shared" si="185"/>
        <v>6.0786990441077817E-5</v>
      </c>
      <c r="F158" s="11">
        <f t="shared" si="218"/>
        <v>1.2186451500959335E-4</v>
      </c>
      <c r="G158" s="11">
        <f t="shared" si="219"/>
        <v>2.690560428940556E-4</v>
      </c>
      <c r="H158">
        <f t="shared" si="210"/>
        <v>220486.03254387307</v>
      </c>
      <c r="I158">
        <f t="shared" si="211"/>
        <v>41957.828783891389</v>
      </c>
      <c r="J158">
        <f t="shared" si="186"/>
        <v>28341.673652715108</v>
      </c>
      <c r="K158">
        <f t="shared" si="163"/>
        <v>171577.78672127076</v>
      </c>
      <c r="L158">
        <f t="shared" si="212"/>
        <v>11771.529455298521</v>
      </c>
      <c r="M158">
        <f t="shared" si="164"/>
        <v>4183.3223895270175</v>
      </c>
      <c r="N158" s="11">
        <f t="shared" si="187"/>
        <v>8.4485002568186977E-3</v>
      </c>
      <c r="O158" s="11">
        <f t="shared" si="177"/>
        <v>8.5553284190013779E-3</v>
      </c>
      <c r="P158" s="11">
        <f t="shared" si="178"/>
        <v>9.2075172853240336E-3</v>
      </c>
      <c r="Q158">
        <f t="shared" si="198"/>
        <v>8552.8392344938948</v>
      </c>
      <c r="R158">
        <f t="shared" si="213"/>
        <v>6455.5102706379512</v>
      </c>
      <c r="S158">
        <f t="shared" si="214"/>
        <v>5012.327476966042</v>
      </c>
      <c r="T158">
        <f t="shared" si="165"/>
        <v>38.790843736516599</v>
      </c>
      <c r="U158">
        <f t="shared" si="166"/>
        <v>153.85710981108667</v>
      </c>
      <c r="V158">
        <f t="shared" si="167"/>
        <v>176.85361628196807</v>
      </c>
      <c r="W158" s="11">
        <f t="shared" si="179"/>
        <v>-1.219247815263802E-2</v>
      </c>
      <c r="X158" s="11">
        <f t="shared" si="180"/>
        <v>-1.3228586309256496E-2</v>
      </c>
      <c r="Y158" s="11">
        <f t="shared" si="181"/>
        <v>-1.2203590291796629E-2</v>
      </c>
      <c r="Z158">
        <f t="shared" si="168"/>
        <v>12170.778470562444</v>
      </c>
      <c r="AA158">
        <f t="shared" si="169"/>
        <v>22169.432943596003</v>
      </c>
      <c r="AB158">
        <f t="shared" si="170"/>
        <v>8867.877106713504</v>
      </c>
      <c r="AC158">
        <f t="shared" si="171"/>
        <v>1.8385120566126822</v>
      </c>
      <c r="AD158">
        <f t="shared" si="172"/>
        <v>3.7740869604022667</v>
      </c>
      <c r="AE158">
        <f t="shared" si="173"/>
        <v>1.7989411271787485</v>
      </c>
      <c r="AF158" s="11">
        <f t="shared" si="215"/>
        <v>-2.9039671966837322E-3</v>
      </c>
      <c r="AG158" s="11">
        <f t="shared" si="216"/>
        <v>2.0566286860739247E-3</v>
      </c>
      <c r="AH158" s="11">
        <f t="shared" si="217"/>
        <v>8.2570411056281934E-4</v>
      </c>
      <c r="AI158">
        <f t="shared" si="226"/>
        <v>402415.48094050342</v>
      </c>
      <c r="AJ158">
        <f t="shared" si="221"/>
        <v>76438.554617361573</v>
      </c>
      <c r="AK158">
        <f t="shared" si="222"/>
        <v>51223.417099136743</v>
      </c>
      <c r="AL158">
        <f t="shared" si="224"/>
        <v>57.690089648377096</v>
      </c>
      <c r="AM158">
        <f t="shared" si="225"/>
        <v>6.8446097710186198</v>
      </c>
      <c r="AN158">
        <f t="shared" si="220"/>
        <v>2.9699446549390354</v>
      </c>
      <c r="AO158" s="11">
        <f t="shared" si="182"/>
        <v>8.1764034884509902E-3</v>
      </c>
      <c r="AP158" s="11">
        <f t="shared" si="183"/>
        <v>8.1764034884510162E-3</v>
      </c>
      <c r="AQ158" s="11">
        <f t="shared" si="184"/>
        <v>8.1764034884509729E-3</v>
      </c>
      <c r="AR158">
        <f t="shared" si="174"/>
        <v>220486.03254387307</v>
      </c>
      <c r="AS158">
        <f t="shared" si="159"/>
        <v>41957.828783891389</v>
      </c>
      <c r="AT158">
        <f t="shared" si="175"/>
        <v>28341.673652715108</v>
      </c>
      <c r="AU158">
        <f t="shared" si="223"/>
        <v>44097.206508774616</v>
      </c>
      <c r="AV158">
        <f t="shared" si="199"/>
        <v>8391.5657567782782</v>
      </c>
      <c r="AW158">
        <f t="shared" si="200"/>
        <v>5668.3347305430216</v>
      </c>
      <c r="AX158">
        <f t="shared" si="201"/>
        <v>137262.22937701663</v>
      </c>
      <c r="AY158">
        <f t="shared" si="202"/>
        <v>9417.2235642388168</v>
      </c>
      <c r="AZ158">
        <f t="shared" si="203"/>
        <v>3346.6579116216139</v>
      </c>
      <c r="BA158">
        <f t="shared" si="204"/>
        <v>15201.689594023012</v>
      </c>
      <c r="BB158">
        <f t="shared" si="205"/>
        <v>32614.83879097391</v>
      </c>
      <c r="BC158">
        <f t="shared" si="206"/>
        <v>54983.33503849573</v>
      </c>
      <c r="BD158">
        <f t="shared" si="207"/>
        <v>1337.041601744065</v>
      </c>
      <c r="BE158">
        <f t="shared" si="227"/>
        <v>0.22892962336720582</v>
      </c>
      <c r="BF158">
        <f t="shared" si="227"/>
        <v>9.4306365573996173E-2</v>
      </c>
      <c r="BG158">
        <f t="shared" si="227"/>
        <v>1.9318389499603753E-2</v>
      </c>
      <c r="BH158">
        <f t="shared" si="188"/>
        <v>0.11683653815516556</v>
      </c>
      <c r="BI158">
        <f t="shared" si="189"/>
        <v>5.2408772455050717E-3</v>
      </c>
      <c r="BJ158">
        <f t="shared" si="190"/>
        <v>8.8936905877762111E-4</v>
      </c>
      <c r="BK158">
        <f t="shared" si="191"/>
        <v>3.7320017285840052E-5</v>
      </c>
      <c r="BL158">
        <f t="shared" si="192"/>
        <v>1155.5402309108752</v>
      </c>
      <c r="BM158">
        <f t="shared" si="193"/>
        <v>37.315994693882061</v>
      </c>
      <c r="BN158">
        <f t="shared" si="158"/>
        <v>1.0577117506289655</v>
      </c>
      <c r="BO158">
        <f t="shared" si="194"/>
        <v>829.45860053380363</v>
      </c>
      <c r="BP158">
        <f t="shared" si="195"/>
        <v>35.69681146154722</v>
      </c>
      <c r="BQ158">
        <f t="shared" si="196"/>
        <v>12.348287737981991</v>
      </c>
      <c r="BR158" s="11">
        <f t="shared" si="208"/>
        <v>3.8425907481458993E-2</v>
      </c>
      <c r="BS158">
        <f>MAX(-99,(BS$3*'Climate Model'!E264+BS$4*'Climate Model'!E264^2+BS$6*'Climate Model'!E264^6)*(K158/K$69)^BS$8)</f>
        <v>-5.3974034730947587</v>
      </c>
      <c r="BT158">
        <f>MAX(-99,(BT$3*'Climate Model'!E264+BT$4*'Climate Model'!E264^2+BT$6*'Climate Model'!E264^6)*(L158/L$69)^BS$8)</f>
        <v>-6.9002207488748182</v>
      </c>
      <c r="BU158">
        <f>MAX(-99,(BU$3*'Climate Model'!E264+BU$4*'Climate Model'!E264^2+BU$6*'Climate Model'!E264^6)*(M158/M$69)^BS$8)</f>
        <v>-6.1117087642334225</v>
      </c>
      <c r="BV158" s="41">
        <f t="shared" si="176"/>
        <v>1.3006258541764888E-2</v>
      </c>
      <c r="BW158">
        <f>MAX(-99,(BW$3*'Climate Model'!N264+BW$4*'Climate Model'!N264^2+BW$6*'Climate Model'!N264^6)*(K158/K$69)^BS$8)</f>
        <v>-5.3974166954596887</v>
      </c>
      <c r="BX158">
        <f>MAX(-99,(BX$3*'Climate Model'!N264+BX$4*'Climate Model'!N264^2+BX$6*'Climate Model'!N264^6)*(L158/L$69)^BS$8)</f>
        <v>-6.9002335070175276</v>
      </c>
      <c r="BY158">
        <f>MAX(-99,(BY$3*'Climate Model'!N264+BY$4*'Climate Model'!N264^2+BY$6*'Climate Model'!N264^6)*(M158/M$69)^BS$8)</f>
        <v>-6.1117178356767363</v>
      </c>
      <c r="BZ158">
        <f t="shared" si="197"/>
        <v>3.7077506376393669E-2</v>
      </c>
      <c r="CA158">
        <f t="shared" si="209"/>
        <v>4.8223963401531223E-4</v>
      </c>
    </row>
    <row r="159" spans="1:79" ht="14.5" x14ac:dyDescent="0.35">
      <c r="A159" s="13">
        <v>2110</v>
      </c>
      <c r="B159" s="18">
        <f t="shared" si="160"/>
        <v>1285.12419530338</v>
      </c>
      <c r="C159">
        <f t="shared" si="161"/>
        <v>3564.7607607128957</v>
      </c>
      <c r="D159">
        <f t="shared" si="162"/>
        <v>6776.6514833570445</v>
      </c>
      <c r="E159" s="11">
        <f t="shared" si="185"/>
        <v>5.7747640919023923E-5</v>
      </c>
      <c r="F159" s="11">
        <f t="shared" si="218"/>
        <v>1.1577128925911368E-4</v>
      </c>
      <c r="G159" s="11">
        <f t="shared" si="219"/>
        <v>2.5560324074935283E-4</v>
      </c>
      <c r="H159">
        <f t="shared" si="210"/>
        <v>222337.24438840378</v>
      </c>
      <c r="I159">
        <f t="shared" si="211"/>
        <v>42317.09943167281</v>
      </c>
      <c r="J159">
        <f t="shared" si="186"/>
        <v>28606.886796097468</v>
      </c>
      <c r="K159">
        <f t="shared" si="163"/>
        <v>173008.37164295744</v>
      </c>
      <c r="L159">
        <f t="shared" si="212"/>
        <v>11870.950751603892</v>
      </c>
      <c r="M159">
        <f t="shared" si="164"/>
        <v>4221.3897035067939</v>
      </c>
      <c r="N159" s="11">
        <f t="shared" si="187"/>
        <v>8.3378212822541632E-3</v>
      </c>
      <c r="O159" s="11">
        <f t="shared" si="177"/>
        <v>8.4459115260183733E-3</v>
      </c>
      <c r="P159" s="11">
        <f t="shared" si="178"/>
        <v>9.0997801353006422E-3</v>
      </c>
      <c r="Q159">
        <f t="shared" si="198"/>
        <v>8519.4934556665721</v>
      </c>
      <c r="R159">
        <f t="shared" si="213"/>
        <v>6424.6581114791798</v>
      </c>
      <c r="S159">
        <f t="shared" si="214"/>
        <v>4997.4905935002016</v>
      </c>
      <c r="T159">
        <f t="shared" si="165"/>
        <v>38.317887221736726</v>
      </c>
      <c r="U159">
        <f t="shared" si="166"/>
        <v>151.82179775465795</v>
      </c>
      <c r="V159">
        <f t="shared" si="167"/>
        <v>174.69536720724031</v>
      </c>
      <c r="W159" s="11">
        <f t="shared" si="179"/>
        <v>-1.219247815263802E-2</v>
      </c>
      <c r="X159" s="11">
        <f t="shared" si="180"/>
        <v>-1.3228586309256496E-2</v>
      </c>
      <c r="Y159" s="11">
        <f t="shared" si="181"/>
        <v>-1.2203590291796629E-2</v>
      </c>
      <c r="Z159">
        <f t="shared" si="168"/>
        <v>12089.484918970807</v>
      </c>
      <c r="AA159">
        <f t="shared" si="169"/>
        <v>22111.390766113906</v>
      </c>
      <c r="AB159">
        <f t="shared" si="170"/>
        <v>8849.9918476716266</v>
      </c>
      <c r="AC159">
        <f t="shared" si="171"/>
        <v>1.8331730779095714</v>
      </c>
      <c r="AD159">
        <f t="shared" si="172"/>
        <v>3.7818488559087675</v>
      </c>
      <c r="AE159">
        <f t="shared" si="173"/>
        <v>1.8004265202621206</v>
      </c>
      <c r="AF159" s="11">
        <f t="shared" si="215"/>
        <v>-2.9039671966837322E-3</v>
      </c>
      <c r="AG159" s="11">
        <f t="shared" si="216"/>
        <v>2.0566286860739247E-3</v>
      </c>
      <c r="AH159" s="11">
        <f t="shared" si="217"/>
        <v>8.2570411056281934E-4</v>
      </c>
      <c r="AI159">
        <f t="shared" si="226"/>
        <v>406271.1393552277</v>
      </c>
      <c r="AJ159">
        <f t="shared" si="221"/>
        <v>77186.264912403698</v>
      </c>
      <c r="AK159">
        <f t="shared" si="222"/>
        <v>51769.410119766093</v>
      </c>
      <c r="AL159">
        <f t="shared" si="224"/>
        <v>58.157070124124644</v>
      </c>
      <c r="AM159">
        <f t="shared" si="225"/>
        <v>6.9000144193153741</v>
      </c>
      <c r="AN159">
        <f t="shared" si="220"/>
        <v>2.9939852861178133</v>
      </c>
      <c r="AO159" s="11">
        <f t="shared" si="182"/>
        <v>8.0946394535664802E-3</v>
      </c>
      <c r="AP159" s="11">
        <f t="shared" si="183"/>
        <v>8.0946394535665062E-3</v>
      </c>
      <c r="AQ159" s="11">
        <f t="shared" si="184"/>
        <v>8.0946394535664629E-3</v>
      </c>
      <c r="AR159">
        <f t="shared" si="174"/>
        <v>222337.24438840378</v>
      </c>
      <c r="AS159">
        <f t="shared" si="159"/>
        <v>42317.09943167281</v>
      </c>
      <c r="AT159">
        <f t="shared" si="175"/>
        <v>28606.886796097468</v>
      </c>
      <c r="AU159">
        <f t="shared" si="223"/>
        <v>44467.448877680756</v>
      </c>
      <c r="AV159">
        <f t="shared" si="199"/>
        <v>8463.4198863345628</v>
      </c>
      <c r="AW159">
        <f t="shared" si="200"/>
        <v>5721.3773592194939</v>
      </c>
      <c r="AX159">
        <f t="shared" si="201"/>
        <v>138406.69731436594</v>
      </c>
      <c r="AY159">
        <f t="shared" si="202"/>
        <v>9496.7606012831147</v>
      </c>
      <c r="AZ159">
        <f t="shared" si="203"/>
        <v>3377.1117628054349</v>
      </c>
      <c r="BA159">
        <f t="shared" si="204"/>
        <v>15213.2381679174</v>
      </c>
      <c r="BB159">
        <f t="shared" si="205"/>
        <v>32648.595875004805</v>
      </c>
      <c r="BC159">
        <f t="shared" si="206"/>
        <v>55058.776112547857</v>
      </c>
      <c r="BD159">
        <f t="shared" si="207"/>
        <v>1274.8686332935588</v>
      </c>
      <c r="BE159">
        <f t="shared" si="227"/>
        <v>0.22892962336720582</v>
      </c>
      <c r="BF159">
        <f t="shared" si="227"/>
        <v>9.4306365573996173E-2</v>
      </c>
      <c r="BG159">
        <f t="shared" si="227"/>
        <v>1.9318389499603753E-2</v>
      </c>
      <c r="BH159">
        <f t="shared" si="188"/>
        <v>0.11669576033284892</v>
      </c>
      <c r="BI159">
        <f t="shared" si="189"/>
        <v>5.2408772455050717E-3</v>
      </c>
      <c r="BJ159">
        <f t="shared" si="190"/>
        <v>8.8936905877762111E-4</v>
      </c>
      <c r="BK159">
        <f t="shared" si="191"/>
        <v>3.7320017285840052E-5</v>
      </c>
      <c r="BL159">
        <f t="shared" si="192"/>
        <v>1165.2422049434856</v>
      </c>
      <c r="BM159">
        <f t="shared" si="193"/>
        <v>37.635518891745853</v>
      </c>
      <c r="BN159">
        <f t="shared" si="158"/>
        <v>1.0676095097244269</v>
      </c>
      <c r="BO159">
        <f t="shared" si="194"/>
        <v>842.04715022172877</v>
      </c>
      <c r="BP159">
        <f t="shared" si="195"/>
        <v>36.096977266128462</v>
      </c>
      <c r="BQ159">
        <f t="shared" si="196"/>
        <v>12.4890280355112</v>
      </c>
      <c r="BR159" s="11">
        <f t="shared" si="208"/>
        <v>3.8321377454083122E-2</v>
      </c>
      <c r="BS159">
        <f>MAX(-99,(BS$3*'Climate Model'!E265+BS$4*'Climate Model'!E265^2+BS$6*'Climate Model'!E265^6)*(K159/K$69)^BS$8)</f>
        <v>-5.5531920651809621</v>
      </c>
      <c r="BT159">
        <f>MAX(-99,(BT$3*'Climate Model'!E265+BT$4*'Climate Model'!E265^2+BT$6*'Climate Model'!E265^6)*(L159/L$69)^BS$8)</f>
        <v>-7.0467659702915322</v>
      </c>
      <c r="BU159">
        <f>MAX(-99,(BU$3*'Climate Model'!E265+BU$4*'Climate Model'!E265^2+BU$6*'Climate Model'!E265^6)*(M159/M$69)^BS$8)</f>
        <v>-6.2123144913188169</v>
      </c>
      <c r="BV159" s="41">
        <f t="shared" si="176"/>
        <v>1.2386912896918942E-2</v>
      </c>
      <c r="BW159">
        <f>MAX(-99,(BW$3*'Climate Model'!N265+BW$4*'Climate Model'!N265^2+BW$6*'Climate Model'!N265^6)*(K159/K$69)^BS$8)</f>
        <v>-5.553205317816607</v>
      </c>
      <c r="BX159">
        <f>MAX(-99,(BX$3*'Climate Model'!N265+BX$4*'Climate Model'!N265^2+BX$6*'Climate Model'!N265^6)*(L159/L$69)^BS$8)</f>
        <v>-7.0467787453473916</v>
      </c>
      <c r="BY159">
        <f>MAX(-99,(BY$3*'Climate Model'!N265+BY$4*'Climate Model'!N265^2+BY$6*'Climate Model'!N265^6)*(M159/M$69)^BS$8)</f>
        <v>-6.2123235648039881</v>
      </c>
      <c r="BZ159">
        <f t="shared" si="197"/>
        <v>3.7467219623541055E-2</v>
      </c>
      <c r="CA159">
        <f t="shared" si="209"/>
        <v>4.6410318596653514E-4</v>
      </c>
    </row>
    <row r="160" spans="1:79" ht="14.5" x14ac:dyDescent="0.35">
      <c r="A160" s="13">
        <v>2111</v>
      </c>
      <c r="B160" s="18">
        <f t="shared" si="160"/>
        <v>1285.1946975494184</v>
      </c>
      <c r="C160">
        <f t="shared" si="161"/>
        <v>3565.1528228146053</v>
      </c>
      <c r="D160">
        <f t="shared" si="162"/>
        <v>6778.2970107335914</v>
      </c>
      <c r="E160" s="11">
        <f t="shared" si="185"/>
        <v>5.4860258873072724E-5</v>
      </c>
      <c r="F160" s="11">
        <f t="shared" si="218"/>
        <v>1.0998272479615799E-4</v>
      </c>
      <c r="G160" s="11">
        <f t="shared" si="219"/>
        <v>2.4282307871188518E-4</v>
      </c>
      <c r="H160">
        <f t="shared" si="210"/>
        <v>224179.10824357838</v>
      </c>
      <c r="I160">
        <f t="shared" si="211"/>
        <v>42674.637581600844</v>
      </c>
      <c r="J160">
        <f t="shared" si="186"/>
        <v>28871.17349789467</v>
      </c>
      <c r="K160">
        <f t="shared" si="163"/>
        <v>174432.02082224452</v>
      </c>
      <c r="L160">
        <f t="shared" si="212"/>
        <v>11969.932202768859</v>
      </c>
      <c r="M160">
        <f t="shared" si="164"/>
        <v>4259.3550344838077</v>
      </c>
      <c r="N160" s="11">
        <f t="shared" si="187"/>
        <v>8.2287878081709689E-3</v>
      </c>
      <c r="O160" s="11">
        <f t="shared" si="177"/>
        <v>8.3381233092550723E-3</v>
      </c>
      <c r="P160" s="11">
        <f t="shared" si="178"/>
        <v>8.9935622256043304E-3</v>
      </c>
      <c r="Q160">
        <f t="shared" si="198"/>
        <v>8485.3355489375226</v>
      </c>
      <c r="R160">
        <f t="shared" si="213"/>
        <v>6393.2329765896211</v>
      </c>
      <c r="S160">
        <f t="shared" si="214"/>
        <v>4982.1094925844045</v>
      </c>
      <c r="T160">
        <f t="shared" si="165"/>
        <v>37.850697218930456</v>
      </c>
      <c r="U160">
        <f t="shared" si="166"/>
        <v>149.81340999943399</v>
      </c>
      <c r="V160">
        <f t="shared" si="167"/>
        <v>172.56345651996818</v>
      </c>
      <c r="W160" s="11">
        <f t="shared" si="179"/>
        <v>-1.219247815263802E-2</v>
      </c>
      <c r="X160" s="11">
        <f t="shared" si="180"/>
        <v>-1.3228586309256496E-2</v>
      </c>
      <c r="Y160" s="11">
        <f t="shared" si="181"/>
        <v>-1.2203590291796629E-2</v>
      </c>
      <c r="Z160">
        <f t="shared" si="168"/>
        <v>12007.379887915549</v>
      </c>
      <c r="AA160">
        <f t="shared" si="169"/>
        <v>22050.973647454077</v>
      </c>
      <c r="AB160">
        <f t="shared" si="170"/>
        <v>8831.081019849189</v>
      </c>
      <c r="AC160">
        <f t="shared" si="171"/>
        <v>1.8278496034254783</v>
      </c>
      <c r="AD160">
        <f t="shared" si="172"/>
        <v>3.7896267147522251</v>
      </c>
      <c r="AE160">
        <f t="shared" si="173"/>
        <v>1.8019131398406674</v>
      </c>
      <c r="AF160" s="11">
        <f t="shared" si="215"/>
        <v>-2.9039671966837322E-3</v>
      </c>
      <c r="AG160" s="11">
        <f t="shared" si="216"/>
        <v>2.0566286860739247E-3</v>
      </c>
      <c r="AH160" s="11">
        <f t="shared" si="217"/>
        <v>8.2570411056281934E-4</v>
      </c>
      <c r="AI160">
        <f t="shared" si="226"/>
        <v>410111.47429738572</v>
      </c>
      <c r="AJ160">
        <f t="shared" si="221"/>
        <v>77931.058307497893</v>
      </c>
      <c r="AK160">
        <f t="shared" si="222"/>
        <v>52313.846467008974</v>
      </c>
      <c r="AL160">
        <f t="shared" si="224"/>
        <v>58.623123033311913</v>
      </c>
      <c r="AM160">
        <f t="shared" si="225"/>
        <v>6.9553090169746543</v>
      </c>
      <c r="AN160">
        <f t="shared" si="220"/>
        <v>3.0179781652240161</v>
      </c>
      <c r="AO160" s="11">
        <f t="shared" si="182"/>
        <v>8.0136930590308155E-3</v>
      </c>
      <c r="AP160" s="11">
        <f t="shared" si="183"/>
        <v>8.0136930590308415E-3</v>
      </c>
      <c r="AQ160" s="11">
        <f t="shared" si="184"/>
        <v>8.0136930590307982E-3</v>
      </c>
      <c r="AR160">
        <f t="shared" si="174"/>
        <v>224179.10824357838</v>
      </c>
      <c r="AS160">
        <f t="shared" si="159"/>
        <v>42674.637581600844</v>
      </c>
      <c r="AT160">
        <f t="shared" si="175"/>
        <v>28871.17349789467</v>
      </c>
      <c r="AU160">
        <f t="shared" si="223"/>
        <v>44835.821648715675</v>
      </c>
      <c r="AV160">
        <f t="shared" si="199"/>
        <v>8534.9275163201692</v>
      </c>
      <c r="AW160">
        <f t="shared" si="200"/>
        <v>5774.2346995789339</v>
      </c>
      <c r="AX160">
        <f t="shared" si="201"/>
        <v>139545.61665779559</v>
      </c>
      <c r="AY160">
        <f t="shared" si="202"/>
        <v>9575.9457622150876</v>
      </c>
      <c r="AZ160">
        <f t="shared" si="203"/>
        <v>3407.4840275870465</v>
      </c>
      <c r="BA160">
        <f t="shared" si="204"/>
        <v>15224.605089636561</v>
      </c>
      <c r="BB160">
        <f t="shared" si="205"/>
        <v>32681.790092644449</v>
      </c>
      <c r="BC160">
        <f t="shared" si="206"/>
        <v>55132.834194175142</v>
      </c>
      <c r="BD160">
        <f t="shared" si="207"/>
        <v>1215.5599611922032</v>
      </c>
      <c r="BE160">
        <f t="shared" si="227"/>
        <v>0.22892962336720582</v>
      </c>
      <c r="BF160">
        <f t="shared" si="227"/>
        <v>9.4306365573996173E-2</v>
      </c>
      <c r="BG160">
        <f t="shared" si="227"/>
        <v>1.9318389499603753E-2</v>
      </c>
      <c r="BH160">
        <f t="shared" si="188"/>
        <v>0.11655538134537032</v>
      </c>
      <c r="BI160">
        <f t="shared" si="189"/>
        <v>5.2408772455050717E-3</v>
      </c>
      <c r="BJ160">
        <f t="shared" si="190"/>
        <v>8.8936905877762111E-4</v>
      </c>
      <c r="BK160">
        <f t="shared" si="191"/>
        <v>3.7320017285840052E-5</v>
      </c>
      <c r="BL160">
        <f t="shared" si="192"/>
        <v>1174.8951873113883</v>
      </c>
      <c r="BM160">
        <f t="shared" si="193"/>
        <v>37.953502259624443</v>
      </c>
      <c r="BN160">
        <f t="shared" si="158"/>
        <v>1.0774726940039163</v>
      </c>
      <c r="BO160">
        <f t="shared" si="194"/>
        <v>854.8282688823582</v>
      </c>
      <c r="BP160">
        <f t="shared" si="195"/>
        <v>36.501698626562899</v>
      </c>
      <c r="BQ160">
        <f t="shared" si="196"/>
        <v>12.631399795548276</v>
      </c>
      <c r="BR160" s="11">
        <f t="shared" si="208"/>
        <v>3.8218196419562894E-2</v>
      </c>
      <c r="BS160">
        <f>MAX(-99,(BS$3*'Climate Model'!E266+BS$4*'Climate Model'!E266^2+BS$6*'Climate Model'!E266^6)*(K160/K$69)^BS$8)</f>
        <v>-5.7089545461652609</v>
      </c>
      <c r="BT160">
        <f>MAX(-99,(BT$3*'Climate Model'!E266+BT$4*'Climate Model'!E266^2+BT$6*'Climate Model'!E266^6)*(L160/L$69)^BS$8)</f>
        <v>-7.1931802029904857</v>
      </c>
      <c r="BU160">
        <f>MAX(-99,(BU$3*'Climate Model'!E266+BU$4*'Climate Model'!E266^2+BU$6*'Climate Model'!E266^6)*(M160/M$69)^BS$8)</f>
        <v>-6.3127234051524077</v>
      </c>
      <c r="BV160" s="41">
        <f t="shared" si="176"/>
        <v>1.1797059901827561E-2</v>
      </c>
      <c r="BW160">
        <f>MAX(-99,(BW$3*'Climate Model'!N266+BW$4*'Climate Model'!N266^2+BW$6*'Climate Model'!N266^6)*(K160/K$69)^BS$8)</f>
        <v>-5.7089678270659672</v>
      </c>
      <c r="BX160">
        <f>MAX(-99,(BX$3*'Climate Model'!N266+BX$4*'Climate Model'!N266^2+BX$6*'Climate Model'!N266^6)*(L160/L$69)^BS$8)</f>
        <v>-7.1931929933001202</v>
      </c>
      <c r="BY160">
        <f>MAX(-99,(BY$3*'Climate Model'!N266+BY$4*'Climate Model'!N266^2+BY$6*'Climate Model'!N266^6)*(M160/M$69)^BS$8)</f>
        <v>-6.3127324796956792</v>
      </c>
      <c r="BZ160">
        <f t="shared" si="197"/>
        <v>3.7851150184228875E-2</v>
      </c>
      <c r="CA160">
        <f t="shared" si="209"/>
        <v>4.4653228607641936E-4</v>
      </c>
    </row>
    <row r="161" spans="1:79" ht="14.5" x14ac:dyDescent="0.35">
      <c r="A161" s="13">
        <v>2112</v>
      </c>
      <c r="B161" s="18">
        <f t="shared" si="160"/>
        <v>1285.2616783575377</v>
      </c>
      <c r="C161">
        <f t="shared" si="161"/>
        <v>3565.5253227752851</v>
      </c>
      <c r="D161">
        <f t="shared" si="162"/>
        <v>6779.8606413347334</v>
      </c>
      <c r="E161" s="11">
        <f t="shared" si="185"/>
        <v>5.2117245929419085E-5</v>
      </c>
      <c r="F161" s="11">
        <f t="shared" si="218"/>
        <v>1.0448358855635008E-4</v>
      </c>
      <c r="G161" s="11">
        <f t="shared" si="219"/>
        <v>2.3068192477629091E-4</v>
      </c>
      <c r="H161">
        <f t="shared" si="210"/>
        <v>226011.53156621096</v>
      </c>
      <c r="I161">
        <f t="shared" si="211"/>
        <v>43030.428449804065</v>
      </c>
      <c r="J161">
        <f t="shared" si="186"/>
        <v>29134.524112830837</v>
      </c>
      <c r="K161">
        <f t="shared" si="163"/>
        <v>175848.65041260372</v>
      </c>
      <c r="L161">
        <f t="shared" si="212"/>
        <v>12068.468052923719</v>
      </c>
      <c r="M161">
        <f t="shared" si="164"/>
        <v>4297.215776856322</v>
      </c>
      <c r="N161" s="11">
        <f t="shared" si="187"/>
        <v>8.1213849594898458E-3</v>
      </c>
      <c r="O161" s="11">
        <f t="shared" si="177"/>
        <v>8.2319472228979517E-3</v>
      </c>
      <c r="P161" s="11">
        <f t="shared" si="178"/>
        <v>8.8888439836531906E-3</v>
      </c>
      <c r="Q161">
        <f t="shared" si="198"/>
        <v>8450.3911290008091</v>
      </c>
      <c r="R161">
        <f t="shared" si="213"/>
        <v>6361.2566722509955</v>
      </c>
      <c r="S161">
        <f t="shared" si="214"/>
        <v>4966.1999735312129</v>
      </c>
      <c r="T161">
        <f t="shared" si="165"/>
        <v>37.389203420026533</v>
      </c>
      <c r="U161">
        <f t="shared" si="166"/>
        <v>147.83159037497245</v>
      </c>
      <c r="V161">
        <f t="shared" si="167"/>
        <v>170.45756279726223</v>
      </c>
      <c r="W161" s="11">
        <f t="shared" si="179"/>
        <v>-1.219247815263802E-2</v>
      </c>
      <c r="X161" s="11">
        <f t="shared" si="180"/>
        <v>-1.3228586309256496E-2</v>
      </c>
      <c r="Y161" s="11">
        <f t="shared" si="181"/>
        <v>-1.2203590291796629E-2</v>
      </c>
      <c r="Z161">
        <f t="shared" si="168"/>
        <v>11924.508476861392</v>
      </c>
      <c r="AA161">
        <f t="shared" si="169"/>
        <v>21988.24385738638</v>
      </c>
      <c r="AB161">
        <f t="shared" si="170"/>
        <v>8811.1704463163696</v>
      </c>
      <c r="AC161">
        <f t="shared" si="171"/>
        <v>1.8225415881366593</v>
      </c>
      <c r="AD161">
        <f t="shared" si="172"/>
        <v>3.7974205697632968</v>
      </c>
      <c r="AE161">
        <f t="shared" si="173"/>
        <v>1.803400986927111</v>
      </c>
      <c r="AF161" s="11">
        <f t="shared" si="215"/>
        <v>-2.9039671966837322E-3</v>
      </c>
      <c r="AG161" s="11">
        <f t="shared" si="216"/>
        <v>2.0566286860739247E-3</v>
      </c>
      <c r="AH161" s="11">
        <f t="shared" si="217"/>
        <v>8.2570411056281934E-4</v>
      </c>
      <c r="AI161">
        <f t="shared" si="226"/>
        <v>413936.14851636288</v>
      </c>
      <c r="AJ161">
        <f t="shared" si="221"/>
        <v>78672.879993068273</v>
      </c>
      <c r="AK161">
        <f t="shared" si="222"/>
        <v>52856.696519887009</v>
      </c>
      <c r="AL161">
        <f t="shared" si="224"/>
        <v>59.088212870321172</v>
      </c>
      <c r="AM161">
        <f t="shared" si="225"/>
        <v>7.0104893514514721</v>
      </c>
      <c r="AN161">
        <f t="shared" si="220"/>
        <v>3.041921464392229</v>
      </c>
      <c r="AO161" s="11">
        <f t="shared" si="182"/>
        <v>7.9335561284405078E-3</v>
      </c>
      <c r="AP161" s="11">
        <f t="shared" si="183"/>
        <v>7.9335561284405338E-3</v>
      </c>
      <c r="AQ161" s="11">
        <f t="shared" si="184"/>
        <v>7.9335561284404905E-3</v>
      </c>
      <c r="AR161">
        <f t="shared" si="174"/>
        <v>226011.53156621096</v>
      </c>
      <c r="AS161">
        <f t="shared" si="159"/>
        <v>43030.428449804065</v>
      </c>
      <c r="AT161">
        <f t="shared" si="175"/>
        <v>29134.524112830837</v>
      </c>
      <c r="AU161">
        <f t="shared" si="223"/>
        <v>45202.306313242196</v>
      </c>
      <c r="AV161">
        <f t="shared" si="199"/>
        <v>8606.0856899608134</v>
      </c>
      <c r="AW161">
        <f t="shared" si="200"/>
        <v>5826.9048225661681</v>
      </c>
      <c r="AX161">
        <f t="shared" si="201"/>
        <v>140678.92033008297</v>
      </c>
      <c r="AY161">
        <f t="shared" si="202"/>
        <v>9654.7744423389777</v>
      </c>
      <c r="AZ161">
        <f t="shared" si="203"/>
        <v>3437.7726214850572</v>
      </c>
      <c r="BA161">
        <f t="shared" si="204"/>
        <v>15235.794501153418</v>
      </c>
      <c r="BB161">
        <f t="shared" si="205"/>
        <v>32714.435869729194</v>
      </c>
      <c r="BC161">
        <f t="shared" si="206"/>
        <v>55205.551199023947</v>
      </c>
      <c r="BD161">
        <f t="shared" si="207"/>
        <v>1158.9856518095501</v>
      </c>
      <c r="BE161">
        <f t="shared" si="227"/>
        <v>0.22892962336720582</v>
      </c>
      <c r="BF161">
        <f t="shared" si="227"/>
        <v>9.4306365573996173E-2</v>
      </c>
      <c r="BG161">
        <f t="shared" si="227"/>
        <v>1.9318389499603753E-2</v>
      </c>
      <c r="BH161">
        <f t="shared" si="188"/>
        <v>0.11641539205486434</v>
      </c>
      <c r="BI161">
        <f t="shared" si="189"/>
        <v>5.2408772455050717E-3</v>
      </c>
      <c r="BJ161">
        <f t="shared" si="190"/>
        <v>8.8936905877762111E-4</v>
      </c>
      <c r="BK161">
        <f t="shared" si="191"/>
        <v>3.7320017285840052E-5</v>
      </c>
      <c r="BL161">
        <f t="shared" si="192"/>
        <v>1184.4986930071063</v>
      </c>
      <c r="BM161">
        <f t="shared" si="193"/>
        <v>38.269931649200011</v>
      </c>
      <c r="BN161">
        <f t="shared" si="158"/>
        <v>1.0873009435055707</v>
      </c>
      <c r="BO161">
        <f t="shared" si="194"/>
        <v>867.80490614765404</v>
      </c>
      <c r="BP161">
        <f t="shared" si="195"/>
        <v>36.911027024377063</v>
      </c>
      <c r="BQ161">
        <f t="shared" si="196"/>
        <v>12.77542156575948</v>
      </c>
      <c r="BR161" s="11">
        <f t="shared" si="208"/>
        <v>3.8116362917907737E-2</v>
      </c>
      <c r="BS161">
        <f>MAX(-99,(BS$3*'Climate Model'!E267+BS$4*'Climate Model'!E267^2+BS$6*'Climate Model'!E267^6)*(K161/K$69)^BS$8)</f>
        <v>-5.8646478373049948</v>
      </c>
      <c r="BT161">
        <f>MAX(-99,(BT$3*'Climate Model'!E267+BT$4*'Climate Model'!E267^2+BT$6*'Climate Model'!E267^6)*(L161/L$69)^BS$8)</f>
        <v>-7.3394250663241598</v>
      </c>
      <c r="BU161">
        <f>MAX(-99,(BU$3*'Climate Model'!E267+BU$4*'Climate Model'!E267^2+BU$6*'Climate Model'!E267^6)*(M161/M$69)^BS$8)</f>
        <v>-6.4129107187800916</v>
      </c>
      <c r="BV161" s="41">
        <f t="shared" si="176"/>
        <v>1.123529514459768E-2</v>
      </c>
      <c r="BW161">
        <f>MAX(-99,(BW$3*'Climate Model'!N267+BW$4*'Climate Model'!N267^2+BW$6*'Climate Model'!N267^6)*(K161/K$69)^BS$8)</f>
        <v>-5.8646611445248107</v>
      </c>
      <c r="BX161">
        <f>MAX(-99,(BX$3*'Climate Model'!N267+BX$4*'Climate Model'!N267^2+BX$6*'Climate Model'!N267^6)*(L161/L$69)^BS$8)</f>
        <v>-7.3394378702814844</v>
      </c>
      <c r="BY161">
        <f>MAX(-99,(BY$3*'Climate Model'!N267+BY$4*'Climate Model'!N267^2+BY$6*'Climate Model'!N267^6)*(M161/M$69)^BS$8)</f>
        <v>-6.4129197934330948</v>
      </c>
      <c r="BZ161">
        <f t="shared" si="197"/>
        <v>3.8229305977387391E-2</v>
      </c>
      <c r="CA161">
        <f t="shared" si="209"/>
        <v>4.2951753582907965E-4</v>
      </c>
    </row>
    <row r="162" spans="1:79" ht="14.5" x14ac:dyDescent="0.35">
      <c r="A162" s="13">
        <v>2113</v>
      </c>
      <c r="B162" s="18">
        <f t="shared" si="160"/>
        <v>1285.3253134415636</v>
      </c>
      <c r="C162">
        <f t="shared" si="161"/>
        <v>3565.8792347120561</v>
      </c>
      <c r="D162">
        <f t="shared" si="162"/>
        <v>6781.3464330720681</v>
      </c>
      <c r="E162" s="11">
        <f t="shared" si="185"/>
        <v>4.951138363294813E-5</v>
      </c>
      <c r="F162" s="11">
        <f t="shared" si="218"/>
        <v>9.9259409128532572E-5</v>
      </c>
      <c r="G162" s="11">
        <f t="shared" si="219"/>
        <v>2.1914782853747636E-4</v>
      </c>
      <c r="H162">
        <f t="shared" si="210"/>
        <v>227834.42891033948</v>
      </c>
      <c r="I162">
        <f t="shared" si="211"/>
        <v>43384.458405691083</v>
      </c>
      <c r="J162">
        <f t="shared" si="186"/>
        <v>29396.929423146637</v>
      </c>
      <c r="K162">
        <f t="shared" si="163"/>
        <v>177258.18244432934</v>
      </c>
      <c r="L162">
        <f t="shared" si="212"/>
        <v>12166.552917262317</v>
      </c>
      <c r="M162">
        <f t="shared" si="164"/>
        <v>4334.9694213792463</v>
      </c>
      <c r="N162" s="11">
        <f t="shared" si="187"/>
        <v>8.0155976654831367E-3</v>
      </c>
      <c r="O162" s="11">
        <f t="shared" si="177"/>
        <v>8.1273666142601952E-3</v>
      </c>
      <c r="P162" s="11">
        <f t="shared" si="178"/>
        <v>8.7856059558972036E-3</v>
      </c>
      <c r="Q162">
        <f t="shared" si="198"/>
        <v>8414.6856005655245</v>
      </c>
      <c r="R162">
        <f t="shared" si="213"/>
        <v>6328.7507087189397</v>
      </c>
      <c r="S162">
        <f t="shared" si="214"/>
        <v>4949.7776193886748</v>
      </c>
      <c r="T162">
        <f t="shared" si="165"/>
        <v>36.93333637418332</v>
      </c>
      <c r="U162">
        <f t="shared" si="166"/>
        <v>145.87598742246249</v>
      </c>
      <c r="V162">
        <f t="shared" si="167"/>
        <v>168.37736853874625</v>
      </c>
      <c r="W162" s="11">
        <f t="shared" si="179"/>
        <v>-1.219247815263802E-2</v>
      </c>
      <c r="X162" s="11">
        <f t="shared" si="180"/>
        <v>-1.3228586309256496E-2</v>
      </c>
      <c r="Y162" s="11">
        <f t="shared" si="181"/>
        <v>-1.2203590291796629E-2</v>
      </c>
      <c r="Z162">
        <f t="shared" si="168"/>
        <v>11840.915035552111</v>
      </c>
      <c r="AA162">
        <f t="shared" si="169"/>
        <v>21923.263238561292</v>
      </c>
      <c r="AB162">
        <f t="shared" si="170"/>
        <v>8790.2856593909801</v>
      </c>
      <c r="AC162">
        <f t="shared" si="171"/>
        <v>1.8172489871501185</v>
      </c>
      <c r="AD162">
        <f t="shared" si="172"/>
        <v>3.8052304538401591</v>
      </c>
      <c r="AE162">
        <f t="shared" si="173"/>
        <v>1.8048900625350097</v>
      </c>
      <c r="AF162" s="11">
        <f t="shared" si="215"/>
        <v>-2.9039671966837322E-3</v>
      </c>
      <c r="AG162" s="11">
        <f t="shared" si="216"/>
        <v>2.0566286860739247E-3</v>
      </c>
      <c r="AH162" s="11">
        <f t="shared" si="217"/>
        <v>8.2570411056281934E-4</v>
      </c>
      <c r="AI162">
        <f t="shared" si="226"/>
        <v>417744.83997796878</v>
      </c>
      <c r="AJ162">
        <f t="shared" si="221"/>
        <v>79411.677683722271</v>
      </c>
      <c r="AK162">
        <f t="shared" si="222"/>
        <v>53397.93169046448</v>
      </c>
      <c r="AL162">
        <f t="shared" si="224"/>
        <v>59.552304727123747</v>
      </c>
      <c r="AM162">
        <f t="shared" si="225"/>
        <v>7.0655512811014711</v>
      </c>
      <c r="AN162">
        <f t="shared" si="220"/>
        <v>3.065813386521532</v>
      </c>
      <c r="AO162" s="11">
        <f t="shared" si="182"/>
        <v>7.8542205671561019E-3</v>
      </c>
      <c r="AP162" s="11">
        <f t="shared" si="183"/>
        <v>7.8542205671561279E-3</v>
      </c>
      <c r="AQ162" s="11">
        <f t="shared" si="184"/>
        <v>7.8542205671560863E-3</v>
      </c>
      <c r="AR162">
        <f t="shared" si="174"/>
        <v>227834.42891033948</v>
      </c>
      <c r="AS162">
        <f t="shared" si="159"/>
        <v>43384.458405691083</v>
      </c>
      <c r="AT162">
        <f t="shared" si="175"/>
        <v>29396.929423146637</v>
      </c>
      <c r="AU162">
        <f t="shared" si="223"/>
        <v>45566.885782067897</v>
      </c>
      <c r="AV162">
        <f t="shared" si="199"/>
        <v>8676.8916811382169</v>
      </c>
      <c r="AW162">
        <f t="shared" si="200"/>
        <v>5879.3858846293278</v>
      </c>
      <c r="AX162">
        <f t="shared" si="201"/>
        <v>141806.54595546349</v>
      </c>
      <c r="AY162">
        <f t="shared" si="202"/>
        <v>9733.2423338098524</v>
      </c>
      <c r="AZ162">
        <f t="shared" si="203"/>
        <v>3467.9755371033971</v>
      </c>
      <c r="BA162">
        <f t="shared" si="204"/>
        <v>15246.8104253805</v>
      </c>
      <c r="BB162">
        <f t="shared" si="205"/>
        <v>32746.547156940338</v>
      </c>
      <c r="BC162">
        <f t="shared" si="206"/>
        <v>55276.96742070013</v>
      </c>
      <c r="BD162">
        <f t="shared" si="207"/>
        <v>1105.0215057975861</v>
      </c>
      <c r="BE162">
        <f t="shared" si="227"/>
        <v>0.22892962336720582</v>
      </c>
      <c r="BF162">
        <f t="shared" si="227"/>
        <v>9.4306365573996173E-2</v>
      </c>
      <c r="BG162">
        <f t="shared" si="227"/>
        <v>1.9318389499603753E-2</v>
      </c>
      <c r="BH162">
        <f t="shared" si="188"/>
        <v>0.11627578406052697</v>
      </c>
      <c r="BI162">
        <f t="shared" si="189"/>
        <v>5.2408772455050717E-3</v>
      </c>
      <c r="BJ162">
        <f t="shared" si="190"/>
        <v>8.8936905877762111E-4</v>
      </c>
      <c r="BK162">
        <f t="shared" si="191"/>
        <v>3.7320017285840052E-5</v>
      </c>
      <c r="BL162">
        <f t="shared" si="192"/>
        <v>1194.0522742188411</v>
      </c>
      <c r="BM162">
        <f t="shared" si="193"/>
        <v>38.584794937846333</v>
      </c>
      <c r="BN162">
        <f t="shared" si="158"/>
        <v>1.0970939142224525</v>
      </c>
      <c r="BO162">
        <f t="shared" si="194"/>
        <v>880.98005675951481</v>
      </c>
      <c r="BP162">
        <f t="shared" si="195"/>
        <v>37.325014530140116</v>
      </c>
      <c r="BQ162">
        <f t="shared" si="196"/>
        <v>12.921112116123304</v>
      </c>
      <c r="BR162" s="11">
        <f t="shared" si="208"/>
        <v>3.801587462779385E-2</v>
      </c>
      <c r="BS162">
        <f>MAX(-99,(BS$3*'Climate Model'!E268+BS$4*'Climate Model'!E268^2+BS$6*'Climate Model'!E268^6)*(K162/K$69)^BS$8)</f>
        <v>-6.020229488676252</v>
      </c>
      <c r="BT162">
        <f>MAX(-99,(BT$3*'Climate Model'!E268+BT$4*'Climate Model'!E268^2+BT$6*'Climate Model'!E268^6)*(L162/L$69)^BS$8)</f>
        <v>-7.4854627814034034</v>
      </c>
      <c r="BU162">
        <f>MAX(-99,(BU$3*'Climate Model'!E268+BU$4*'Climate Model'!E268^2+BU$6*'Climate Model'!E268^6)*(M162/M$69)^BS$8)</f>
        <v>-6.5128520949420983</v>
      </c>
      <c r="BV162" s="41">
        <f t="shared" si="176"/>
        <v>1.0700281090093026E-2</v>
      </c>
      <c r="BW162">
        <f>MAX(-99,(BW$3*'Climate Model'!N268+BW$4*'Climate Model'!N268^2+BW$6*'Climate Model'!N268^6)*(K162/K$69)^BS$8)</f>
        <v>-6.0202428203278604</v>
      </c>
      <c r="BX162">
        <f>MAX(-99,(BX$3*'Climate Model'!N268+BX$4*'Climate Model'!N268^2+BX$6*'Climate Model'!N268^6)*(L162/L$69)^BS$8)</f>
        <v>-7.4854755974545419</v>
      </c>
      <c r="BY162">
        <f>MAX(-99,(BY$3*'Climate Model'!N268+BY$4*'Climate Model'!N268^2+BY$6*'Climate Model'!N268^6)*(M162/M$69)^BS$8)</f>
        <v>-6.5128611687910443</v>
      </c>
      <c r="BZ162">
        <f t="shared" si="197"/>
        <v>3.860169965248323E-2</v>
      </c>
      <c r="CA162">
        <f t="shared" si="209"/>
        <v>4.1304903683691684E-4</v>
      </c>
    </row>
    <row r="163" spans="1:79" ht="14.5" x14ac:dyDescent="0.35">
      <c r="A163" s="13">
        <v>2114</v>
      </c>
      <c r="B163" s="18">
        <f t="shared" si="160"/>
        <v>1285.3857697645162</v>
      </c>
      <c r="C163">
        <f t="shared" si="161"/>
        <v>3566.2154844246243</v>
      </c>
      <c r="D163">
        <f t="shared" si="162"/>
        <v>6782.7582445501675</v>
      </c>
      <c r="E163" s="11">
        <f t="shared" si="185"/>
        <v>4.7035814451300719E-5</v>
      </c>
      <c r="F163" s="11">
        <f t="shared" si="218"/>
        <v>9.4296438672105944E-5</v>
      </c>
      <c r="G163" s="11">
        <f t="shared" si="219"/>
        <v>2.0819043711060254E-4</v>
      </c>
      <c r="H163">
        <f t="shared" si="210"/>
        <v>229647.72180177207</v>
      </c>
      <c r="I163">
        <f t="shared" si="211"/>
        <v>43736.714951208807</v>
      </c>
      <c r="J163">
        <f t="shared" si="186"/>
        <v>29658.380631798711</v>
      </c>
      <c r="K163">
        <f t="shared" si="163"/>
        <v>178660.54472023889</v>
      </c>
      <c r="L163">
        <f t="shared" si="212"/>
        <v>12264.181775394125</v>
      </c>
      <c r="M163">
        <f t="shared" si="164"/>
        <v>4372.6135537307</v>
      </c>
      <c r="N163" s="11">
        <f t="shared" si="187"/>
        <v>7.9114106698571079E-3</v>
      </c>
      <c r="O163" s="11">
        <f t="shared" si="177"/>
        <v>8.0243647313848875E-3</v>
      </c>
      <c r="P163" s="11">
        <f t="shared" si="178"/>
        <v>8.6838288099103881E-3</v>
      </c>
      <c r="Q163">
        <f t="shared" si="198"/>
        <v>8378.2441446019075</v>
      </c>
      <c r="R163">
        <f t="shared" si="213"/>
        <v>6295.7362940302273</v>
      </c>
      <c r="S163">
        <f t="shared" si="214"/>
        <v>4932.8577956552899</v>
      </c>
      <c r="T163">
        <f t="shared" si="165"/>
        <v>36.48302747733706</v>
      </c>
      <c r="U163">
        <f t="shared" si="166"/>
        <v>143.94625433239642</v>
      </c>
      <c r="V163">
        <f t="shared" si="167"/>
        <v>166.32256011868856</v>
      </c>
      <c r="W163" s="11">
        <f t="shared" si="179"/>
        <v>-1.219247815263802E-2</v>
      </c>
      <c r="X163" s="11">
        <f t="shared" si="180"/>
        <v>-1.3228586309256496E-2</v>
      </c>
      <c r="Y163" s="11">
        <f t="shared" si="181"/>
        <v>-1.2203590291796629E-2</v>
      </c>
      <c r="Z163">
        <f t="shared" si="168"/>
        <v>11756.643151148963</v>
      </c>
      <c r="AA163">
        <f t="shared" si="169"/>
        <v>21856.093176258153</v>
      </c>
      <c r="AB163">
        <f t="shared" si="170"/>
        <v>8768.451896653256</v>
      </c>
      <c r="AC163">
        <f t="shared" si="171"/>
        <v>1.8119717557032278</v>
      </c>
      <c r="AD163">
        <f t="shared" si="172"/>
        <v>3.8130563999486489</v>
      </c>
      <c r="AE163">
        <f t="shared" si="173"/>
        <v>1.8063803676787589</v>
      </c>
      <c r="AF163" s="11">
        <f t="shared" si="215"/>
        <v>-2.9039671966837322E-3</v>
      </c>
      <c r="AG163" s="11">
        <f t="shared" si="216"/>
        <v>2.0566286860739247E-3</v>
      </c>
      <c r="AH163" s="11">
        <f t="shared" si="217"/>
        <v>8.2570411056281934E-4</v>
      </c>
      <c r="AI163">
        <f t="shared" si="226"/>
        <v>421537.24176223978</v>
      </c>
      <c r="AJ163">
        <f t="shared" si="221"/>
        <v>80147.401596488271</v>
      </c>
      <c r="AK163">
        <f t="shared" si="222"/>
        <v>53937.524406047363</v>
      </c>
      <c r="AL163">
        <f t="shared" si="224"/>
        <v>60.015364294366982</v>
      </c>
      <c r="AM163">
        <f t="shared" si="225"/>
        <v>7.1204907353098914</v>
      </c>
      <c r="AN163">
        <f t="shared" si="220"/>
        <v>3.0896521653314575</v>
      </c>
      <c r="AO163" s="11">
        <f t="shared" si="182"/>
        <v>7.7756783614845405E-3</v>
      </c>
      <c r="AP163" s="11">
        <f t="shared" si="183"/>
        <v>7.7756783614845665E-3</v>
      </c>
      <c r="AQ163" s="11">
        <f t="shared" si="184"/>
        <v>7.7756783614845257E-3</v>
      </c>
      <c r="AR163">
        <f t="shared" si="174"/>
        <v>229647.72180177207</v>
      </c>
      <c r="AS163">
        <f t="shared" si="159"/>
        <v>43736.714951208807</v>
      </c>
      <c r="AT163">
        <f t="shared" si="175"/>
        <v>29658.380631798711</v>
      </c>
      <c r="AU163">
        <f t="shared" si="223"/>
        <v>45929.544360354419</v>
      </c>
      <c r="AV163">
        <f t="shared" si="199"/>
        <v>8747.3429902417611</v>
      </c>
      <c r="AW163">
        <f t="shared" si="200"/>
        <v>5931.6761263597427</v>
      </c>
      <c r="AX163">
        <f t="shared" si="201"/>
        <v>142928.43577619112</v>
      </c>
      <c r="AY163">
        <f t="shared" si="202"/>
        <v>9811.3454203152996</v>
      </c>
      <c r="AZ163">
        <f t="shared" si="203"/>
        <v>3498.0908429845595</v>
      </c>
      <c r="BA163">
        <f t="shared" si="204"/>
        <v>15257.65677071778</v>
      </c>
      <c r="BB163">
        <f t="shared" si="205"/>
        <v>32778.137448939786</v>
      </c>
      <c r="BC163">
        <f t="shared" si="206"/>
        <v>55347.121599013051</v>
      </c>
      <c r="BD163">
        <f t="shared" si="207"/>
        <v>1053.5488182601912</v>
      </c>
      <c r="BE163">
        <f t="shared" si="227"/>
        <v>0.22892962336720582</v>
      </c>
      <c r="BF163">
        <f t="shared" si="227"/>
        <v>9.4306365573996173E-2</v>
      </c>
      <c r="BG163">
        <f t="shared" si="227"/>
        <v>1.9318389499603753E-2</v>
      </c>
      <c r="BH163">
        <f t="shared" si="188"/>
        <v>0.11613654965927772</v>
      </c>
      <c r="BI163">
        <f t="shared" si="189"/>
        <v>5.2408772455050717E-3</v>
      </c>
      <c r="BJ163">
        <f t="shared" si="190"/>
        <v>8.8936905877762111E-4</v>
      </c>
      <c r="BK163">
        <f t="shared" si="191"/>
        <v>3.7320017285840052E-5</v>
      </c>
      <c r="BL163">
        <f t="shared" si="192"/>
        <v>1203.5555196729863</v>
      </c>
      <c r="BM163">
        <f t="shared" si="193"/>
        <v>38.898081010181684</v>
      </c>
      <c r="BN163">
        <f t="shared" si="158"/>
        <v>1.1068512778487516</v>
      </c>
      <c r="BO163">
        <f t="shared" si="194"/>
        <v>894.3567612508275</v>
      </c>
      <c r="BP163">
        <f t="shared" si="195"/>
        <v>37.743713809519171</v>
      </c>
      <c r="BQ163">
        <f t="shared" si="196"/>
        <v>13.068490441084043</v>
      </c>
      <c r="BR163" s="11">
        <f t="shared" si="208"/>
        <v>3.7916728410864547E-2</v>
      </c>
      <c r="BS163">
        <f>MAX(-99,(BS$3*'Climate Model'!E269+BS$4*'Climate Model'!E269^2+BS$6*'Climate Model'!E269^6)*(K163/K$69)^BS$8)</f>
        <v>-6.1756576993605528</v>
      </c>
      <c r="BT163">
        <f>MAX(-99,(BT$3*'Climate Model'!E269+BT$4*'Climate Model'!E269^2+BT$6*'Climate Model'!E269^6)*(L163/L$69)^BS$8)</f>
        <v>-7.6312561881038548</v>
      </c>
      <c r="BU163">
        <f>MAX(-99,(BU$3*'Climate Model'!E269+BU$4*'Climate Model'!E269^2+BU$6*'Climate Model'!E269^6)*(M163/M$69)^BS$8)</f>
        <v>-6.6125236559175828</v>
      </c>
      <c r="BV163" s="41">
        <f t="shared" si="176"/>
        <v>1.0190743895326695E-2</v>
      </c>
      <c r="BW163">
        <f>MAX(-99,(BW$3*'Climate Model'!N269+BW$4*'Climate Model'!N269^2+BW$6*'Climate Model'!N269^6)*(K163/K$69)^BS$8)</f>
        <v>-6.1756710536141952</v>
      </c>
      <c r="BX163">
        <f>MAX(-99,(BX$3*'Climate Model'!N269+BX$4*'Climate Model'!N269^2+BX$6*'Climate Model'!N269^6)*(L163/L$69)^BS$8)</f>
        <v>-7.6312690147460467</v>
      </c>
      <c r="BY163">
        <f>MAX(-99,(BY$3*'Climate Model'!N269+BY$4*'Climate Model'!N269^2+BY$6*'Climate Model'!N269^6)*(M163/M$69)^BS$8)</f>
        <v>-6.6125327280824324</v>
      </c>
      <c r="BZ163">
        <f t="shared" si="197"/>
        <v>3.8968348369471342E-2</v>
      </c>
      <c r="CA163">
        <f t="shared" si="209"/>
        <v>3.9711645825715405E-4</v>
      </c>
    </row>
    <row r="164" spans="1:79" ht="14.5" x14ac:dyDescent="0.35">
      <c r="A164" s="13">
        <v>2115</v>
      </c>
      <c r="B164" s="18">
        <f t="shared" si="160"/>
        <v>1285.4432059727528</v>
      </c>
      <c r="C164">
        <f t="shared" si="161"/>
        <v>3566.5349517733571</v>
      </c>
      <c r="D164">
        <f t="shared" si="162"/>
        <v>6784.0997446837291</v>
      </c>
      <c r="E164" s="11">
        <f t="shared" si="185"/>
        <v>4.4684023728735679E-5</v>
      </c>
      <c r="F164" s="11">
        <f t="shared" si="218"/>
        <v>8.9581616738500637E-5</v>
      </c>
      <c r="G164" s="11">
        <f t="shared" si="219"/>
        <v>1.9778091525507241E-4</v>
      </c>
      <c r="H164">
        <f t="shared" si="210"/>
        <v>231451.33860814795</v>
      </c>
      <c r="I164">
        <f t="shared" si="211"/>
        <v>44087.186699435617</v>
      </c>
      <c r="J164">
        <f t="shared" si="186"/>
        <v>29918.869355574101</v>
      </c>
      <c r="K164">
        <f t="shared" si="163"/>
        <v>180055.67070775275</v>
      </c>
      <c r="L164">
        <f t="shared" si="212"/>
        <v>12361.349964484305</v>
      </c>
      <c r="M164">
        <f t="shared" si="164"/>
        <v>4410.1458530322507</v>
      </c>
      <c r="N164" s="11">
        <f t="shared" si="187"/>
        <v>7.808808540791504E-3</v>
      </c>
      <c r="O164" s="11">
        <f t="shared" si="177"/>
        <v>7.9229247307089426E-3</v>
      </c>
      <c r="P164" s="11">
        <f t="shared" si="178"/>
        <v>8.5834933365031146E-3</v>
      </c>
      <c r="Q164">
        <f t="shared" si="198"/>
        <v>8341.0917052667101</v>
      </c>
      <c r="R164">
        <f t="shared" si="213"/>
        <v>6262.2343282780967</v>
      </c>
      <c r="S164">
        <f t="shared" si="214"/>
        <v>4915.4556491725261</v>
      </c>
      <c r="T164">
        <f t="shared" si="165"/>
        <v>36.038208961877537</v>
      </c>
      <c r="U164">
        <f t="shared" si="166"/>
        <v>142.04204888306612</v>
      </c>
      <c r="V164">
        <f t="shared" si="167"/>
        <v>164.29282773871736</v>
      </c>
      <c r="W164" s="11">
        <f t="shared" si="179"/>
        <v>-1.219247815263802E-2</v>
      </c>
      <c r="X164" s="11">
        <f t="shared" si="180"/>
        <v>-1.3228586309256496E-2</v>
      </c>
      <c r="Y164" s="11">
        <f t="shared" si="181"/>
        <v>-1.2203590291796629E-2</v>
      </c>
      <c r="Z164">
        <f t="shared" si="168"/>
        <v>11671.73563661707</v>
      </c>
      <c r="AA164">
        <f t="shared" si="169"/>
        <v>21786.794569440706</v>
      </c>
      <c r="AB164">
        <f t="shared" si="170"/>
        <v>8745.6940972710545</v>
      </c>
      <c r="AC164">
        <f t="shared" si="171"/>
        <v>1.8067098491633482</v>
      </c>
      <c r="AD164">
        <f t="shared" si="172"/>
        <v>3.820898441122401</v>
      </c>
      <c r="AE164">
        <f t="shared" si="173"/>
        <v>1.8078719033735913</v>
      </c>
      <c r="AF164" s="11">
        <f t="shared" si="215"/>
        <v>-2.9039671966837322E-3</v>
      </c>
      <c r="AG164" s="11">
        <f t="shared" si="216"/>
        <v>2.0566286860739247E-3</v>
      </c>
      <c r="AH164" s="11">
        <f t="shared" si="217"/>
        <v>8.2570411056281934E-4</v>
      </c>
      <c r="AI164">
        <f t="shared" si="226"/>
        <v>425313.06194637023</v>
      </c>
      <c r="AJ164">
        <f t="shared" si="221"/>
        <v>80880.004427081207</v>
      </c>
      <c r="AK164">
        <f t="shared" si="222"/>
        <v>54475.448091802369</v>
      </c>
      <c r="AL164">
        <f t="shared" si="224"/>
        <v>60.477357862172298</v>
      </c>
      <c r="AM164">
        <f t="shared" si="225"/>
        <v>7.1753037145862546</v>
      </c>
      <c r="AN164">
        <f t="shared" si="220"/>
        <v>3.1134360654030742</v>
      </c>
      <c r="AO164" s="11">
        <f t="shared" si="182"/>
        <v>7.6979215778696947E-3</v>
      </c>
      <c r="AP164" s="11">
        <f t="shared" si="183"/>
        <v>7.6979215778697208E-3</v>
      </c>
      <c r="AQ164" s="11">
        <f t="shared" si="184"/>
        <v>7.6979215778696809E-3</v>
      </c>
      <c r="AR164">
        <f t="shared" si="174"/>
        <v>231451.33860814795</v>
      </c>
      <c r="AS164">
        <f t="shared" si="159"/>
        <v>44087.186699435617</v>
      </c>
      <c r="AT164">
        <f t="shared" si="175"/>
        <v>29918.869355574101</v>
      </c>
      <c r="AU164">
        <f t="shared" si="223"/>
        <v>46290.267721629592</v>
      </c>
      <c r="AV164">
        <f t="shared" si="199"/>
        <v>8817.437339887123</v>
      </c>
      <c r="AW164">
        <f t="shared" si="200"/>
        <v>5983.7738711148204</v>
      </c>
      <c r="AX164">
        <f t="shared" si="201"/>
        <v>144044.53656620221</v>
      </c>
      <c r="AY164">
        <f t="shared" si="202"/>
        <v>9889.0799715874418</v>
      </c>
      <c r="AZ164">
        <f t="shared" si="203"/>
        <v>3528.1166824258012</v>
      </c>
      <c r="BA164">
        <f t="shared" si="204"/>
        <v>15268.337335388544</v>
      </c>
      <c r="BB164">
        <f t="shared" si="205"/>
        <v>32809.219802652726</v>
      </c>
      <c r="BC164">
        <f t="shared" si="206"/>
        <v>55416.050985397858</v>
      </c>
      <c r="BD164">
        <f t="shared" si="207"/>
        <v>1004.4541477993049</v>
      </c>
      <c r="BE164">
        <f t="shared" si="227"/>
        <v>0.22892962336720582</v>
      </c>
      <c r="BF164">
        <f t="shared" si="227"/>
        <v>9.4306365573996173E-2</v>
      </c>
      <c r="BG164">
        <f t="shared" si="227"/>
        <v>1.9318389499603753E-2</v>
      </c>
      <c r="BH164">
        <f t="shared" si="188"/>
        <v>0.11599768180819051</v>
      </c>
      <c r="BI164">
        <f t="shared" si="189"/>
        <v>5.2408772455050717E-3</v>
      </c>
      <c r="BJ164">
        <f t="shared" si="190"/>
        <v>8.8936905877762111E-4</v>
      </c>
      <c r="BK164">
        <f t="shared" si="191"/>
        <v>3.7320017285840052E-5</v>
      </c>
      <c r="BL164">
        <f t="shared" si="192"/>
        <v>1213.008053953132</v>
      </c>
      <c r="BM164">
        <f t="shared" si="193"/>
        <v>39.20977973903031</v>
      </c>
      <c r="BN164">
        <f t="shared" si="158"/>
        <v>1.1165727215228156</v>
      </c>
      <c r="BO164">
        <f t="shared" si="194"/>
        <v>907.93810663717875</v>
      </c>
      <c r="BP164">
        <f t="shared" si="195"/>
        <v>38.167178129432664</v>
      </c>
      <c r="BQ164">
        <f t="shared" si="196"/>
        <v>13.217575761747472</v>
      </c>
      <c r="BR164" s="11">
        <f t="shared" si="208"/>
        <v>3.781892035427023E-2</v>
      </c>
      <c r="BS164">
        <f>MAX(-99,(BS$3*'Climate Model'!E270+BS$4*'Climate Model'!E270^2+BS$6*'Climate Model'!E270^6)*(K164/K$69)^BS$8)</f>
        <v>-6.3308913362007671</v>
      </c>
      <c r="BT164">
        <f>MAX(-99,(BT$3*'Climate Model'!E270+BT$4*'Climate Model'!E270^2+BT$6*'Climate Model'!E270^6)*(L164/L$69)^BS$8)</f>
        <v>-7.7767687607885128</v>
      </c>
      <c r="BU164">
        <f>MAX(-99,(BU$3*'Climate Model'!E270+BU$4*'Climate Model'!E270^2+BU$6*'Climate Model'!E270^6)*(M164/M$69)^BS$8)</f>
        <v>-6.7119019924924315</v>
      </c>
      <c r="BV164" s="41">
        <f t="shared" si="176"/>
        <v>9.7054703765016102E-3</v>
      </c>
      <c r="BW164">
        <f>MAX(-99,(BW$3*'Climate Model'!N270+BW$4*'Climate Model'!N270^2+BW$6*'Climate Model'!N270^6)*(K164/K$69)^BS$8)</f>
        <v>-6.3309047112831278</v>
      </c>
      <c r="BX164">
        <f>MAX(-99,(BX$3*'Climate Model'!N270+BX$4*'Climate Model'!N270^2+BX$6*'Climate Model'!N270^6)*(L164/L$69)^BS$8)</f>
        <v>-7.7767815965690303</v>
      </c>
      <c r="BY164">
        <f>MAX(-99,(BY$3*'Climate Model'!N270+BY$4*'Climate Model'!N270^2+BY$6*'Climate Model'!N270^6)*(M164/M$69)^BS$8)</f>
        <v>-6.7119110621260925</v>
      </c>
      <c r="BZ164">
        <f t="shared" si="197"/>
        <v>3.9329273531113831E-2</v>
      </c>
      <c r="CA164">
        <f t="shared" si="209"/>
        <v>3.8170909918555418E-4</v>
      </c>
    </row>
    <row r="165" spans="1:79" ht="14.5" x14ac:dyDescent="0.35">
      <c r="A165" s="13">
        <v>2116</v>
      </c>
      <c r="B165" s="18">
        <f t="shared" si="160"/>
        <v>1285.4977728087345</v>
      </c>
      <c r="C165">
        <f t="shared" si="161"/>
        <v>3566.838472942135</v>
      </c>
      <c r="D165">
        <f t="shared" si="162"/>
        <v>6785.3744218675811</v>
      </c>
      <c r="E165" s="11">
        <f t="shared" si="185"/>
        <v>4.2449822542298894E-5</v>
      </c>
      <c r="F165" s="11">
        <f t="shared" si="218"/>
        <v>8.5102535901575597E-5</v>
      </c>
      <c r="G165" s="11">
        <f t="shared" si="219"/>
        <v>1.8789186949231878E-4</v>
      </c>
      <c r="H165">
        <f t="shared" si="210"/>
        <v>233245.21440486598</v>
      </c>
      <c r="I165">
        <f t="shared" si="211"/>
        <v>44435.863352556145</v>
      </c>
      <c r="J165">
        <f t="shared" si="186"/>
        <v>30178.387618116434</v>
      </c>
      <c r="K165">
        <f t="shared" si="163"/>
        <v>181443.49942764925</v>
      </c>
      <c r="L165">
        <f t="shared" si="212"/>
        <v>12458.053172198424</v>
      </c>
      <c r="M165">
        <f t="shared" si="164"/>
        <v>4447.5640903262411</v>
      </c>
      <c r="N165" s="11">
        <f t="shared" si="187"/>
        <v>7.7077756809396658E-3</v>
      </c>
      <c r="O165" s="11">
        <f t="shared" si="177"/>
        <v>7.8230296846185637E-3</v>
      </c>
      <c r="P165" s="11">
        <f t="shared" si="178"/>
        <v>8.4845804517469665E-3</v>
      </c>
      <c r="Q165">
        <f t="shared" si="198"/>
        <v>8303.2529775038674</v>
      </c>
      <c r="R165">
        <f t="shared" si="213"/>
        <v>6228.2653983477949</v>
      </c>
      <c r="S165">
        <f t="shared" si="214"/>
        <v>4897.5861071879372</v>
      </c>
      <c r="T165">
        <f t="shared" si="165"/>
        <v>35.598813886449641</v>
      </c>
      <c r="U165">
        <f t="shared" si="166"/>
        <v>140.16303337987284</v>
      </c>
      <c r="V165">
        <f t="shared" si="167"/>
        <v>162.28786538111333</v>
      </c>
      <c r="W165" s="11">
        <f t="shared" si="179"/>
        <v>-1.219247815263802E-2</v>
      </c>
      <c r="X165" s="11">
        <f t="shared" si="180"/>
        <v>-1.3228586309256496E-2</v>
      </c>
      <c r="Y165" s="11">
        <f t="shared" si="181"/>
        <v>-1.2203590291796629E-2</v>
      </c>
      <c r="Z165">
        <f t="shared" si="168"/>
        <v>11586.23452033333</v>
      </c>
      <c r="AA165">
        <f t="shared" si="169"/>
        <v>21715.427803119106</v>
      </c>
      <c r="AB165">
        <f t="shared" si="170"/>
        <v>8722.0368986252452</v>
      </c>
      <c r="AC165">
        <f t="shared" si="171"/>
        <v>1.8014632230274523</v>
      </c>
      <c r="AD165">
        <f t="shared" si="172"/>
        <v>3.8287566104629884</v>
      </c>
      <c r="AE165">
        <f t="shared" si="173"/>
        <v>1.8093646706355779</v>
      </c>
      <c r="AF165" s="11">
        <f t="shared" si="215"/>
        <v>-2.9039671966837322E-3</v>
      </c>
      <c r="AG165" s="11">
        <f t="shared" si="216"/>
        <v>2.0566286860739247E-3</v>
      </c>
      <c r="AH165" s="11">
        <f t="shared" si="217"/>
        <v>8.2570411056281934E-4</v>
      </c>
      <c r="AI165">
        <f t="shared" si="226"/>
        <v>429072.02347336279</v>
      </c>
      <c r="AJ165">
        <f t="shared" si="221"/>
        <v>81609.441324260217</v>
      </c>
      <c r="AK165">
        <f t="shared" si="222"/>
        <v>55011.67715373695</v>
      </c>
      <c r="AL165">
        <f t="shared" si="224"/>
        <v>60.938252320651465</v>
      </c>
      <c r="AM165">
        <f t="shared" si="225"/>
        <v>7.2299862906256136</v>
      </c>
      <c r="AN165">
        <f t="shared" si="220"/>
        <v>3.1371633822055665</v>
      </c>
      <c r="AO165" s="11">
        <f t="shared" si="182"/>
        <v>7.6209423620909982E-3</v>
      </c>
      <c r="AP165" s="11">
        <f t="shared" si="183"/>
        <v>7.6209423620910233E-3</v>
      </c>
      <c r="AQ165" s="11">
        <f t="shared" si="184"/>
        <v>7.6209423620909843E-3</v>
      </c>
      <c r="AR165">
        <f t="shared" si="174"/>
        <v>233245.21440486598</v>
      </c>
      <c r="AS165">
        <f t="shared" si="159"/>
        <v>44435.863352556145</v>
      </c>
      <c r="AT165">
        <f t="shared" si="175"/>
        <v>30178.387618116434</v>
      </c>
      <c r="AU165">
        <f t="shared" si="223"/>
        <v>46649.042880973197</v>
      </c>
      <c r="AV165">
        <f t="shared" si="199"/>
        <v>8887.1726705112287</v>
      </c>
      <c r="AW165">
        <f t="shared" si="200"/>
        <v>6035.677523623287</v>
      </c>
      <c r="AX165">
        <f t="shared" si="201"/>
        <v>145154.79954211941</v>
      </c>
      <c r="AY165">
        <f t="shared" si="202"/>
        <v>9966.4425377587377</v>
      </c>
      <c r="AZ165">
        <f t="shared" si="203"/>
        <v>3558.0512722609933</v>
      </c>
      <c r="BA165">
        <f t="shared" si="204"/>
        <v>15278.855811573429</v>
      </c>
      <c r="BB165">
        <f t="shared" si="205"/>
        <v>32839.806854734132</v>
      </c>
      <c r="BC165">
        <f t="shared" si="206"/>
        <v>55483.791405615644</v>
      </c>
      <c r="BD165">
        <f t="shared" si="207"/>
        <v>957.62909421706615</v>
      </c>
      <c r="BE165">
        <f t="shared" si="227"/>
        <v>0.22892962336720582</v>
      </c>
      <c r="BF165">
        <f t="shared" si="227"/>
        <v>9.4306365573996173E-2</v>
      </c>
      <c r="BG165">
        <f t="shared" si="227"/>
        <v>1.9318389499603753E-2</v>
      </c>
      <c r="BH165">
        <f t="shared" si="188"/>
        <v>0.11585917408861414</v>
      </c>
      <c r="BI165">
        <f t="shared" si="189"/>
        <v>5.2408772455050717E-3</v>
      </c>
      <c r="BJ165">
        <f t="shared" si="190"/>
        <v>8.8936905877762111E-4</v>
      </c>
      <c r="BK165">
        <f t="shared" si="191"/>
        <v>3.7320017285840052E-5</v>
      </c>
      <c r="BL165">
        <f t="shared" si="192"/>
        <v>1222.4095367974139</v>
      </c>
      <c r="BM165">
        <f t="shared" si="193"/>
        <v>39.519881965833846</v>
      </c>
      <c r="BN165">
        <f t="shared" si="158"/>
        <v>1.1262579475668868</v>
      </c>
      <c r="BO165">
        <f t="shared" si="194"/>
        <v>921.72722711939298</v>
      </c>
      <c r="BP165">
        <f t="shared" si="195"/>
        <v>38.595461364296796</v>
      </c>
      <c r="BQ165">
        <f t="shared" si="196"/>
        <v>13.368387528117056</v>
      </c>
      <c r="BR165" s="11">
        <f t="shared" si="208"/>
        <v>3.7722445811494615E-2</v>
      </c>
      <c r="BS165">
        <f>MAX(-99,(BS$3*'Climate Model'!E271+BS$4*'Climate Model'!E271^2+BS$6*'Climate Model'!E271^6)*(K165/K$69)^BS$8)</f>
        <v>-6.4858899511600621</v>
      </c>
      <c r="BT165">
        <f>MAX(-99,(BT$3*'Climate Model'!E271+BT$4*'Climate Model'!E271^2+BT$6*'Climate Model'!E271^6)*(L165/L$69)^BS$8)</f>
        <v>-7.9219646227787184</v>
      </c>
      <c r="BU165">
        <f>MAX(-99,(BU$3*'Climate Model'!E271+BU$4*'Climate Model'!E271^2+BU$6*'Climate Model'!E271^6)*(M165/M$69)^BS$8)</f>
        <v>-6.8109641720747094</v>
      </c>
      <c r="BV165" s="41">
        <f t="shared" si="176"/>
        <v>9.2433051204777253E-3</v>
      </c>
      <c r="BW165">
        <f>MAX(-99,(BW$3*'Climate Model'!N271+BW$4*'Climate Model'!N271^2+BW$6*'Climate Model'!N271^6)*(K165/K$69)^BS$8)</f>
        <v>-6.4859033453531962</v>
      </c>
      <c r="BX165">
        <f>MAX(-99,(BX$3*'Climate Model'!N271+BX$4*'Climate Model'!N271^2+BX$6*'Climate Model'!N271^6)*(L165/L$69)^BS$8)</f>
        <v>-7.9219774662937876</v>
      </c>
      <c r="BY165">
        <f>MAX(-99,(BY$3*'Climate Model'!N271+BY$4*'Climate Model'!N271^2+BY$6*'Climate Model'!N271^6)*(M165/M$69)^BS$8)</f>
        <v>-6.810973238362231</v>
      </c>
      <c r="BZ165">
        <f t="shared" si="197"/>
        <v>3.9684500690292862E-2</v>
      </c>
      <c r="CA165">
        <f t="shared" si="209"/>
        <v>3.6681594843418583E-4</v>
      </c>
    </row>
    <row r="166" spans="1:79" ht="14.5" x14ac:dyDescent="0.35">
      <c r="A166" s="13">
        <v>2117</v>
      </c>
      <c r="B166" s="18">
        <f t="shared" si="160"/>
        <v>1285.5496135034518</v>
      </c>
      <c r="C166">
        <f t="shared" si="161"/>
        <v>3567.126842591374</v>
      </c>
      <c r="D166">
        <f t="shared" si="162"/>
        <v>6786.5855927186449</v>
      </c>
      <c r="E166" s="11">
        <f t="shared" si="185"/>
        <v>4.0327331415183947E-5</v>
      </c>
      <c r="F166" s="11">
        <f t="shared" si="218"/>
        <v>8.0847409106496815E-5</v>
      </c>
      <c r="G166" s="11">
        <f t="shared" si="219"/>
        <v>1.7849727601770284E-4</v>
      </c>
      <c r="H166">
        <f t="shared" si="210"/>
        <v>235029.2908372271</v>
      </c>
      <c r="I166">
        <f t="shared" si="211"/>
        <v>44782.735679270416</v>
      </c>
      <c r="J166">
        <f t="shared" si="186"/>
        <v>30436.927842865534</v>
      </c>
      <c r="K166">
        <f t="shared" si="163"/>
        <v>182823.97533978647</v>
      </c>
      <c r="L166">
        <f t="shared" si="212"/>
        <v>12554.287429470145</v>
      </c>
      <c r="M166">
        <f t="shared" si="164"/>
        <v>4484.8661270140674</v>
      </c>
      <c r="N166" s="11">
        <f t="shared" si="187"/>
        <v>7.6082963373823431E-3</v>
      </c>
      <c r="O166" s="11">
        <f t="shared" si="177"/>
        <v>7.7246625890535206E-3</v>
      </c>
      <c r="P166" s="11">
        <f t="shared" si="178"/>
        <v>8.3870711990324844E-3</v>
      </c>
      <c r="Q166">
        <f t="shared" si="198"/>
        <v>8264.7523953152613</v>
      </c>
      <c r="R166">
        <f t="shared" si="213"/>
        <v>6193.8497731049483</v>
      </c>
      <c r="S166">
        <f t="shared" si="214"/>
        <v>4879.2638765829388</v>
      </c>
      <c r="T166">
        <f t="shared" si="165"/>
        <v>35.164776125879278</v>
      </c>
      <c r="U166">
        <f t="shared" si="166"/>
        <v>138.30887459543999</v>
      </c>
      <c r="V166">
        <f t="shared" si="167"/>
        <v>160.30737076267198</v>
      </c>
      <c r="W166" s="11">
        <f t="shared" si="179"/>
        <v>-1.219247815263802E-2</v>
      </c>
      <c r="X166" s="11">
        <f t="shared" si="180"/>
        <v>-1.3228586309256496E-2</v>
      </c>
      <c r="Y166" s="11">
        <f t="shared" si="181"/>
        <v>-1.2203590291796629E-2</v>
      </c>
      <c r="Z166">
        <f t="shared" si="168"/>
        <v>11500.181036888154</v>
      </c>
      <c r="AA166">
        <f t="shared" si="169"/>
        <v>21642.052722012162</v>
      </c>
      <c r="AB166">
        <f t="shared" si="170"/>
        <v>8697.504633224642</v>
      </c>
      <c r="AC166">
        <f t="shared" si="171"/>
        <v>1.7962318329217484</v>
      </c>
      <c r="AD166">
        <f t="shared" si="172"/>
        <v>3.8366309411400619</v>
      </c>
      <c r="AE166">
        <f t="shared" si="173"/>
        <v>1.810858670481629</v>
      </c>
      <c r="AF166" s="11">
        <f t="shared" si="215"/>
        <v>-2.9039671966837322E-3</v>
      </c>
      <c r="AG166" s="11">
        <f t="shared" si="216"/>
        <v>2.0566286860739247E-3</v>
      </c>
      <c r="AH166" s="11">
        <f t="shared" si="217"/>
        <v>8.2570411056281934E-4</v>
      </c>
      <c r="AI166">
        <f t="shared" si="226"/>
        <v>432813.86400699971</v>
      </c>
      <c r="AJ166">
        <f t="shared" si="221"/>
        <v>82335.669862345414</v>
      </c>
      <c r="AK166">
        <f t="shared" si="222"/>
        <v>55546.186961986539</v>
      </c>
      <c r="AL166">
        <f t="shared" si="224"/>
        <v>61.398015160147885</v>
      </c>
      <c r="AM166">
        <f t="shared" si="225"/>
        <v>7.2845346063371839</v>
      </c>
      <c r="AN166">
        <f t="shared" si="220"/>
        <v>3.1608324421086551</v>
      </c>
      <c r="AO166" s="11">
        <f t="shared" si="182"/>
        <v>7.5447329384700883E-3</v>
      </c>
      <c r="AP166" s="11">
        <f t="shared" si="183"/>
        <v>7.5447329384701134E-3</v>
      </c>
      <c r="AQ166" s="11">
        <f t="shared" si="184"/>
        <v>7.5447329384700744E-3</v>
      </c>
      <c r="AR166">
        <f t="shared" si="174"/>
        <v>235029.2908372271</v>
      </c>
      <c r="AS166">
        <f t="shared" si="159"/>
        <v>44782.735679270416</v>
      </c>
      <c r="AT166">
        <f t="shared" si="175"/>
        <v>30436.927842865534</v>
      </c>
      <c r="AU166">
        <f t="shared" si="223"/>
        <v>47005.858167445425</v>
      </c>
      <c r="AV166">
        <f t="shared" si="199"/>
        <v>8956.5471358540835</v>
      </c>
      <c r="AW166">
        <f t="shared" si="200"/>
        <v>6087.3855685731069</v>
      </c>
      <c r="AX166">
        <f t="shared" si="201"/>
        <v>146259.18027182916</v>
      </c>
      <c r="AY166">
        <f t="shared" si="202"/>
        <v>10043.429943576117</v>
      </c>
      <c r="AZ166">
        <f t="shared" si="203"/>
        <v>3587.8929016112534</v>
      </c>
      <c r="BA166">
        <f t="shared" si="204"/>
        <v>15289.215789352347</v>
      </c>
      <c r="BB166">
        <f t="shared" si="205"/>
        <v>32869.910838254924</v>
      </c>
      <c r="BC166">
        <f t="shared" si="206"/>
        <v>55550.377319829786</v>
      </c>
      <c r="BD166">
        <f t="shared" si="207"/>
        <v>912.97008464719033</v>
      </c>
      <c r="BE166">
        <f t="shared" si="227"/>
        <v>0.22892962336720582</v>
      </c>
      <c r="BF166">
        <f t="shared" si="227"/>
        <v>9.4306365573996173E-2</v>
      </c>
      <c r="BG166">
        <f t="shared" si="227"/>
        <v>1.9318389499603753E-2</v>
      </c>
      <c r="BH166">
        <f t="shared" si="188"/>
        <v>0.11572102067191262</v>
      </c>
      <c r="BI166">
        <f t="shared" si="189"/>
        <v>5.2408772455050717E-3</v>
      </c>
      <c r="BJ166">
        <f t="shared" si="190"/>
        <v>8.8936905877762111E-4</v>
      </c>
      <c r="BK166">
        <f t="shared" si="191"/>
        <v>3.7320017285840052E-5</v>
      </c>
      <c r="BL166">
        <f t="shared" si="192"/>
        <v>1231.7596623760171</v>
      </c>
      <c r="BM166">
        <f t="shared" si="193"/>
        <v>39.828379480559718</v>
      </c>
      <c r="BN166">
        <f t="shared" si="158"/>
        <v>1.1359066732236081</v>
      </c>
      <c r="BO166">
        <f t="shared" si="194"/>
        <v>935.72730479705717</v>
      </c>
      <c r="BP166">
        <f t="shared" si="195"/>
        <v>39.028618002370884</v>
      </c>
      <c r="BQ166">
        <f t="shared" si="196"/>
        <v>13.52094542137219</v>
      </c>
      <c r="BR166" s="11">
        <f t="shared" si="208"/>
        <v>3.7627299441575585E-2</v>
      </c>
      <c r="BS166">
        <f>MAX(-99,(BS$3*'Climate Model'!E272+BS$4*'Climate Model'!E272^2+BS$6*'Climate Model'!E272^6)*(K166/K$69)^BS$8)</f>
        <v>-6.6406137973187755</v>
      </c>
      <c r="BT166">
        <f>MAX(-99,(BT$3*'Climate Model'!E272+BT$4*'Climate Model'!E272^2+BT$6*'Climate Model'!E272^6)*(L166/L$69)^BS$8)</f>
        <v>-8.0668085596063399</v>
      </c>
      <c r="BU166">
        <f>MAX(-99,(BU$3*'Climate Model'!E272+BU$4*'Climate Model'!E272^2+BU$6*'Climate Model'!E272^6)*(M166/M$69)^BS$8)</f>
        <v>-6.9096877459822172</v>
      </c>
      <c r="BV166" s="41">
        <f t="shared" si="176"/>
        <v>8.8031477337883104E-3</v>
      </c>
      <c r="BW166">
        <f>MAX(-99,(BW$3*'Climate Model'!N272+BW$4*'Climate Model'!N272^2+BW$6*'Climate Model'!N272^6)*(K166/K$69)^BS$8)</f>
        <v>-6.6406272089589651</v>
      </c>
      <c r="BX166">
        <f>MAX(-99,(BX$3*'Climate Model'!N272+BX$4*'Climate Model'!N272^2+BX$6*'Climate Model'!N272^6)*(L166/L$69)^BS$8)</f>
        <v>-8.0668214095000312</v>
      </c>
      <c r="BY166">
        <f>MAX(-99,(BY$3*'Climate Model'!N272+BY$4*'Climate Model'!N272^2+BY$6*'Climate Model'!N272^6)*(M166/M$69)^BS$8)</f>
        <v>-6.9096968081399899</v>
      </c>
      <c r="BZ166">
        <f t="shared" si="197"/>
        <v>4.0034059176211681E-2</v>
      </c>
      <c r="CA166">
        <f t="shared" si="209"/>
        <v>3.5242573731141495E-4</v>
      </c>
    </row>
    <row r="167" spans="1:79" ht="14.5" x14ac:dyDescent="0.35">
      <c r="A167" s="13">
        <v>2118</v>
      </c>
      <c r="B167" s="18">
        <f t="shared" si="160"/>
        <v>1285.5988641495007</v>
      </c>
      <c r="C167">
        <f t="shared" si="161"/>
        <v>3567.4008159063933</v>
      </c>
      <c r="D167">
        <f t="shared" si="162"/>
        <v>6787.7364104083181</v>
      </c>
      <c r="E167" s="11">
        <f t="shared" si="185"/>
        <v>3.8310964844424751E-5</v>
      </c>
      <c r="F167" s="11">
        <f t="shared" si="218"/>
        <v>7.6805038651171965E-5</v>
      </c>
      <c r="G167" s="11">
        <f t="shared" si="219"/>
        <v>1.695724122168177E-4</v>
      </c>
      <c r="H167">
        <f t="shared" si="210"/>
        <v>236803.51597912927</v>
      </c>
      <c r="I167">
        <f t="shared" si="211"/>
        <v>45127.795491685698</v>
      </c>
      <c r="J167">
        <f t="shared" si="186"/>
        <v>30694.482845909675</v>
      </c>
      <c r="K167">
        <f t="shared" si="163"/>
        <v>184197.04822607225</v>
      </c>
      <c r="L167">
        <f t="shared" si="212"/>
        <v>12650.049103108639</v>
      </c>
      <c r="M167">
        <f t="shared" si="164"/>
        <v>4522.0499132586738</v>
      </c>
      <c r="N167" s="11">
        <f t="shared" si="187"/>
        <v>7.5103546114991902E-3</v>
      </c>
      <c r="O167" s="11">
        <f t="shared" si="177"/>
        <v>7.6278063710490561E-3</v>
      </c>
      <c r="P167" s="11">
        <f t="shared" si="178"/>
        <v>8.2909467510377151E-3</v>
      </c>
      <c r="Q167">
        <f t="shared" si="198"/>
        <v>8225.6141206951743</v>
      </c>
      <c r="R167">
        <f t="shared" si="213"/>
        <v>6159.0073990281926</v>
      </c>
      <c r="S167">
        <f t="shared" si="214"/>
        <v>4860.5034432590419</v>
      </c>
      <c r="T167">
        <f t="shared" si="165"/>
        <v>34.736030361222092</v>
      </c>
      <c r="U167">
        <f t="shared" si="166"/>
        <v>136.47924371051809</v>
      </c>
      <c r="V167">
        <f t="shared" si="167"/>
        <v>158.35104528912919</v>
      </c>
      <c r="W167" s="11">
        <f t="shared" si="179"/>
        <v>-1.219247815263802E-2</v>
      </c>
      <c r="X167" s="11">
        <f t="shared" si="180"/>
        <v>-1.3228586309256496E-2</v>
      </c>
      <c r="Y167" s="11">
        <f t="shared" si="181"/>
        <v>-1.2203590291796629E-2</v>
      </c>
      <c r="Z167">
        <f t="shared" si="168"/>
        <v>11413.615619051965</v>
      </c>
      <c r="AA167">
        <f t="shared" si="169"/>
        <v>21566.728605505108</v>
      </c>
      <c r="AB167">
        <f t="shared" si="170"/>
        <v>8672.1213259017259</v>
      </c>
      <c r="AC167">
        <f t="shared" si="171"/>
        <v>1.7910156346013044</v>
      </c>
      <c r="AD167">
        <f t="shared" si="172"/>
        <v>3.8445214663914893</v>
      </c>
      <c r="AE167">
        <f t="shared" si="173"/>
        <v>1.812353903929494</v>
      </c>
      <c r="AF167" s="11">
        <f t="shared" si="215"/>
        <v>-2.9039671966837322E-3</v>
      </c>
      <c r="AG167" s="11">
        <f t="shared" si="216"/>
        <v>2.0566286860739247E-3</v>
      </c>
      <c r="AH167" s="11">
        <f t="shared" si="217"/>
        <v>8.2570411056281934E-4</v>
      </c>
      <c r="AI167">
        <f t="shared" si="226"/>
        <v>436538.33577374514</v>
      </c>
      <c r="AJ167">
        <f t="shared" si="221"/>
        <v>83058.650011964957</v>
      </c>
      <c r="AK167">
        <f t="shared" si="222"/>
        <v>56078.953834360989</v>
      </c>
      <c r="AL167">
        <f t="shared" si="224"/>
        <v>61.856614471209987</v>
      </c>
      <c r="AM167">
        <f t="shared" si="225"/>
        <v>7.3389448758411833</v>
      </c>
      <c r="AN167">
        <f t="shared" si="220"/>
        <v>3.1844416023812276</v>
      </c>
      <c r="AO167" s="11">
        <f t="shared" si="182"/>
        <v>7.4692856090853871E-3</v>
      </c>
      <c r="AP167" s="11">
        <f t="shared" si="183"/>
        <v>7.4692856090854123E-3</v>
      </c>
      <c r="AQ167" s="11">
        <f t="shared" si="184"/>
        <v>7.4692856090853733E-3</v>
      </c>
      <c r="AR167">
        <f t="shared" si="174"/>
        <v>236803.51597912927</v>
      </c>
      <c r="AS167">
        <f t="shared" si="159"/>
        <v>45127.795491685698</v>
      </c>
      <c r="AT167">
        <f t="shared" si="175"/>
        <v>30694.482845909675</v>
      </c>
      <c r="AU167">
        <f t="shared" si="223"/>
        <v>47360.703195825859</v>
      </c>
      <c r="AV167">
        <f t="shared" si="199"/>
        <v>9025.5590983371403</v>
      </c>
      <c r="AW167">
        <f t="shared" si="200"/>
        <v>6138.8965691819358</v>
      </c>
      <c r="AX167">
        <f t="shared" si="201"/>
        <v>147357.63858085778</v>
      </c>
      <c r="AY167">
        <f t="shared" si="202"/>
        <v>10120.039282486912</v>
      </c>
      <c r="AZ167">
        <f t="shared" si="203"/>
        <v>3617.6399306069388</v>
      </c>
      <c r="BA167">
        <f t="shared" si="204"/>
        <v>15299.420760463525</v>
      </c>
      <c r="BB167">
        <f t="shared" si="205"/>
        <v>32899.543598641903</v>
      </c>
      <c r="BC167">
        <f t="shared" si="206"/>
        <v>55615.841880154207</v>
      </c>
      <c r="BD167">
        <f t="shared" si="207"/>
        <v>870.37816788458179</v>
      </c>
      <c r="BE167">
        <f t="shared" si="227"/>
        <v>0.22892962336720582</v>
      </c>
      <c r="BF167">
        <f t="shared" si="227"/>
        <v>9.4306365573996173E-2</v>
      </c>
      <c r="BG167">
        <f t="shared" si="227"/>
        <v>1.9318389499603753E-2</v>
      </c>
      <c r="BH167">
        <f t="shared" si="188"/>
        <v>0.11558321628675135</v>
      </c>
      <c r="BI167">
        <f t="shared" si="189"/>
        <v>5.2408772455050717E-3</v>
      </c>
      <c r="BJ167">
        <f t="shared" si="190"/>
        <v>8.8936905877762111E-4</v>
      </c>
      <c r="BK167">
        <f t="shared" si="191"/>
        <v>3.7320017285840052E-5</v>
      </c>
      <c r="BL167">
        <f t="shared" si="192"/>
        <v>1241.0581585506152</v>
      </c>
      <c r="BM167">
        <f t="shared" si="193"/>
        <v>40.135265001149484</v>
      </c>
      <c r="BN167">
        <f t="shared" si="158"/>
        <v>1.1455186303892699</v>
      </c>
      <c r="BO167">
        <f t="shared" si="194"/>
        <v>949.94157039318736</v>
      </c>
      <c r="BP167">
        <f t="shared" si="195"/>
        <v>39.466703152198114</v>
      </c>
      <c r="BQ167">
        <f t="shared" si="196"/>
        <v>13.675269356186787</v>
      </c>
      <c r="BR167" s="11">
        <f t="shared" si="208"/>
        <v>3.7533475246752185E-2</v>
      </c>
      <c r="BS167">
        <f>MAX(-99,(BS$3*'Climate Model'!E273+BS$4*'Climate Model'!E273^2+BS$6*'Climate Model'!E273^6)*(K167/K$69)^BS$8)</f>
        <v>-6.795023843544703</v>
      </c>
      <c r="BT167">
        <f>MAX(-99,(BT$3*'Climate Model'!E273+BT$4*'Climate Model'!E273^2+BT$6*'Climate Model'!E273^6)*(L167/L$69)^BS$8)</f>
        <v>-8.2112660310804575</v>
      </c>
      <c r="BU167">
        <f>MAX(-99,(BU$3*'Climate Model'!E273+BU$4*'Climate Model'!E273^2+BU$6*'Climate Model'!E273^6)*(M167/M$69)^BS$8)</f>
        <v>-7.0080507559271812</v>
      </c>
      <c r="BV167" s="41">
        <f t="shared" si="176"/>
        <v>8.3839502226555323E-3</v>
      </c>
      <c r="BW167">
        <f>MAX(-99,(BW$3*'Climate Model'!N273+BW$4*'Climate Model'!N273^2+BW$6*'Climate Model'!N273^6)*(K167/K$69)^BS$8)</f>
        <v>-6.7950372710213491</v>
      </c>
      <c r="BX167">
        <f>MAX(-99,(BX$3*'Climate Model'!N273+BX$4*'Climate Model'!N273^2+BX$6*'Climate Model'!N273^6)*(L167/L$69)^BS$8)</f>
        <v>-8.2112788860436137</v>
      </c>
      <c r="BY167">
        <f>MAX(-99,(BY$3*'Climate Model'!N273+BY$4*'Climate Model'!N273^2+BY$6*'Climate Model'!N273^6)*(M167/M$69)^BS$8)</f>
        <v>-7.0080598132021388</v>
      </c>
      <c r="BZ167">
        <f t="shared" si="197"/>
        <v>4.0377981997106585E-2</v>
      </c>
      <c r="CA167">
        <f t="shared" si="209"/>
        <v>3.3852699115502282E-4</v>
      </c>
    </row>
    <row r="168" spans="1:79" ht="14.5" x14ac:dyDescent="0.35">
      <c r="A168" s="13">
        <v>2119</v>
      </c>
      <c r="B168" s="18">
        <f t="shared" si="160"/>
        <v>1285.6456540557449</v>
      </c>
      <c r="C168">
        <f t="shared" si="161"/>
        <v>3567.6611105460656</v>
      </c>
      <c r="D168">
        <f t="shared" si="162"/>
        <v>6788.8298726030926</v>
      </c>
      <c r="E168" s="11">
        <f t="shared" si="185"/>
        <v>3.6395416602203513E-5</v>
      </c>
      <c r="F168" s="11">
        <f t="shared" si="218"/>
        <v>7.2964786718613365E-5</v>
      </c>
      <c r="G168" s="11">
        <f t="shared" si="219"/>
        <v>1.610937916059768E-4</v>
      </c>
      <c r="H168">
        <f t="shared" si="210"/>
        <v>238567.84418864598</v>
      </c>
      <c r="I168">
        <f t="shared" si="211"/>
        <v>45471.03562173908</v>
      </c>
      <c r="J168">
        <f t="shared" si="186"/>
        <v>30951.04582875413</v>
      </c>
      <c r="K168">
        <f t="shared" si="163"/>
        <v>185562.67307095943</v>
      </c>
      <c r="L168">
        <f t="shared" si="212"/>
        <v>12745.334888262212</v>
      </c>
      <c r="M168">
        <f t="shared" si="164"/>
        <v>4559.1134863549514</v>
      </c>
      <c r="N168" s="11">
        <f t="shared" si="187"/>
        <v>7.4139344687602846E-3</v>
      </c>
      <c r="O168" s="11">
        <f t="shared" si="177"/>
        <v>7.532443896218397E-3</v>
      </c>
      <c r="P168" s="11">
        <f t="shared" si="178"/>
        <v>8.1961884117216534E-3</v>
      </c>
      <c r="Q168">
        <f t="shared" si="198"/>
        <v>8185.8620332209339</v>
      </c>
      <c r="R168">
        <f t="shared" si="213"/>
        <v>6123.7578962771795</v>
      </c>
      <c r="S168">
        <f t="shared" si="214"/>
        <v>4841.3190716772197</v>
      </c>
      <c r="T168">
        <f t="shared" si="165"/>
        <v>34.312512069933518</v>
      </c>
      <c r="U168">
        <f t="shared" si="166"/>
        <v>134.67381625567145</v>
      </c>
      <c r="V168">
        <f t="shared" si="167"/>
        <v>156.41859401014293</v>
      </c>
      <c r="W168" s="11">
        <f t="shared" si="179"/>
        <v>-1.219247815263802E-2</v>
      </c>
      <c r="X168" s="11">
        <f t="shared" si="180"/>
        <v>-1.3228586309256496E-2</v>
      </c>
      <c r="Y168" s="11">
        <f t="shared" si="181"/>
        <v>-1.2203590291796629E-2</v>
      </c>
      <c r="Z168">
        <f t="shared" si="168"/>
        <v>11326.577890876175</v>
      </c>
      <c r="AA168">
        <f t="shared" si="169"/>
        <v>21489.514143893732</v>
      </c>
      <c r="AB168">
        <f t="shared" si="170"/>
        <v>8645.9106912797015</v>
      </c>
      <c r="AC168">
        <f t="shared" si="171"/>
        <v>1.7858145839496746</v>
      </c>
      <c r="AD168">
        <f t="shared" si="172"/>
        <v>3.8524282195234969</v>
      </c>
      <c r="AE168">
        <f t="shared" si="173"/>
        <v>1.8138503719977632</v>
      </c>
      <c r="AF168" s="11">
        <f t="shared" si="215"/>
        <v>-2.9039671966837322E-3</v>
      </c>
      <c r="AG168" s="11">
        <f t="shared" si="216"/>
        <v>2.0566286860739247E-3</v>
      </c>
      <c r="AH168" s="11">
        <f t="shared" si="217"/>
        <v>8.2570411056281934E-4</v>
      </c>
      <c r="AI168">
        <f t="shared" si="226"/>
        <v>440245.20539219648</v>
      </c>
      <c r="AJ168">
        <f t="shared" si="221"/>
        <v>83778.344109105601</v>
      </c>
      <c r="AK168">
        <f t="shared" si="222"/>
        <v>56609.955020106834</v>
      </c>
      <c r="AL168">
        <f t="shared" si="224"/>
        <v>62.314018944303577</v>
      </c>
      <c r="AM168">
        <f t="shared" si="225"/>
        <v>7.3932133844347057</v>
      </c>
      <c r="AN168">
        <f t="shared" si="220"/>
        <v>3.2079892511765302</v>
      </c>
      <c r="AO168" s="11">
        <f t="shared" si="182"/>
        <v>7.3945927529945332E-3</v>
      </c>
      <c r="AP168" s="11">
        <f t="shared" si="183"/>
        <v>7.3945927529945584E-3</v>
      </c>
      <c r="AQ168" s="11">
        <f t="shared" si="184"/>
        <v>7.3945927529945193E-3</v>
      </c>
      <c r="AR168">
        <f t="shared" si="174"/>
        <v>238567.84418864598</v>
      </c>
      <c r="AS168">
        <f t="shared" si="159"/>
        <v>45471.03562173908</v>
      </c>
      <c r="AT168">
        <f t="shared" si="175"/>
        <v>30951.04582875413</v>
      </c>
      <c r="AU168">
        <f t="shared" si="223"/>
        <v>47713.568837729195</v>
      </c>
      <c r="AV168">
        <f t="shared" si="199"/>
        <v>9094.2071243478167</v>
      </c>
      <c r="AW168">
        <f t="shared" si="200"/>
        <v>6190.2091657508263</v>
      </c>
      <c r="AX168">
        <f t="shared" si="201"/>
        <v>148450.13845676751</v>
      </c>
      <c r="AY168">
        <f t="shared" si="202"/>
        <v>10196.267910609771</v>
      </c>
      <c r="AZ168">
        <f t="shared" si="203"/>
        <v>3647.2907890839615</v>
      </c>
      <c r="BA168">
        <f t="shared" si="204"/>
        <v>15309.47412188849</v>
      </c>
      <c r="BB168">
        <f t="shared" si="205"/>
        <v>32928.716608904404</v>
      </c>
      <c r="BC168">
        <f t="shared" si="206"/>
        <v>55680.216985768537</v>
      </c>
      <c r="BD168">
        <f t="shared" si="207"/>
        <v>829.7588166793081</v>
      </c>
      <c r="BE168">
        <f t="shared" si="227"/>
        <v>0.22892962336720582</v>
      </c>
      <c r="BF168">
        <f t="shared" si="227"/>
        <v>9.4306365573996173E-2</v>
      </c>
      <c r="BG168">
        <f t="shared" si="227"/>
        <v>1.9318389499603753E-2</v>
      </c>
      <c r="BH168">
        <f t="shared" si="188"/>
        <v>0.11544575618786547</v>
      </c>
      <c r="BI168">
        <f t="shared" si="189"/>
        <v>5.2408772455050717E-3</v>
      </c>
      <c r="BJ168">
        <f t="shared" si="190"/>
        <v>8.8936905877762111E-4</v>
      </c>
      <c r="BK168">
        <f t="shared" si="191"/>
        <v>3.7320017285840052E-5</v>
      </c>
      <c r="BL168">
        <f t="shared" si="192"/>
        <v>1250.3047861174741</v>
      </c>
      <c r="BM168">
        <f t="shared" si="193"/>
        <v>40.440532152549764</v>
      </c>
      <c r="BN168">
        <f t="shared" si="158"/>
        <v>1.1550935653439318</v>
      </c>
      <c r="BO168">
        <f t="shared" si="194"/>
        <v>964.37330399019879</v>
      </c>
      <c r="BP168">
        <f t="shared" si="195"/>
        <v>39.909772549142787</v>
      </c>
      <c r="BQ168">
        <f t="shared" si="196"/>
        <v>13.831379483089668</v>
      </c>
      <c r="BR168" s="11">
        <f t="shared" si="208"/>
        <v>3.7440966608611709E-2</v>
      </c>
      <c r="BS168">
        <f>MAX(-99,(BS$3*'Climate Model'!E274+BS$4*'Climate Model'!E274^2+BS$6*'Climate Model'!E274^6)*(K168/K$69)^BS$8)</f>
        <v>-6.9490817878730766</v>
      </c>
      <c r="BT168">
        <f>MAX(-99,(BT$3*'Climate Model'!E274+BT$4*'Climate Model'!E274^2+BT$6*'Climate Model'!E274^6)*(L168/L$69)^BS$8)</f>
        <v>-8.3553031822025368</v>
      </c>
      <c r="BU168">
        <f>MAX(-99,(BU$3*'Climate Model'!E274+BU$4*'Climate Model'!E274^2+BU$6*'Climate Model'!E274^6)*(M168/M$69)^BS$8)</f>
        <v>-7.1060317397230053</v>
      </c>
      <c r="BV168" s="41">
        <f t="shared" si="176"/>
        <v>7.9847144977671734E-3</v>
      </c>
      <c r="BW168">
        <f>MAX(-99,(BW$3*'Climate Model'!N274+BW$4*'Climate Model'!N274^2+BW$6*'Climate Model'!N274^6)*(K168/K$69)^BS$8)</f>
        <v>-6.9490952296275514</v>
      </c>
      <c r="BX168">
        <f>MAX(-99,(BX$3*'Climate Model'!N274+BX$4*'Climate Model'!N274^2+BX$6*'Climate Model'!N274^6)*(L168/L$69)^BS$8)</f>
        <v>-8.3553160409716778</v>
      </c>
      <c r="BY168">
        <f>MAX(-99,(BY$3*'Climate Model'!N274+BY$4*'Climate Model'!N274^2+BY$6*'Climate Model'!N274^6)*(M168/M$69)^BS$8)</f>
        <v>-7.1060407913918473</v>
      </c>
      <c r="BZ168">
        <f t="shared" si="197"/>
        <v>4.071630553990311E-2</v>
      </c>
      <c r="CA168">
        <f t="shared" si="209"/>
        <v>3.2510807513998224E-4</v>
      </c>
    </row>
    <row r="169" spans="1:79" ht="14.5" x14ac:dyDescent="0.35">
      <c r="A169" s="13">
        <v>2120</v>
      </c>
      <c r="B169" s="18">
        <f t="shared" si="160"/>
        <v>1285.690106084468</v>
      </c>
      <c r="C169">
        <f t="shared" si="161"/>
        <v>3567.9084084964798</v>
      </c>
      <c r="D169">
        <f t="shared" si="162"/>
        <v>6789.8688290306009</v>
      </c>
      <c r="E169" s="11">
        <f t="shared" si="185"/>
        <v>3.4575645772093338E-5</v>
      </c>
      <c r="F169" s="11">
        <f t="shared" si="218"/>
        <v>6.931654738268269E-5</v>
      </c>
      <c r="G169" s="11">
        <f t="shared" si="219"/>
        <v>1.5303910202567794E-4</v>
      </c>
      <c r="H169">
        <f t="shared" si="210"/>
        <v>240322.23596081586</v>
      </c>
      <c r="I169">
        <f t="shared" si="211"/>
        <v>45812.449897200589</v>
      </c>
      <c r="J169">
        <f t="shared" si="186"/>
        <v>31206.610371008821</v>
      </c>
      <c r="K169">
        <f t="shared" si="163"/>
        <v>186920.80993973755</v>
      </c>
      <c r="L169">
        <f t="shared" si="212"/>
        <v>12840.141800754915</v>
      </c>
      <c r="M169">
        <f t="shared" si="164"/>
        <v>4596.0549690713588</v>
      </c>
      <c r="N169" s="11">
        <f t="shared" si="187"/>
        <v>7.3190197484316686E-3</v>
      </c>
      <c r="O169" s="11">
        <f t="shared" si="177"/>
        <v>7.4385579762219203E-3</v>
      </c>
      <c r="P169" s="11">
        <f t="shared" si="178"/>
        <v>8.1027776182738438E-3</v>
      </c>
      <c r="Q169">
        <f t="shared" si="198"/>
        <v>8145.5197202913587</v>
      </c>
      <c r="R169">
        <f t="shared" si="213"/>
        <v>6088.1205551869471</v>
      </c>
      <c r="S169">
        <f t="shared" si="214"/>
        <v>4821.7248045450388</v>
      </c>
      <c r="T169">
        <f t="shared" si="165"/>
        <v>33.894157516158728</v>
      </c>
      <c r="U169">
        <f t="shared" si="166"/>
        <v>132.89227205373635</v>
      </c>
      <c r="V169">
        <f t="shared" si="167"/>
        <v>154.50972557482427</v>
      </c>
      <c r="W169" s="11">
        <f t="shared" si="179"/>
        <v>-1.219247815263802E-2</v>
      </c>
      <c r="X169" s="11">
        <f t="shared" si="180"/>
        <v>-1.3228586309256496E-2</v>
      </c>
      <c r="Y169" s="11">
        <f t="shared" si="181"/>
        <v>-1.2203590291796629E-2</v>
      </c>
      <c r="Z169">
        <f t="shared" si="168"/>
        <v>11239.106661897256</v>
      </c>
      <c r="AA169">
        <f t="shared" si="169"/>
        <v>21410.467415904412</v>
      </c>
      <c r="AB169">
        <f t="shared" si="170"/>
        <v>8618.8961315030847</v>
      </c>
      <c r="AC169">
        <f t="shared" si="171"/>
        <v>1.7806286369785254</v>
      </c>
      <c r="AD169">
        <f t="shared" si="172"/>
        <v>3.8603512339108095</v>
      </c>
      <c r="AE169">
        <f t="shared" si="173"/>
        <v>1.8153480757058678</v>
      </c>
      <c r="AF169" s="11">
        <f t="shared" si="215"/>
        <v>-2.9039671966837322E-3</v>
      </c>
      <c r="AG169" s="11">
        <f t="shared" si="216"/>
        <v>2.0566286860739247E-3</v>
      </c>
      <c r="AH169" s="11">
        <f t="shared" si="217"/>
        <v>8.2570411056281934E-4</v>
      </c>
      <c r="AI169">
        <f t="shared" si="226"/>
        <v>443934.25369070598</v>
      </c>
      <c r="AJ169">
        <f t="shared" si="221"/>
        <v>84494.716822542861</v>
      </c>
      <c r="AK169">
        <f t="shared" si="222"/>
        <v>57139.168683846983</v>
      </c>
      <c r="AL169">
        <f t="shared" si="224"/>
        <v>62.770197869270127</v>
      </c>
      <c r="AM169">
        <f t="shared" si="225"/>
        <v>7.4473364885274496</v>
      </c>
      <c r="AN169">
        <f t="shared" si="220"/>
        <v>3.2314738075042801</v>
      </c>
      <c r="AO169" s="11">
        <f t="shared" si="182"/>
        <v>7.3206468254645874E-3</v>
      </c>
      <c r="AP169" s="11">
        <f t="shared" si="183"/>
        <v>7.3206468254646126E-3</v>
      </c>
      <c r="AQ169" s="11">
        <f t="shared" si="184"/>
        <v>7.3206468254645744E-3</v>
      </c>
      <c r="AR169">
        <f t="shared" si="174"/>
        <v>240322.23596081586</v>
      </c>
      <c r="AS169">
        <f t="shared" si="159"/>
        <v>45812.449897200589</v>
      </c>
      <c r="AT169">
        <f t="shared" si="175"/>
        <v>31206.610371008821</v>
      </c>
      <c r="AU169">
        <f t="shared" si="223"/>
        <v>48064.447192163178</v>
      </c>
      <c r="AV169">
        <f t="shared" si="199"/>
        <v>9162.489979440119</v>
      </c>
      <c r="AW169">
        <f t="shared" si="200"/>
        <v>6241.3220742017647</v>
      </c>
      <c r="AX169">
        <f t="shared" si="201"/>
        <v>149536.64795179004</v>
      </c>
      <c r="AY169">
        <f t="shared" si="202"/>
        <v>10272.113440603931</v>
      </c>
      <c r="AZ169">
        <f t="shared" si="203"/>
        <v>3676.8439752570871</v>
      </c>
      <c r="BA169">
        <f t="shared" si="204"/>
        <v>15319.379179271482</v>
      </c>
      <c r="BB169">
        <f t="shared" si="205"/>
        <v>32957.440984179637</v>
      </c>
      <c r="BC169">
        <f t="shared" si="206"/>
        <v>55743.533335691849</v>
      </c>
      <c r="BD169">
        <f t="shared" si="207"/>
        <v>791.02173775949859</v>
      </c>
      <c r="BE169">
        <f t="shared" si="227"/>
        <v>0.22892962336720582</v>
      </c>
      <c r="BF169">
        <f t="shared" si="227"/>
        <v>9.4306365573996173E-2</v>
      </c>
      <c r="BG169">
        <f t="shared" si="227"/>
        <v>1.9318389499603753E-2</v>
      </c>
      <c r="BH169">
        <f t="shared" si="188"/>
        <v>0.1153086361262428</v>
      </c>
      <c r="BI169">
        <f t="shared" si="189"/>
        <v>5.2408772455050717E-3</v>
      </c>
      <c r="BJ169">
        <f t="shared" si="190"/>
        <v>8.8936905877762111E-4</v>
      </c>
      <c r="BK169">
        <f t="shared" si="191"/>
        <v>3.7320017285840052E-5</v>
      </c>
      <c r="BL169">
        <f t="shared" si="192"/>
        <v>1259.4993380359406</v>
      </c>
      <c r="BM169">
        <f t="shared" si="193"/>
        <v>40.74417544537021</v>
      </c>
      <c r="BN169">
        <f t="shared" si="158"/>
        <v>1.1646312384785247</v>
      </c>
      <c r="BO169">
        <f t="shared" si="194"/>
        <v>979.02583577736118</v>
      </c>
      <c r="BP169">
        <f t="shared" si="195"/>
        <v>40.357882562026099</v>
      </c>
      <c r="BQ169">
        <f t="shared" si="196"/>
        <v>13.989296190865845</v>
      </c>
      <c r="BR169" s="11">
        <f t="shared" si="208"/>
        <v>3.7349766322809702E-2</v>
      </c>
      <c r="BS169">
        <f>MAX(-99,(BS$3*'Climate Model'!E275+BS$4*'Climate Model'!E275^2+BS$6*'Climate Model'!E275^6)*(K169/K$69)^BS$8)</f>
        <v>-7.1027500696328918</v>
      </c>
      <c r="BT169">
        <f>MAX(-99,(BT$3*'Climate Model'!E275+BT$4*'Climate Model'!E275^2+BT$6*'Climate Model'!E275^6)*(L169/L$69)^BS$8)</f>
        <v>-8.4988868529640094</v>
      </c>
      <c r="BU169">
        <f>MAX(-99,(BU$3*'Climate Model'!E275+BU$4*'Climate Model'!E275^2+BU$6*'Climate Model'!E275^6)*(M169/M$69)^BS$8)</f>
        <v>-7.2036097362383362</v>
      </c>
      <c r="BV169" s="41">
        <f t="shared" si="176"/>
        <v>7.6044899978735007E-3</v>
      </c>
      <c r="BW169">
        <f>MAX(-99,(BW$3*'Climate Model'!N275+BW$4*'Climate Model'!N275^2+BW$6*'Climate Model'!N275^6)*(K169/K$69)^BS$8)</f>
        <v>-7.1027635241574423</v>
      </c>
      <c r="BX169">
        <f>MAX(-99,(BX$3*'Climate Model'!N275+BX$4*'Climate Model'!N275^2+BX$6*'Climate Model'!N275^6)*(L169/L$69)^BS$8)</f>
        <v>-8.4988997143202596</v>
      </c>
      <c r="BY169">
        <f>MAX(-99,(BY$3*'Climate Model'!N275+BY$4*'Climate Model'!N275^2+BY$6*'Climate Model'!N275^6)*(M169/M$69)^BS$8)</f>
        <v>-7.2036187816067487</v>
      </c>
      <c r="BZ169">
        <f t="shared" si="197"/>
        <v>4.1049069502965614E-2</v>
      </c>
      <c r="CA169">
        <f t="shared" si="209"/>
        <v>3.1215723845731615E-4</v>
      </c>
    </row>
    <row r="170" spans="1:79" ht="14.5" x14ac:dyDescent="0.35">
      <c r="A170" s="13">
        <v>2121</v>
      </c>
      <c r="B170" s="18">
        <f t="shared" si="160"/>
        <v>1285.7323369718647</v>
      </c>
      <c r="C170">
        <f t="shared" si="161"/>
        <v>3568.1433578341216</v>
      </c>
      <c r="D170">
        <f t="shared" si="162"/>
        <v>6790.8559886876446</v>
      </c>
      <c r="E170" s="11">
        <f t="shared" si="185"/>
        <v>3.2846863483488667E-5</v>
      </c>
      <c r="F170" s="11">
        <f t="shared" si="218"/>
        <v>6.5850720013548554E-5</v>
      </c>
      <c r="G170" s="11">
        <f t="shared" si="219"/>
        <v>1.4538714692439403E-4</v>
      </c>
      <c r="H170">
        <f t="shared" si="210"/>
        <v>242066.65777796204</v>
      </c>
      <c r="I170">
        <f t="shared" si="211"/>
        <v>46152.033117301973</v>
      </c>
      <c r="J170">
        <f t="shared" si="186"/>
        <v>31461.170422998821</v>
      </c>
      <c r="K170">
        <f t="shared" si="163"/>
        <v>188271.42385488522</v>
      </c>
      <c r="L170">
        <f t="shared" si="212"/>
        <v>12934.467169311396</v>
      </c>
      <c r="M170">
        <f t="shared" si="164"/>
        <v>4632.8725679660292</v>
      </c>
      <c r="N170" s="11">
        <f t="shared" si="187"/>
        <v>7.2255941731854218E-3</v>
      </c>
      <c r="O170" s="11">
        <f t="shared" si="177"/>
        <v>7.3461313761297954E-3</v>
      </c>
      <c r="P170" s="11">
        <f t="shared" si="178"/>
        <v>8.0106959430273194E-3</v>
      </c>
      <c r="Q170">
        <f t="shared" si="198"/>
        <v>8104.6104680036415</v>
      </c>
      <c r="R170">
        <f t="shared" si="213"/>
        <v>6052.114333178688</v>
      </c>
      <c r="S170">
        <f t="shared" si="214"/>
        <v>4801.7344626464355</v>
      </c>
      <c r="T170">
        <f t="shared" si="165"/>
        <v>33.480903741140892</v>
      </c>
      <c r="U170">
        <f t="shared" si="166"/>
        <v>131.13429516304029</v>
      </c>
      <c r="V170">
        <f t="shared" si="167"/>
        <v>152.62415218781118</v>
      </c>
      <c r="W170" s="11">
        <f t="shared" si="179"/>
        <v>-1.219247815263802E-2</v>
      </c>
      <c r="X170" s="11">
        <f t="shared" si="180"/>
        <v>-1.3228586309256496E-2</v>
      </c>
      <c r="Y170" s="11">
        <f t="shared" si="181"/>
        <v>-1.2203590291796629E-2</v>
      </c>
      <c r="Z170">
        <f t="shared" si="168"/>
        <v>11151.239922411849</v>
      </c>
      <c r="AA170">
        <f t="shared" si="169"/>
        <v>21329.645867478717</v>
      </c>
      <c r="AB170">
        <f t="shared" si="170"/>
        <v>8591.1007342237499</v>
      </c>
      <c r="AC170">
        <f t="shared" si="171"/>
        <v>1.7754577498272641</v>
      </c>
      <c r="AD170">
        <f t="shared" si="172"/>
        <v>3.8682905429967915</v>
      </c>
      <c r="AE170">
        <f t="shared" si="173"/>
        <v>1.8168470160740804</v>
      </c>
      <c r="AF170" s="11">
        <f t="shared" si="215"/>
        <v>-2.9039671966837322E-3</v>
      </c>
      <c r="AG170" s="11">
        <f t="shared" si="216"/>
        <v>2.0566286860739247E-3</v>
      </c>
      <c r="AH170" s="11">
        <f t="shared" si="217"/>
        <v>8.2570411056281934E-4</v>
      </c>
      <c r="AI170">
        <f t="shared" si="226"/>
        <v>447605.27551379858</v>
      </c>
      <c r="AJ170">
        <f t="shared" si="221"/>
        <v>85207.735119728692</v>
      </c>
      <c r="AK170">
        <f t="shared" si="222"/>
        <v>57666.573889664054</v>
      </c>
      <c r="AL170">
        <f t="shared" si="224"/>
        <v>63.225121134537936</v>
      </c>
      <c r="AM170">
        <f t="shared" si="225"/>
        <v>7.5013106155481264</v>
      </c>
      <c r="AN170">
        <f t="shared" si="220"/>
        <v>3.2548937211900539</v>
      </c>
      <c r="AO170" s="11">
        <f t="shared" si="182"/>
        <v>7.2474403572099413E-3</v>
      </c>
      <c r="AP170" s="11">
        <f t="shared" si="183"/>
        <v>7.2474403572099664E-3</v>
      </c>
      <c r="AQ170" s="11">
        <f t="shared" si="184"/>
        <v>7.2474403572099283E-3</v>
      </c>
      <c r="AR170">
        <f t="shared" si="174"/>
        <v>242066.65777796204</v>
      </c>
      <c r="AS170">
        <f t="shared" si="159"/>
        <v>46152.033117301973</v>
      </c>
      <c r="AT170">
        <f t="shared" si="175"/>
        <v>31461.170422998821</v>
      </c>
      <c r="AU170">
        <f t="shared" si="223"/>
        <v>48413.331555592413</v>
      </c>
      <c r="AV170">
        <f t="shared" si="199"/>
        <v>9230.4066234603943</v>
      </c>
      <c r="AW170">
        <f t="shared" si="200"/>
        <v>6292.2340845997642</v>
      </c>
      <c r="AX170">
        <f t="shared" si="201"/>
        <v>150617.13908390817</v>
      </c>
      <c r="AY170">
        <f t="shared" si="202"/>
        <v>10347.573735449118</v>
      </c>
      <c r="AZ170">
        <f t="shared" si="203"/>
        <v>3706.298054372824</v>
      </c>
      <c r="BA170">
        <f t="shared" si="204"/>
        <v>15329.13915018133</v>
      </c>
      <c r="BB170">
        <f t="shared" si="205"/>
        <v>32985.727495626794</v>
      </c>
      <c r="BC170">
        <f t="shared" si="206"/>
        <v>55805.820479305316</v>
      </c>
      <c r="BD170">
        <f t="shared" si="207"/>
        <v>754.08068934727737</v>
      </c>
      <c r="BE170">
        <f t="shared" si="227"/>
        <v>0.22892962336720582</v>
      </c>
      <c r="BF170">
        <f t="shared" si="227"/>
        <v>9.4306365573996173E-2</v>
      </c>
      <c r="BG170">
        <f t="shared" si="227"/>
        <v>1.9318389499603753E-2</v>
      </c>
      <c r="BH170">
        <f t="shared" si="188"/>
        <v>0.11517185232066129</v>
      </c>
      <c r="BI170">
        <f t="shared" si="189"/>
        <v>5.2408772455050717E-3</v>
      </c>
      <c r="BJ170">
        <f t="shared" si="190"/>
        <v>8.8936905877762111E-4</v>
      </c>
      <c r="BK170">
        <f t="shared" si="191"/>
        <v>3.7320017285840052E-5</v>
      </c>
      <c r="BL170">
        <f t="shared" si="192"/>
        <v>1268.6416386439846</v>
      </c>
      <c r="BM170">
        <f t="shared" si="193"/>
        <v>41.046190254208454</v>
      </c>
      <c r="BN170">
        <f t="shared" si="158"/>
        <v>1.1741314240190757</v>
      </c>
      <c r="BO170">
        <f t="shared" si="194"/>
        <v>993.90254680990563</v>
      </c>
      <c r="BP170">
        <f t="shared" si="195"/>
        <v>40.811090199857503</v>
      </c>
      <c r="BQ170">
        <f t="shared" si="196"/>
        <v>14.149040108998804</v>
      </c>
      <c r="BR170" s="11">
        <f t="shared" si="208"/>
        <v>3.7259866632408406E-2</v>
      </c>
      <c r="BS170">
        <f>MAX(-99,(BS$3*'Climate Model'!E276+BS$4*'Climate Model'!E276^2+BS$6*'Climate Model'!E276^6)*(K170/K$69)^BS$8)</f>
        <v>-7.2559918803567243</v>
      </c>
      <c r="BT170">
        <f>MAX(-99,(BT$3*'Climate Model'!E276+BT$4*'Climate Model'!E276^2+BT$6*'Climate Model'!E276^6)*(L170/L$69)^BS$8)</f>
        <v>-8.6419845870608114</v>
      </c>
      <c r="BU170">
        <f>MAX(-99,(BU$3*'Climate Model'!E276+BU$4*'Climate Model'!E276^2+BU$6*'Climate Model'!E276^6)*(M170/M$69)^BS$8)</f>
        <v>-7.3007642896236034</v>
      </c>
      <c r="BV170" s="41">
        <f t="shared" si="176"/>
        <v>7.2423714265461899E-3</v>
      </c>
      <c r="BW170">
        <f>MAX(-99,(BW$3*'Climate Model'!N276+BW$4*'Climate Model'!N276^2+BW$6*'Climate Model'!N276^6)*(K170/K$69)^BS$8)</f>
        <v>-7.2560053461933167</v>
      </c>
      <c r="BX170">
        <f>MAX(-99,(BX$3*'Climate Model'!N276+BX$4*'Climate Model'!N276^2+BX$6*'Climate Model'!N276^6)*(L170/L$69)^BS$8)</f>
        <v>-8.6419974498288106</v>
      </c>
      <c r="BY170">
        <f>MAX(-99,(BY$3*'Climate Model'!N276+BY$4*'Climate Model'!N276^2+BY$6*'Climate Model'!N276^6)*(M170/M$69)^BS$8)</f>
        <v>-7.3007733280254801</v>
      </c>
      <c r="BZ170">
        <f t="shared" si="197"/>
        <v>4.1376316545917044E-2</v>
      </c>
      <c r="CA170">
        <f t="shared" si="209"/>
        <v>2.9966265268787994E-4</v>
      </c>
    </row>
    <row r="171" spans="1:79" ht="14.5" x14ac:dyDescent="0.35">
      <c r="A171" s="13">
        <v>2122</v>
      </c>
      <c r="B171" s="18">
        <f t="shared" si="160"/>
        <v>1285.7724576326859</v>
      </c>
      <c r="C171">
        <f t="shared" si="161"/>
        <v>3568.3665744028849</v>
      </c>
      <c r="D171">
        <f t="shared" si="162"/>
        <v>6791.7939267061465</v>
      </c>
      <c r="E171" s="11">
        <f t="shared" si="185"/>
        <v>3.120452030931423E-5</v>
      </c>
      <c r="F171" s="11">
        <f t="shared" si="218"/>
        <v>6.2558184012871123E-5</v>
      </c>
      <c r="G171" s="11">
        <f t="shared" si="219"/>
        <v>1.3811778957817432E-4</v>
      </c>
      <c r="H171">
        <f t="shared" si="210"/>
        <v>243801.08195784557</v>
      </c>
      <c r="I171">
        <f t="shared" si="211"/>
        <v>46489.781028039833</v>
      </c>
      <c r="J171">
        <f t="shared" si="186"/>
        <v>31714.720298302902</v>
      </c>
      <c r="K171">
        <f t="shared" si="163"/>
        <v>189614.48467073453</v>
      </c>
      <c r="L171">
        <f t="shared" si="212"/>
        <v>13028.30862768611</v>
      </c>
      <c r="M171">
        <f t="shared" si="164"/>
        <v>4669.5645716806612</v>
      </c>
      <c r="N171" s="11">
        <f t="shared" si="187"/>
        <v>7.1336413585765899E-3</v>
      </c>
      <c r="O171" s="11">
        <f t="shared" si="177"/>
        <v>7.2551468217697248E-3</v>
      </c>
      <c r="P171" s="11">
        <f t="shared" si="178"/>
        <v>7.9199250953584585E-3</v>
      </c>
      <c r="Q171">
        <f t="shared" si="198"/>
        <v>8063.1572526582395</v>
      </c>
      <c r="R171">
        <f t="shared" si="213"/>
        <v>6015.7578520772822</v>
      </c>
      <c r="S171">
        <f t="shared" si="214"/>
        <v>4781.3616448093726</v>
      </c>
      <c r="T171">
        <f t="shared" si="165"/>
        <v>33.072688553746453</v>
      </c>
      <c r="U171">
        <f t="shared" si="166"/>
        <v>129.39957382137248</v>
      </c>
      <c r="V171">
        <f t="shared" si="167"/>
        <v>150.76158956587832</v>
      </c>
      <c r="W171" s="11">
        <f t="shared" si="179"/>
        <v>-1.219247815263802E-2</v>
      </c>
      <c r="X171" s="11">
        <f t="shared" si="180"/>
        <v>-1.3228586309256496E-2</v>
      </c>
      <c r="Y171" s="11">
        <f t="shared" si="181"/>
        <v>-1.2203590291796629E-2</v>
      </c>
      <c r="Z171">
        <f t="shared" si="168"/>
        <v>11063.014839789936</v>
      </c>
      <c r="AA171">
        <f t="shared" si="169"/>
        <v>21247.106291807559</v>
      </c>
      <c r="AB171">
        <f t="shared" si="170"/>
        <v>8562.5472708348589</v>
      </c>
      <c r="AC171">
        <f t="shared" si="171"/>
        <v>1.7703018787626679</v>
      </c>
      <c r="AD171">
        <f t="shared" si="172"/>
        <v>3.8762461802935873</v>
      </c>
      <c r="AE171">
        <f t="shared" si="173"/>
        <v>1.8183471941235165</v>
      </c>
      <c r="AF171" s="11">
        <f t="shared" si="215"/>
        <v>-2.9039671966837322E-3</v>
      </c>
      <c r="AG171" s="11">
        <f t="shared" si="216"/>
        <v>2.0566286860739247E-3</v>
      </c>
      <c r="AH171" s="11">
        <f t="shared" si="217"/>
        <v>8.2570411056281934E-4</v>
      </c>
      <c r="AI171">
        <f t="shared" si="226"/>
        <v>451258.07951801113</v>
      </c>
      <c r="AJ171">
        <f t="shared" si="221"/>
        <v>85917.368231216227</v>
      </c>
      <c r="AK171">
        <f t="shared" si="222"/>
        <v>58192.150585297408</v>
      </c>
      <c r="AL171">
        <f t="shared" si="224"/>
        <v>63.678759226092872</v>
      </c>
      <c r="AM171">
        <f t="shared" si="225"/>
        <v>7.5551322638223457</v>
      </c>
      <c r="AN171">
        <f t="shared" si="220"/>
        <v>3.2782474728223017</v>
      </c>
      <c r="AO171" s="11">
        <f t="shared" si="182"/>
        <v>7.1749659536378416E-3</v>
      </c>
      <c r="AP171" s="11">
        <f t="shared" si="183"/>
        <v>7.1749659536378668E-3</v>
      </c>
      <c r="AQ171" s="11">
        <f t="shared" si="184"/>
        <v>7.1749659536378286E-3</v>
      </c>
      <c r="AR171">
        <f t="shared" si="174"/>
        <v>243801.08195784557</v>
      </c>
      <c r="AS171">
        <f t="shared" si="159"/>
        <v>46489.781028039833</v>
      </c>
      <c r="AT171">
        <f t="shared" si="175"/>
        <v>31714.720298302902</v>
      </c>
      <c r="AU171">
        <f t="shared" si="223"/>
        <v>48760.21639156912</v>
      </c>
      <c r="AV171">
        <f t="shared" si="199"/>
        <v>9297.9562056079667</v>
      </c>
      <c r="AW171">
        <f t="shared" si="200"/>
        <v>6342.9440596605809</v>
      </c>
      <c r="AX171">
        <f t="shared" si="201"/>
        <v>151691.58773658762</v>
      </c>
      <c r="AY171">
        <f t="shared" si="202"/>
        <v>10422.646902148888</v>
      </c>
      <c r="AZ171">
        <f t="shared" si="203"/>
        <v>3735.6516573445283</v>
      </c>
      <c r="BA171">
        <f t="shared" si="204"/>
        <v>15338.757167223435</v>
      </c>
      <c r="BB171">
        <f t="shared" si="205"/>
        <v>33013.586583699573</v>
      </c>
      <c r="BC171">
        <f t="shared" si="206"/>
        <v>55867.106864711102</v>
      </c>
      <c r="BD171">
        <f t="shared" si="207"/>
        <v>718.85330593239075</v>
      </c>
      <c r="BE171">
        <f t="shared" si="227"/>
        <v>0.22892962336720582</v>
      </c>
      <c r="BF171">
        <f t="shared" si="227"/>
        <v>9.4306365573996173E-2</v>
      </c>
      <c r="BG171">
        <f t="shared" si="227"/>
        <v>1.9318389499603753E-2</v>
      </c>
      <c r="BH171">
        <f t="shared" si="188"/>
        <v>0.11503540143052238</v>
      </c>
      <c r="BI171">
        <f t="shared" si="189"/>
        <v>5.2408772455050717E-3</v>
      </c>
      <c r="BJ171">
        <f t="shared" si="190"/>
        <v>8.8936905877762111E-4</v>
      </c>
      <c r="BK171">
        <f t="shared" si="191"/>
        <v>3.7320017285840052E-5</v>
      </c>
      <c r="BL171">
        <f t="shared" si="192"/>
        <v>1277.7315428623899</v>
      </c>
      <c r="BM171">
        <f t="shared" si="193"/>
        <v>41.346572795685496</v>
      </c>
      <c r="BN171">
        <f t="shared" si="158"/>
        <v>1.1835939097482466</v>
      </c>
      <c r="BO171">
        <f t="shared" si="194"/>
        <v>1009.0068697799317</v>
      </c>
      <c r="BP171">
        <f t="shared" si="195"/>
        <v>41.269453118666277</v>
      </c>
      <c r="BQ171">
        <f t="shared" si="196"/>
        <v>14.310632110154014</v>
      </c>
      <c r="BR171" s="11">
        <f t="shared" si="208"/>
        <v>3.7171259259880268E-2</v>
      </c>
      <c r="BS171">
        <f>MAX(-99,(BS$3*'Climate Model'!E277+BS$4*'Climate Model'!E277^2+BS$6*'Climate Model'!E277^6)*(K171/K$69)^BS$8)</f>
        <v>-7.4087711735113322</v>
      </c>
      <c r="BT171">
        <f>MAX(-99,(BT$3*'Climate Model'!E277+BT$4*'Climate Model'!E277^2+BT$6*'Climate Model'!E277^6)*(L171/L$69)^BS$8)</f>
        <v>-8.7845646395591448</v>
      </c>
      <c r="BU171">
        <f>MAX(-99,(BU$3*'Climate Model'!E277+BU$4*'Climate Model'!E277^2+BU$6*'Climate Model'!E277^6)*(M171/M$69)^BS$8)</f>
        <v>-7.3974754528352982</v>
      </c>
      <c r="BV171" s="41">
        <f t="shared" si="176"/>
        <v>6.8974965967106578E-3</v>
      </c>
      <c r="BW171">
        <f>MAX(-99,(BW$3*'Climate Model'!N277+BW$4*'Climate Model'!N277^2+BW$6*'Climate Model'!N277^6)*(K171/K$69)^BS$8)</f>
        <v>-7.4087846492505207</v>
      </c>
      <c r="BX171">
        <f>MAX(-99,(BX$3*'Climate Model'!N277+BX$4*'Climate Model'!N277^2+BX$6*'Climate Model'!N277^6)*(L171/L$69)^BS$8)</f>
        <v>-8.784577502606</v>
      </c>
      <c r="BY171">
        <f>MAX(-99,(BY$3*'Climate Model'!N277+BY$4*'Climate Model'!N277^2+BY$6*'Climate Model'!N277^6)*(M171/M$69)^BS$8)</f>
        <v>-7.3974844836319944</v>
      </c>
      <c r="BZ171">
        <f t="shared" si="197"/>
        <v>4.1698092172892248E-2</v>
      </c>
      <c r="CA171">
        <f t="shared" si="209"/>
        <v>2.876124488518516E-4</v>
      </c>
    </row>
    <row r="172" spans="1:79" ht="14.5" x14ac:dyDescent="0.35">
      <c r="A172" s="13">
        <v>2123</v>
      </c>
      <c r="B172" s="18">
        <f t="shared" si="160"/>
        <v>1285.8105734498147</v>
      </c>
      <c r="C172">
        <f t="shared" si="161"/>
        <v>3568.5786434090323</v>
      </c>
      <c r="D172">
        <f t="shared" si="162"/>
        <v>6792.6850908923525</v>
      </c>
      <c r="E172" s="11">
        <f t="shared" si="185"/>
        <v>2.9644294293848517E-5</v>
      </c>
      <c r="F172" s="11">
        <f t="shared" si="218"/>
        <v>5.9430274812227565E-5</v>
      </c>
      <c r="G172" s="11">
        <f t="shared" si="219"/>
        <v>1.312119000992656E-4</v>
      </c>
      <c r="H172">
        <f t="shared" si="210"/>
        <v>245525.48649996059</v>
      </c>
      <c r="I172">
        <f t="shared" si="211"/>
        <v>46825.690297196255</v>
      </c>
      <c r="J172">
        <f t="shared" si="186"/>
        <v>31967.254666226116</v>
      </c>
      <c r="K172">
        <f t="shared" si="163"/>
        <v>190949.96694670088</v>
      </c>
      <c r="L172">
        <f t="shared" si="212"/>
        <v>13121.664106711145</v>
      </c>
      <c r="M172">
        <f t="shared" si="164"/>
        <v>4706.1293492153609</v>
      </c>
      <c r="N172" s="11">
        <f t="shared" si="187"/>
        <v>7.0431448224296551E-3</v>
      </c>
      <c r="O172" s="11">
        <f t="shared" si="177"/>
        <v>7.1655870069463464E-3</v>
      </c>
      <c r="P172" s="11">
        <f t="shared" si="178"/>
        <v>7.8304469235638795E-3</v>
      </c>
      <c r="Q172">
        <f t="shared" si="198"/>
        <v>8021.1827328809159</v>
      </c>
      <c r="R172">
        <f t="shared" si="213"/>
        <v>5979.0693958249203</v>
      </c>
      <c r="S172">
        <f t="shared" si="214"/>
        <v>4760.6197280067208</v>
      </c>
      <c r="T172">
        <f t="shared" si="165"/>
        <v>32.669450521105894</v>
      </c>
      <c r="U172">
        <f t="shared" si="166"/>
        <v>127.68780039069546</v>
      </c>
      <c r="V172">
        <f t="shared" si="167"/>
        <v>148.92175689507636</v>
      </c>
      <c r="W172" s="11">
        <f t="shared" si="179"/>
        <v>-1.219247815263802E-2</v>
      </c>
      <c r="X172" s="11">
        <f t="shared" si="180"/>
        <v>-1.3228586309256496E-2</v>
      </c>
      <c r="Y172" s="11">
        <f t="shared" si="181"/>
        <v>-1.2203590291796629E-2</v>
      </c>
      <c r="Z172">
        <f t="shared" si="168"/>
        <v>10974.467755792237</v>
      </c>
      <c r="AA172">
        <f t="shared" si="169"/>
        <v>21162.904810600714</v>
      </c>
      <c r="AB172">
        <f t="shared" si="170"/>
        <v>8533.2581949455689</v>
      </c>
      <c r="AC172">
        <f t="shared" si="171"/>
        <v>1.7651609801785135</v>
      </c>
      <c r="AD172">
        <f t="shared" si="172"/>
        <v>3.8842181793822634</v>
      </c>
      <c r="AE172">
        <f t="shared" si="173"/>
        <v>1.8198486108761347</v>
      </c>
      <c r="AF172" s="11">
        <f t="shared" si="215"/>
        <v>-2.9039671966837322E-3</v>
      </c>
      <c r="AG172" s="11">
        <f t="shared" si="216"/>
        <v>2.0566286860739247E-3</v>
      </c>
      <c r="AH172" s="11">
        <f t="shared" si="217"/>
        <v>8.2570411056281934E-4</v>
      </c>
      <c r="AI172">
        <f t="shared" si="226"/>
        <v>454892.48795777914</v>
      </c>
      <c r="AJ172">
        <f t="shared" si="221"/>
        <v>86623.587613702577</v>
      </c>
      <c r="AK172">
        <f t="shared" si="222"/>
        <v>58715.879586428244</v>
      </c>
      <c r="AL172">
        <f t="shared" si="224"/>
        <v>64.131083226215807</v>
      </c>
      <c r="AM172">
        <f t="shared" si="225"/>
        <v>7.6087980024228195</v>
      </c>
      <c r="AN172">
        <f t="shared" si="220"/>
        <v>3.3015335736873497</v>
      </c>
      <c r="AO172" s="11">
        <f t="shared" si="182"/>
        <v>7.1032162941014635E-3</v>
      </c>
      <c r="AP172" s="11">
        <f t="shared" si="183"/>
        <v>7.1032162941014878E-3</v>
      </c>
      <c r="AQ172" s="11">
        <f t="shared" si="184"/>
        <v>7.1032162941014505E-3</v>
      </c>
      <c r="AR172">
        <f t="shared" si="174"/>
        <v>245525.48649996059</v>
      </c>
      <c r="AS172">
        <f t="shared" si="159"/>
        <v>46825.690297196255</v>
      </c>
      <c r="AT172">
        <f t="shared" si="175"/>
        <v>31967.254666226116</v>
      </c>
      <c r="AU172">
        <f t="shared" si="223"/>
        <v>49105.097299992121</v>
      </c>
      <c r="AV172">
        <f t="shared" si="199"/>
        <v>9365.1380594392522</v>
      </c>
      <c r="AW172">
        <f t="shared" si="200"/>
        <v>6393.4509332452235</v>
      </c>
      <c r="AX172">
        <f t="shared" si="201"/>
        <v>152759.9735573607</v>
      </c>
      <c r="AY172">
        <f t="shared" si="202"/>
        <v>10497.331285368917</v>
      </c>
      <c r="AZ172">
        <f t="shared" si="203"/>
        <v>3764.9034793722894</v>
      </c>
      <c r="BA172">
        <f t="shared" si="204"/>
        <v>15348.236281009276</v>
      </c>
      <c r="BB172">
        <f t="shared" si="205"/>
        <v>33041.02837082497</v>
      </c>
      <c r="BC172">
        <f t="shared" si="206"/>
        <v>55927.419885013238</v>
      </c>
      <c r="BD172">
        <f t="shared" si="207"/>
        <v>685.26093006956637</v>
      </c>
      <c r="BE172">
        <f t="shared" si="227"/>
        <v>0.22892962336720582</v>
      </c>
      <c r="BF172">
        <f t="shared" si="227"/>
        <v>9.4306365573996173E-2</v>
      </c>
      <c r="BG172">
        <f t="shared" si="227"/>
        <v>1.9318389499603753E-2</v>
      </c>
      <c r="BH172">
        <f t="shared" si="188"/>
        <v>0.11489928052992174</v>
      </c>
      <c r="BI172">
        <f t="shared" si="189"/>
        <v>5.2408772455050717E-3</v>
      </c>
      <c r="BJ172">
        <f t="shared" si="190"/>
        <v>8.8936905877762111E-4</v>
      </c>
      <c r="BK172">
        <f t="shared" si="191"/>
        <v>3.7320017285840052E-5</v>
      </c>
      <c r="BL172">
        <f t="shared" si="192"/>
        <v>1286.768935389206</v>
      </c>
      <c r="BM172">
        <f t="shared" si="193"/>
        <v>41.645320106229818</v>
      </c>
      <c r="BN172">
        <f t="shared" si="158"/>
        <v>1.1930184967244097</v>
      </c>
      <c r="BO172">
        <f t="shared" si="194"/>
        <v>1024.3422897993353</v>
      </c>
      <c r="BP172">
        <f t="shared" si="195"/>
        <v>41.733029628429051</v>
      </c>
      <c r="BQ172">
        <f t="shared" si="196"/>
        <v>14.474093312703772</v>
      </c>
      <c r="BR172" s="11">
        <f t="shared" si="208"/>
        <v>3.7083935437858456E-2</v>
      </c>
      <c r="BS172">
        <f>MAX(-99,(BS$3*'Climate Model'!E278+BS$4*'Climate Model'!E278^2+BS$6*'Climate Model'!E278^6)*(K172/K$69)^BS$8)</f>
        <v>-7.56105267308652</v>
      </c>
      <c r="BT172">
        <f>MAX(-99,(BT$3*'Climate Model'!E278+BT$4*'Climate Model'!E278^2+BT$6*'Climate Model'!E278^6)*(L172/L$69)^BS$8)</f>
        <v>-8.9265959835472053</v>
      </c>
      <c r="BU172">
        <f>MAX(-99,(BU$3*'Climate Model'!E278+BU$4*'Climate Model'!E278^2+BU$6*'Climate Model'!E278^6)*(M172/M$69)^BS$8)</f>
        <v>-7.4937237904830756</v>
      </c>
      <c r="BV172" s="41">
        <f t="shared" si="176"/>
        <v>6.5690443778196727E-3</v>
      </c>
      <c r="BW172">
        <f>MAX(-99,(BW$3*'Climate Model'!N278+BW$4*'Climate Model'!N278^2+BW$6*'Climate Model'!N278^6)*(K172/K$69)^BS$8)</f>
        <v>-7.5610661573663531</v>
      </c>
      <c r="BX172">
        <f>MAX(-99,(BX$3*'Climate Model'!N278+BX$4*'Climate Model'!N278^2+BX$6*'Climate Model'!N278^6)*(L172/L$69)^BS$8)</f>
        <v>-8.9266088457814146</v>
      </c>
      <c r="BY172">
        <f>MAX(-99,(BY$3*'Climate Model'!N278+BY$4*'Climate Model'!N278^2+BY$6*'Climate Model'!N278^6)*(M172/M$69)^BS$8)</f>
        <v>-7.4937328130626568</v>
      </c>
      <c r="BZ172">
        <f t="shared" si="197"/>
        <v>4.2014444609722756E-2</v>
      </c>
      <c r="CA172">
        <f t="shared" si="209"/>
        <v>2.759947511507153E-4</v>
      </c>
    </row>
    <row r="173" spans="1:79" ht="14.5" x14ac:dyDescent="0.35">
      <c r="A173" s="13">
        <v>2124</v>
      </c>
      <c r="B173" s="18">
        <f t="shared" si="160"/>
        <v>1285.8467845495079</v>
      </c>
      <c r="C173">
        <f t="shared" si="161"/>
        <v>3568.7801209380259</v>
      </c>
      <c r="D173">
        <f t="shared" si="162"/>
        <v>6793.5318079540266</v>
      </c>
      <c r="E173" s="11">
        <f t="shared" si="185"/>
        <v>2.8162079579156089E-5</v>
      </c>
      <c r="F173" s="11">
        <f t="shared" si="218"/>
        <v>5.6458761071616184E-5</v>
      </c>
      <c r="G173" s="11">
        <f t="shared" si="219"/>
        <v>1.2465130509430232E-4</v>
      </c>
      <c r="H173">
        <f t="shared" si="210"/>
        <v>247239.85493025981</v>
      </c>
      <c r="I173">
        <f t="shared" si="211"/>
        <v>47159.758489123014</v>
      </c>
      <c r="J173">
        <f t="shared" si="186"/>
        <v>32218.768544211918</v>
      </c>
      <c r="K173">
        <f t="shared" si="163"/>
        <v>192277.84981931534</v>
      </c>
      <c r="L173">
        <f t="shared" si="212"/>
        <v>13214.531826277782</v>
      </c>
      <c r="M173">
        <f t="shared" si="164"/>
        <v>4742.5653481874369</v>
      </c>
      <c r="N173" s="11">
        <f t="shared" si="187"/>
        <v>6.9540879940822578E-3</v>
      </c>
      <c r="O173" s="11">
        <f t="shared" si="177"/>
        <v>7.0774346006265464E-3</v>
      </c>
      <c r="P173" s="11">
        <f t="shared" si="178"/>
        <v>7.7422434166946382E-3</v>
      </c>
      <c r="Q173">
        <f t="shared" si="198"/>
        <v>7978.7092423500044</v>
      </c>
      <c r="R173">
        <f t="shared" si="213"/>
        <v>5942.0669085804457</v>
      </c>
      <c r="S173">
        <f t="shared" si="214"/>
        <v>4739.5218675858168</v>
      </c>
      <c r="T173">
        <f t="shared" si="165"/>
        <v>32.271128959368625</v>
      </c>
      <c r="U173">
        <f t="shared" si="166"/>
        <v>125.99867130258802</v>
      </c>
      <c r="V173">
        <f t="shared" si="167"/>
        <v>147.10437678839432</v>
      </c>
      <c r="W173" s="11">
        <f t="shared" si="179"/>
        <v>-1.219247815263802E-2</v>
      </c>
      <c r="X173" s="11">
        <f t="shared" si="180"/>
        <v>-1.3228586309256496E-2</v>
      </c>
      <c r="Y173" s="11">
        <f t="shared" si="181"/>
        <v>-1.2203590291796629E-2</v>
      </c>
      <c r="Z173">
        <f t="shared" si="168"/>
        <v>10885.634184857949</v>
      </c>
      <c r="AA173">
        <f t="shared" si="169"/>
        <v>21077.096856573335</v>
      </c>
      <c r="AB173">
        <f t="shared" si="170"/>
        <v>8503.2556410896887</v>
      </c>
      <c r="AC173">
        <f t="shared" si="171"/>
        <v>1.7600350105952089</v>
      </c>
      <c r="AD173">
        <f t="shared" si="172"/>
        <v>3.8922065739129508</v>
      </c>
      <c r="AE173">
        <f t="shared" si="173"/>
        <v>1.8213512673547372</v>
      </c>
      <c r="AF173" s="11">
        <f t="shared" si="215"/>
        <v>-2.9039671966837322E-3</v>
      </c>
      <c r="AG173" s="11">
        <f t="shared" si="216"/>
        <v>2.0566286860739247E-3</v>
      </c>
      <c r="AH173" s="11">
        <f t="shared" si="217"/>
        <v>8.2570411056281934E-4</v>
      </c>
      <c r="AI173">
        <f t="shared" si="226"/>
        <v>458508.33646199334</v>
      </c>
      <c r="AJ173">
        <f t="shared" si="221"/>
        <v>87326.366911771576</v>
      </c>
      <c r="AK173">
        <f t="shared" si="222"/>
        <v>59237.742561030645</v>
      </c>
      <c r="AL173">
        <f t="shared" si="224"/>
        <v>64.582064811993334</v>
      </c>
      <c r="AM173">
        <f t="shared" si="225"/>
        <v>7.6623044709926624</v>
      </c>
      <c r="AN173">
        <f t="shared" si="220"/>
        <v>3.3247505656927272</v>
      </c>
      <c r="AO173" s="11">
        <f t="shared" si="182"/>
        <v>7.0321841311604492E-3</v>
      </c>
      <c r="AP173" s="11">
        <f t="shared" si="183"/>
        <v>7.0321841311604726E-3</v>
      </c>
      <c r="AQ173" s="11">
        <f t="shared" si="184"/>
        <v>7.0321841311604362E-3</v>
      </c>
      <c r="AR173">
        <f t="shared" si="174"/>
        <v>247239.85493025981</v>
      </c>
      <c r="AS173">
        <f t="shared" si="159"/>
        <v>47159.758489123014</v>
      </c>
      <c r="AT173">
        <f t="shared" si="175"/>
        <v>32218.768544211918</v>
      </c>
      <c r="AU173">
        <f t="shared" si="223"/>
        <v>49447.970986051965</v>
      </c>
      <c r="AV173">
        <f t="shared" si="199"/>
        <v>9431.9516978246029</v>
      </c>
      <c r="AW173">
        <f t="shared" si="200"/>
        <v>6443.7537088423842</v>
      </c>
      <c r="AX173">
        <f t="shared" si="201"/>
        <v>153822.27985545227</v>
      </c>
      <c r="AY173">
        <f t="shared" si="202"/>
        <v>10571.625461022226</v>
      </c>
      <c r="AZ173">
        <f t="shared" si="203"/>
        <v>3794.0522785499497</v>
      </c>
      <c r="BA173">
        <f t="shared" si="204"/>
        <v>15357.579462990383</v>
      </c>
      <c r="BB173">
        <f t="shared" si="205"/>
        <v>33068.0626735154</v>
      </c>
      <c r="BC173">
        <f t="shared" si="206"/>
        <v>55986.785922602961</v>
      </c>
      <c r="BD173">
        <f t="shared" si="207"/>
        <v>653.2284509677994</v>
      </c>
      <c r="BE173">
        <f t="shared" si="227"/>
        <v>0.22892962336720582</v>
      </c>
      <c r="BF173">
        <f t="shared" si="227"/>
        <v>9.4306365573996173E-2</v>
      </c>
      <c r="BG173">
        <f t="shared" si="227"/>
        <v>1.9318389499603753E-2</v>
      </c>
      <c r="BH173">
        <f t="shared" si="188"/>
        <v>0.11476348708290535</v>
      </c>
      <c r="BI173">
        <f t="shared" si="189"/>
        <v>5.2408772455050717E-3</v>
      </c>
      <c r="BJ173">
        <f t="shared" si="190"/>
        <v>8.8936905877762111E-4</v>
      </c>
      <c r="BK173">
        <f t="shared" si="191"/>
        <v>3.7320017285840052E-5</v>
      </c>
      <c r="BL173">
        <f t="shared" si="192"/>
        <v>1295.7537298859736</v>
      </c>
      <c r="BM173">
        <f t="shared" si="193"/>
        <v>41.942430019651262</v>
      </c>
      <c r="BN173">
        <f t="shared" si="158"/>
        <v>1.2024049989984684</v>
      </c>
      <c r="BO173">
        <f t="shared" si="194"/>
        <v>1039.9123451948994</v>
      </c>
      <c r="BP173">
        <f t="shared" si="195"/>
        <v>42.201878700097822</v>
      </c>
      <c r="BQ173">
        <f t="shared" si="196"/>
        <v>14.639445083292946</v>
      </c>
      <c r="BR173" s="11">
        <f t="shared" si="208"/>
        <v>3.6997885938652803E-2</v>
      </c>
      <c r="BS173">
        <f>MAX(-99,(BS$3*'Climate Model'!E279+BS$4*'Climate Model'!E279^2+BS$6*'Climate Model'!E279^6)*(K173/K$69)^BS$8)</f>
        <v>-7.7128018810798951</v>
      </c>
      <c r="BT173">
        <f>MAX(-99,(BT$3*'Climate Model'!E279+BT$4*'Climate Model'!E279^2+BT$6*'Climate Model'!E279^6)*(L173/L$69)^BS$8)</f>
        <v>-9.0680483158071219</v>
      </c>
      <c r="BU173">
        <f>MAX(-99,(BU$3*'Climate Model'!E279+BU$4*'Climate Model'!E279^2+BU$6*'Climate Model'!E279^6)*(M173/M$69)^BS$8)</f>
        <v>-7.5894903810247945</v>
      </c>
      <c r="BV173" s="41">
        <f t="shared" si="176"/>
        <v>6.2562327407806413E-3</v>
      </c>
      <c r="BW173">
        <f>MAX(-99,(BW$3*'Climate Model'!N279+BW$4*'Climate Model'!N279^2+BW$6*'Climate Model'!N279^6)*(K173/K$69)^BS$8)</f>
        <v>-7.712815372584755</v>
      </c>
      <c r="BX173">
        <f>MAX(-99,(BX$3*'Climate Model'!N279+BX$4*'Climate Model'!N279^2+BX$6*'Climate Model'!N279^6)*(L173/L$69)^BS$8)</f>
        <v>-9.0680611761775296</v>
      </c>
      <c r="BY173">
        <f>MAX(-99,(BY$3*'Climate Model'!N279+BY$4*'Climate Model'!N279^2+BY$6*'Climate Model'!N279^6)*(M173/M$69)^BS$8)</f>
        <v>-7.589499394801285</v>
      </c>
      <c r="BZ173">
        <f t="shared" si="197"/>
        <v>4.2325424453344931E-2</v>
      </c>
      <c r="CA173">
        <f t="shared" si="209"/>
        <v>2.6479770623245413E-4</v>
      </c>
    </row>
    <row r="174" spans="1:79" ht="14.5" x14ac:dyDescent="0.35">
      <c r="A174" s="13">
        <v>2125</v>
      </c>
      <c r="B174" s="18">
        <f t="shared" si="160"/>
        <v>1285.8811860630074</v>
      </c>
      <c r="C174">
        <f t="shared" si="161"/>
        <v>3568.9715353969832</v>
      </c>
      <c r="D174">
        <f t="shared" si="162"/>
        <v>6794.3362894297843</v>
      </c>
      <c r="E174" s="11">
        <f t="shared" si="185"/>
        <v>2.6753975600198283E-5</v>
      </c>
      <c r="F174" s="11">
        <f t="shared" si="218"/>
        <v>5.3635823018035373E-5</v>
      </c>
      <c r="G174" s="11">
        <f t="shared" si="219"/>
        <v>1.1841873983958719E-4</v>
      </c>
      <c r="H174">
        <f t="shared" si="210"/>
        <v>248944.17614459342</v>
      </c>
      <c r="I174">
        <f t="shared" si="211"/>
        <v>47491.984039331372</v>
      </c>
      <c r="J174">
        <f t="shared" si="186"/>
        <v>32469.257290200821</v>
      </c>
      <c r="K174">
        <f t="shared" si="163"/>
        <v>193598.11687329199</v>
      </c>
      <c r="L174">
        <f t="shared" si="212"/>
        <v>13306.910287265362</v>
      </c>
      <c r="M174">
        <f t="shared" si="164"/>
        <v>4778.8710930771149</v>
      </c>
      <c r="N174" s="11">
        <f t="shared" si="187"/>
        <v>6.8664542234964559E-3</v>
      </c>
      <c r="O174" s="11">
        <f t="shared" si="177"/>
        <v>6.9906722540015245E-3</v>
      </c>
      <c r="P174" s="11">
        <f t="shared" si="178"/>
        <v>7.6552967063603372E-3</v>
      </c>
      <c r="Q174">
        <f t="shared" si="198"/>
        <v>7935.7587831164446</v>
      </c>
      <c r="R174">
        <f t="shared" si="213"/>
        <v>5904.7679931933953</v>
      </c>
      <c r="S174">
        <f t="shared" si="214"/>
        <v>4718.0809976223254</v>
      </c>
      <c r="T174">
        <f t="shared" si="165"/>
        <v>31.877663924570559</v>
      </c>
      <c r="U174">
        <f t="shared" si="166"/>
        <v>124.33188700441009</v>
      </c>
      <c r="V174">
        <f t="shared" si="167"/>
        <v>145.30917524393868</v>
      </c>
      <c r="W174" s="11">
        <f t="shared" si="179"/>
        <v>-1.219247815263802E-2</v>
      </c>
      <c r="X174" s="11">
        <f t="shared" si="180"/>
        <v>-1.3228586309256496E-2</v>
      </c>
      <c r="Y174" s="11">
        <f t="shared" si="181"/>
        <v>-1.2203590291796629E-2</v>
      </c>
      <c r="Z174">
        <f t="shared" si="168"/>
        <v>10796.54881332804</v>
      </c>
      <c r="AA174">
        <f t="shared" si="169"/>
        <v>20989.737157131825</v>
      </c>
      <c r="AB174">
        <f t="shared" si="170"/>
        <v>8472.5614236614238</v>
      </c>
      <c r="AC174">
        <f t="shared" si="171"/>
        <v>1.7549239266594256</v>
      </c>
      <c r="AD174">
        <f t="shared" si="172"/>
        <v>3.9002113976049855</v>
      </c>
      <c r="AE174">
        <f t="shared" si="173"/>
        <v>1.8228551645829707</v>
      </c>
      <c r="AF174" s="11">
        <f t="shared" si="215"/>
        <v>-2.9039671966837322E-3</v>
      </c>
      <c r="AG174" s="11">
        <f t="shared" si="216"/>
        <v>2.0566286860739247E-3</v>
      </c>
      <c r="AH174" s="11">
        <f t="shared" si="217"/>
        <v>8.2570411056281934E-4</v>
      </c>
      <c r="AI174">
        <f t="shared" si="226"/>
        <v>462105.47380184598</v>
      </c>
      <c r="AJ174">
        <f t="shared" si="221"/>
        <v>88025.681918419024</v>
      </c>
      <c r="AK174">
        <f t="shared" si="222"/>
        <v>59757.72201376997</v>
      </c>
      <c r="AL174">
        <f t="shared" si="224"/>
        <v>65.031676253608524</v>
      </c>
      <c r="AM174">
        <f t="shared" si="225"/>
        <v>7.7156483795426061</v>
      </c>
      <c r="AN174">
        <f t="shared" si="220"/>
        <v>3.3478970212791772</v>
      </c>
      <c r="AO174" s="11">
        <f t="shared" si="182"/>
        <v>6.9618622898488447E-3</v>
      </c>
      <c r="AP174" s="11">
        <f t="shared" si="183"/>
        <v>6.9618622898488681E-3</v>
      </c>
      <c r="AQ174" s="11">
        <f t="shared" si="184"/>
        <v>6.9618622898488317E-3</v>
      </c>
      <c r="AR174">
        <f t="shared" si="174"/>
        <v>248944.17614459342</v>
      </c>
      <c r="AS174">
        <f t="shared" si="159"/>
        <v>47491.984039331372</v>
      </c>
      <c r="AT174">
        <f t="shared" si="175"/>
        <v>32469.257290200821</v>
      </c>
      <c r="AU174">
        <f t="shared" si="223"/>
        <v>49788.835228918688</v>
      </c>
      <c r="AV174">
        <f t="shared" si="199"/>
        <v>9498.3968078662747</v>
      </c>
      <c r="AW174">
        <f t="shared" si="200"/>
        <v>6493.8514580401643</v>
      </c>
      <c r="AX174">
        <f t="shared" si="201"/>
        <v>154878.49349863359</v>
      </c>
      <c r="AY174">
        <f t="shared" si="202"/>
        <v>10645.528229812291</v>
      </c>
      <c r="AZ174">
        <f t="shared" si="203"/>
        <v>3823.0968744616921</v>
      </c>
      <c r="BA174">
        <f t="shared" si="204"/>
        <v>15366.789608163421</v>
      </c>
      <c r="BB174">
        <f t="shared" si="205"/>
        <v>33094.699013939986</v>
      </c>
      <c r="BC174">
        <f t="shared" si="206"/>
        <v>56045.230391529127</v>
      </c>
      <c r="BD174">
        <f t="shared" si="207"/>
        <v>622.6841496425244</v>
      </c>
      <c r="BE174">
        <f t="shared" si="227"/>
        <v>0.22892962336720582</v>
      </c>
      <c r="BF174">
        <f t="shared" si="227"/>
        <v>9.4306365573996173E-2</v>
      </c>
      <c r="BG174">
        <f t="shared" si="227"/>
        <v>1.9318389499603753E-2</v>
      </c>
      <c r="BH174">
        <f t="shared" si="188"/>
        <v>0.11462801891985809</v>
      </c>
      <c r="BI174">
        <f t="shared" si="189"/>
        <v>5.2408772455050717E-3</v>
      </c>
      <c r="BJ174">
        <f t="shared" si="190"/>
        <v>8.8936905877762111E-4</v>
      </c>
      <c r="BK174">
        <f t="shared" si="191"/>
        <v>3.7320017285840052E-5</v>
      </c>
      <c r="BL174">
        <f t="shared" si="192"/>
        <v>1304.6858681572062</v>
      </c>
      <c r="BM174">
        <f t="shared" si="193"/>
        <v>42.237901144541944</v>
      </c>
      <c r="BN174">
        <f t="shared" si="158"/>
        <v>1.2117532433286828</v>
      </c>
      <c r="BO174">
        <f t="shared" si="194"/>
        <v>1055.7206283157391</v>
      </c>
      <c r="BP174">
        <f t="shared" si="195"/>
        <v>42.676059972726101</v>
      </c>
      <c r="BQ174">
        <f t="shared" si="196"/>
        <v>14.806709039446066</v>
      </c>
      <c r="BR174" s="11">
        <f t="shared" si="208"/>
        <v>3.6913101102595131E-2</v>
      </c>
      <c r="BS174">
        <f>MAX(-99,(BS$3*'Climate Model'!E280+BS$4*'Climate Model'!E280^2+BS$6*'Climate Model'!E280^6)*(K174/K$69)^BS$8)</f>
        <v>-7.8639850839148862</v>
      </c>
      <c r="BT174">
        <f>MAX(-99,(BT$3*'Climate Model'!E280+BT$4*'Climate Model'!E280^2+BT$6*'Climate Model'!E280^6)*(L174/L$69)^BS$8)</f>
        <v>-9.208892061541615</v>
      </c>
      <c r="BU174">
        <f>MAX(-99,(BU$3*'Climate Model'!E280+BU$4*'Climate Model'!E280^2+BU$6*'Climate Model'!E280^6)*(M174/M$69)^BS$8)</f>
        <v>-7.684756818334292</v>
      </c>
      <c r="BV174" s="41">
        <f t="shared" si="176"/>
        <v>5.9583168959815632E-3</v>
      </c>
      <c r="BW174">
        <f>MAX(-99,(BW$3*'Climate Model'!N280+BW$4*'Climate Model'!N280^2+BW$6*'Climate Model'!N280^6)*(K174/K$69)^BS$8)</f>
        <v>-7.8639985813744069</v>
      </c>
      <c r="BX174">
        <f>MAX(-99,(BX$3*'Climate Model'!N280+BX$4*'Climate Model'!N280^2+BX$6*'Climate Model'!N280^6)*(L174/L$69)^BS$8)</f>
        <v>-9.2089049190363799</v>
      </c>
      <c r="BY174">
        <f>MAX(-99,(BY$3*'Climate Model'!N280+BY$4*'Climate Model'!N280^2+BY$6*'Climate Model'!N280^6)*(M174/M$69)^BS$8)</f>
        <v>-7.6847658227469697</v>
      </c>
      <c r="BZ174">
        <f t="shared" si="197"/>
        <v>4.2631084685713534E-2</v>
      </c>
      <c r="CA174">
        <f t="shared" si="209"/>
        <v>2.5400951217690785E-4</v>
      </c>
    </row>
    <row r="175" spans="1:79" ht="14.5" x14ac:dyDescent="0.35">
      <c r="A175" s="13">
        <v>2126</v>
      </c>
      <c r="B175" s="18">
        <f t="shared" si="160"/>
        <v>1285.9138683751903</v>
      </c>
      <c r="C175">
        <f t="shared" si="161"/>
        <v>3569.153388886331</v>
      </c>
      <c r="D175">
        <f t="shared" si="162"/>
        <v>6795.1006373341525</v>
      </c>
      <c r="E175" s="11">
        <f t="shared" si="185"/>
        <v>2.5416276820188369E-5</v>
      </c>
      <c r="F175" s="11">
        <f t="shared" si="218"/>
        <v>5.09540318671336E-5</v>
      </c>
      <c r="G175" s="11">
        <f t="shared" si="219"/>
        <v>1.1249780284760783E-4</v>
      </c>
      <c r="H175">
        <f t="shared" si="210"/>
        <v>250638.44425114032</v>
      </c>
      <c r="I175">
        <f t="shared" si="211"/>
        <v>47822.366228930172</v>
      </c>
      <c r="J175">
        <f t="shared" si="186"/>
        <v>32718.716594942904</v>
      </c>
      <c r="K175">
        <f t="shared" si="163"/>
        <v>194910.7560118573</v>
      </c>
      <c r="L175">
        <f t="shared" si="212"/>
        <v>13398.798263431318</v>
      </c>
      <c r="M175">
        <f t="shared" si="164"/>
        <v>4815.0451834631076</v>
      </c>
      <c r="N175" s="11">
        <f t="shared" si="187"/>
        <v>6.7802267902451786E-3</v>
      </c>
      <c r="O175" s="11">
        <f t="shared" si="177"/>
        <v>6.9052826074803971E-3</v>
      </c>
      <c r="P175" s="11">
        <f t="shared" si="178"/>
        <v>7.5695890685137145E-3</v>
      </c>
      <c r="Q175">
        <f t="shared" si="198"/>
        <v>7892.3530195036492</v>
      </c>
      <c r="R175">
        <f t="shared" si="213"/>
        <v>5867.1899100417058</v>
      </c>
      <c r="S175">
        <f t="shared" si="214"/>
        <v>4696.3098313942119</v>
      </c>
      <c r="T175">
        <f t="shared" si="165"/>
        <v>31.488996203613095</v>
      </c>
      <c r="U175">
        <f t="shared" si="166"/>
        <v>122.68715190617952</v>
      </c>
      <c r="V175">
        <f t="shared" si="167"/>
        <v>143.53588160362278</v>
      </c>
      <c r="W175" s="11">
        <f t="shared" si="179"/>
        <v>-1.219247815263802E-2</v>
      </c>
      <c r="X175" s="11">
        <f t="shared" si="180"/>
        <v>-1.3228586309256496E-2</v>
      </c>
      <c r="Y175" s="11">
        <f t="shared" si="181"/>
        <v>-1.2203590291796629E-2</v>
      </c>
      <c r="Z175">
        <f t="shared" si="168"/>
        <v>10707.245499569199</v>
      </c>
      <c r="AA175">
        <f t="shared" si="169"/>
        <v>20900.879719238605</v>
      </c>
      <c r="AB175">
        <f t="shared" si="170"/>
        <v>8441.1970360718096</v>
      </c>
      <c r="AC175">
        <f t="shared" si="171"/>
        <v>1.7498276851437313</v>
      </c>
      <c r="AD175">
        <f t="shared" si="172"/>
        <v>3.9082326842470523</v>
      </c>
      <c r="AE175">
        <f t="shared" si="173"/>
        <v>1.8243603035853275</v>
      </c>
      <c r="AF175" s="11">
        <f t="shared" si="215"/>
        <v>-2.9039671966837322E-3</v>
      </c>
      <c r="AG175" s="11">
        <f t="shared" si="216"/>
        <v>2.0566286860739247E-3</v>
      </c>
      <c r="AH175" s="11">
        <f t="shared" si="217"/>
        <v>8.2570411056281934E-4</v>
      </c>
      <c r="AI175">
        <f t="shared" si="226"/>
        <v>465683.7616505801</v>
      </c>
      <c r="AJ175">
        <f t="shared" si="221"/>
        <v>88721.510534443398</v>
      </c>
      <c r="AK175">
        <f t="shared" si="222"/>
        <v>60275.801270433134</v>
      </c>
      <c r="AL175">
        <f t="shared" si="224"/>
        <v>65.479890412418612</v>
      </c>
      <c r="AM175">
        <f t="shared" si="225"/>
        <v>7.768826508222924</v>
      </c>
      <c r="AN175">
        <f t="shared" si="220"/>
        <v>3.3709715433216902</v>
      </c>
      <c r="AO175" s="11">
        <f t="shared" si="182"/>
        <v>6.8922436669503562E-3</v>
      </c>
      <c r="AP175" s="11">
        <f t="shared" si="183"/>
        <v>6.8922436669503796E-3</v>
      </c>
      <c r="AQ175" s="11">
        <f t="shared" si="184"/>
        <v>6.8922436669503432E-3</v>
      </c>
      <c r="AR175">
        <f t="shared" si="174"/>
        <v>250638.44425114032</v>
      </c>
      <c r="AS175">
        <f t="shared" si="159"/>
        <v>47822.366228930172</v>
      </c>
      <c r="AT175">
        <f t="shared" si="175"/>
        <v>32718.716594942904</v>
      </c>
      <c r="AU175">
        <f t="shared" si="223"/>
        <v>50127.688850228064</v>
      </c>
      <c r="AV175">
        <f t="shared" si="199"/>
        <v>9564.4732457860355</v>
      </c>
      <c r="AW175">
        <f t="shared" si="200"/>
        <v>6543.7433189885814</v>
      </c>
      <c r="AX175">
        <f t="shared" si="201"/>
        <v>155928.60480948584</v>
      </c>
      <c r="AY175">
        <f t="shared" si="202"/>
        <v>10719.038610745052</v>
      </c>
      <c r="AZ175">
        <f t="shared" si="203"/>
        <v>3852.0361467704861</v>
      </c>
      <c r="BA175">
        <f t="shared" si="204"/>
        <v>15375.869537652847</v>
      </c>
      <c r="BB175">
        <f t="shared" si="205"/>
        <v>33120.946630979786</v>
      </c>
      <c r="BC175">
        <f t="shared" si="206"/>
        <v>56102.777778031596</v>
      </c>
      <c r="BD175">
        <f t="shared" si="207"/>
        <v>593.55955040497167</v>
      </c>
      <c r="BE175">
        <f t="shared" si="227"/>
        <v>0.22892962336720582</v>
      </c>
      <c r="BF175">
        <f t="shared" si="227"/>
        <v>9.4306365573996173E-2</v>
      </c>
      <c r="BG175">
        <f t="shared" si="227"/>
        <v>1.9318389499603753E-2</v>
      </c>
      <c r="BH175">
        <f t="shared" si="188"/>
        <v>0.11449287421497577</v>
      </c>
      <c r="BI175">
        <f t="shared" si="189"/>
        <v>5.2408772455050717E-3</v>
      </c>
      <c r="BJ175">
        <f t="shared" si="190"/>
        <v>8.8936905877762111E-4</v>
      </c>
      <c r="BK175">
        <f t="shared" si="191"/>
        <v>3.7320017285840052E-5</v>
      </c>
      <c r="BL175">
        <f t="shared" si="192"/>
        <v>1313.5653193245928</v>
      </c>
      <c r="BM175">
        <f t="shared" si="193"/>
        <v>42.531732841542322</v>
      </c>
      <c r="BN175">
        <f t="shared" si="158"/>
        <v>1.2210630688937709</v>
      </c>
      <c r="BO175">
        <f t="shared" si="194"/>
        <v>1071.7707863533076</v>
      </c>
      <c r="BP175">
        <f t="shared" si="195"/>
        <v>43.155633760695224</v>
      </c>
      <c r="BQ175">
        <f t="shared" si="196"/>
        <v>14.975907052215835</v>
      </c>
      <c r="BR175" s="11">
        <f t="shared" si="208"/>
        <v>3.6829570865271694E-2</v>
      </c>
      <c r="BS175">
        <f>MAX(-99,(BS$3*'Climate Model'!E281+BS$4*'Climate Model'!E281^2+BS$6*'Climate Model'!E281^6)*(K175/K$69)^BS$8)</f>
        <v>-8.0145693578295241</v>
      </c>
      <c r="BT175">
        <f>MAX(-99,(BT$3*'Climate Model'!E281+BT$4*'Climate Model'!E281^2+BT$6*'Climate Model'!E281^6)*(L175/L$69)^BS$8)</f>
        <v>-9.3490983781895114</v>
      </c>
      <c r="BU175">
        <f>MAX(-99,(BU$3*'Climate Model'!E281+BU$4*'Climate Model'!E281^2+BU$6*'Climate Model'!E281^6)*(M175/M$69)^BS$8)</f>
        <v>-7.7795052126666722</v>
      </c>
      <c r="BV175" s="41">
        <f t="shared" si="176"/>
        <v>5.6745875199824408E-3</v>
      </c>
      <c r="BW175">
        <f>MAX(-99,(BW$3*'Climate Model'!N281+BW$4*'Climate Model'!N281^2+BW$6*'Climate Model'!N281^6)*(K175/K$69)^BS$8)</f>
        <v>-8.0145828600174607</v>
      </c>
      <c r="BX175">
        <f>MAX(-99,(BX$3*'Climate Model'!N281+BX$4*'Climate Model'!N281^2+BX$6*'Climate Model'!N281^6)*(L175/L$69)^BS$8)</f>
        <v>-9.3491112318350638</v>
      </c>
      <c r="BY175">
        <f>MAX(-99,(BY$3*'Climate Model'!N281+BY$4*'Climate Model'!N281^2+BY$6*'Climate Model'!N281^6)*(M175/M$69)^BS$8)</f>
        <v>-7.7795142071793206</v>
      </c>
      <c r="BZ175">
        <f t="shared" si="197"/>
        <v>4.2931480336552114E-2</v>
      </c>
      <c r="CA175">
        <f t="shared" si="209"/>
        <v>2.4361844253217019E-4</v>
      </c>
    </row>
    <row r="176" spans="1:79" ht="14.5" x14ac:dyDescent="0.35">
      <c r="A176" s="13">
        <v>2127</v>
      </c>
      <c r="B176" s="18">
        <f t="shared" si="160"/>
        <v>1285.9449173608937</v>
      </c>
      <c r="C176">
        <f t="shared" si="161"/>
        <v>3569.3261585040709</v>
      </c>
      <c r="D176">
        <f t="shared" si="162"/>
        <v>6795.8268495313887</v>
      </c>
      <c r="E176" s="11">
        <f t="shared" si="185"/>
        <v>2.4145462979178951E-5</v>
      </c>
      <c r="F176" s="11">
        <f t="shared" si="218"/>
        <v>4.8406330273776918E-5</v>
      </c>
      <c r="G176" s="11">
        <f t="shared" si="219"/>
        <v>1.0687291270522744E-4</v>
      </c>
      <c r="H176">
        <f t="shared" si="210"/>
        <v>252322.6584120921</v>
      </c>
      <c r="I176">
        <f t="shared" si="211"/>
        <v>48150.905158952912</v>
      </c>
      <c r="J176">
        <f t="shared" si="186"/>
        <v>32967.142474271212</v>
      </c>
      <c r="K176">
        <f t="shared" si="163"/>
        <v>196215.75932655527</v>
      </c>
      <c r="L176">
        <f t="shared" si="212"/>
        <v>13490.19479327529</v>
      </c>
      <c r="M176">
        <f t="shared" si="164"/>
        <v>4851.086292250734</v>
      </c>
      <c r="N176" s="11">
        <f t="shared" si="187"/>
        <v>6.6953889123419139E-3</v>
      </c>
      <c r="O176" s="11">
        <f t="shared" si="177"/>
        <v>6.8212482975743127E-3</v>
      </c>
      <c r="P176" s="11">
        <f t="shared" si="178"/>
        <v>7.4851029251826627E-3</v>
      </c>
      <c r="Q176">
        <f t="shared" si="198"/>
        <v>7848.5132725734766</v>
      </c>
      <c r="R176">
        <f t="shared" si="213"/>
        <v>5829.3495762217772</v>
      </c>
      <c r="S176">
        <f t="shared" si="214"/>
        <v>4674.2208619716093</v>
      </c>
      <c r="T176">
        <f t="shared" si="165"/>
        <v>31.105067305352041</v>
      </c>
      <c r="U176">
        <f t="shared" si="166"/>
        <v>121.06417432815176</v>
      </c>
      <c r="V176">
        <f t="shared" si="167"/>
        <v>141.78422851236033</v>
      </c>
      <c r="W176" s="11">
        <f t="shared" si="179"/>
        <v>-1.219247815263802E-2</v>
      </c>
      <c r="X176" s="11">
        <f t="shared" si="180"/>
        <v>-1.3228586309256496E-2</v>
      </c>
      <c r="Y176" s="11">
        <f t="shared" si="181"/>
        <v>-1.2203590291796629E-2</v>
      </c>
      <c r="Z176">
        <f t="shared" si="168"/>
        <v>10617.757274963504</v>
      </c>
      <c r="AA176">
        <f t="shared" si="169"/>
        <v>20810.577815434874</v>
      </c>
      <c r="AB176">
        <f t="shared" si="170"/>
        <v>8409.1836501195467</v>
      </c>
      <c r="AC176">
        <f t="shared" si="171"/>
        <v>1.7447462429462248</v>
      </c>
      <c r="AD176">
        <f t="shared" si="172"/>
        <v>3.9162704676973266</v>
      </c>
      <c r="AE176">
        <f t="shared" si="173"/>
        <v>1.8258666853871455</v>
      </c>
      <c r="AF176" s="11">
        <f t="shared" si="215"/>
        <v>-2.9039671966837322E-3</v>
      </c>
      <c r="AG176" s="11">
        <f t="shared" si="216"/>
        <v>2.0566286860739247E-3</v>
      </c>
      <c r="AH176" s="11">
        <f t="shared" si="217"/>
        <v>8.2570411056281934E-4</v>
      </c>
      <c r="AI176">
        <f t="shared" si="226"/>
        <v>469243.07433575019</v>
      </c>
      <c r="AJ176">
        <f t="shared" si="221"/>
        <v>89413.832726785098</v>
      </c>
      <c r="AK176">
        <f t="shared" si="222"/>
        <v>60791.964462378397</v>
      </c>
      <c r="AL176">
        <f t="shared" si="224"/>
        <v>65.926680738826136</v>
      </c>
      <c r="AM176">
        <f t="shared" si="225"/>
        <v>7.82183570707085</v>
      </c>
      <c r="AN176">
        <f t="shared" si="220"/>
        <v>3.3939727650199099</v>
      </c>
      <c r="AO176" s="11">
        <f t="shared" si="182"/>
        <v>6.8233212302808528E-3</v>
      </c>
      <c r="AP176" s="11">
        <f t="shared" si="183"/>
        <v>6.8233212302808753E-3</v>
      </c>
      <c r="AQ176" s="11">
        <f t="shared" si="184"/>
        <v>6.8233212302808398E-3</v>
      </c>
      <c r="AR176">
        <f t="shared" si="174"/>
        <v>252322.6584120921</v>
      </c>
      <c r="AS176">
        <f t="shared" si="159"/>
        <v>48150.905158952912</v>
      </c>
      <c r="AT176">
        <f t="shared" si="175"/>
        <v>32967.142474271212</v>
      </c>
      <c r="AU176">
        <f t="shared" si="223"/>
        <v>50464.531682418426</v>
      </c>
      <c r="AV176">
        <f t="shared" si="199"/>
        <v>9630.181031790582</v>
      </c>
      <c r="AW176">
        <f t="shared" si="200"/>
        <v>6593.4284948542427</v>
      </c>
      <c r="AX176">
        <f t="shared" si="201"/>
        <v>156972.60746124419</v>
      </c>
      <c r="AY176">
        <f t="shared" si="202"/>
        <v>10792.155834620231</v>
      </c>
      <c r="AZ176">
        <f t="shared" si="203"/>
        <v>3880.8690338005872</v>
      </c>
      <c r="BA176">
        <f t="shared" si="204"/>
        <v>15384.822001177079</v>
      </c>
      <c r="BB176">
        <f t="shared" si="205"/>
        <v>33146.814490790675</v>
      </c>
      <c r="BC176">
        <f t="shared" si="206"/>
        <v>56159.451679312915</v>
      </c>
      <c r="BD176">
        <f t="shared" si="207"/>
        <v>565.78927846679096</v>
      </c>
      <c r="BE176">
        <f t="shared" si="227"/>
        <v>0.22892962336720582</v>
      </c>
      <c r="BF176">
        <f t="shared" si="227"/>
        <v>9.4306365573996173E-2</v>
      </c>
      <c r="BG176">
        <f t="shared" si="227"/>
        <v>1.9318389499603753E-2</v>
      </c>
      <c r="BH176">
        <f t="shared" si="188"/>
        <v>0.11435805146477306</v>
      </c>
      <c r="BI176">
        <f t="shared" si="189"/>
        <v>5.2408772455050717E-3</v>
      </c>
      <c r="BJ176">
        <f t="shared" si="190"/>
        <v>8.8936905877762111E-4</v>
      </c>
      <c r="BK176">
        <f t="shared" si="191"/>
        <v>3.7320017285840052E-5</v>
      </c>
      <c r="BL176">
        <f t="shared" si="192"/>
        <v>1322.3920789972824</v>
      </c>
      <c r="BM176">
        <f t="shared" si="193"/>
        <v>42.823925200508448</v>
      </c>
      <c r="BN176">
        <f t="shared" si="158"/>
        <v>1.2303343270045535</v>
      </c>
      <c r="BO176">
        <f t="shared" si="194"/>
        <v>1088.0665221741174</v>
      </c>
      <c r="BP176">
        <f t="shared" si="195"/>
        <v>43.640661061040717</v>
      </c>
      <c r="BQ176">
        <f t="shared" si="196"/>
        <v>15.147061248872783</v>
      </c>
      <c r="BR176" s="11">
        <f t="shared" si="208"/>
        <v>3.6747284783657158E-2</v>
      </c>
      <c r="BS176">
        <f>MAX(-99,(BS$3*'Climate Model'!E282+BS$4*'Climate Model'!E282^2+BS$6*'Climate Model'!E282^6)*(K176/K$69)^BS$8)</f>
        <v>-8.1645225732731017</v>
      </c>
      <c r="BT176">
        <f>MAX(-99,(BT$3*'Climate Model'!E282+BT$4*'Climate Model'!E282^2+BT$6*'Climate Model'!E282^6)*(L176/L$69)^BS$8)</f>
        <v>-9.4886391583640073</v>
      </c>
      <c r="BU176">
        <f>MAX(-99,(BU$3*'Climate Model'!E282+BU$4*'Climate Model'!E282^2+BU$6*'Climate Model'!E282^6)*(M176/M$69)^BS$8)</f>
        <v>-7.8737181910454463</v>
      </c>
      <c r="BV176" s="41">
        <f t="shared" si="176"/>
        <v>5.4043690666499425E-3</v>
      </c>
      <c r="BW176">
        <f>MAX(-99,(BW$3*'Climate Model'!N282+BW$4*'Climate Model'!N282^2+BW$6*'Climate Model'!N282^6)*(K176/K$69)^BS$8)</f>
        <v>-8.1645360790062576</v>
      </c>
      <c r="BX176">
        <f>MAX(-99,(BX$3*'Climate Model'!N282+BX$4*'Climate Model'!N282^2+BX$6*'Climate Model'!N282^6)*(L176/L$69)^BS$8)</f>
        <v>-9.4886520072240366</v>
      </c>
      <c r="BY176">
        <f>MAX(-99,(BY$3*'Climate Model'!N282+BY$4*'Climate Model'!N282^2+BY$6*'Climate Model'!N282^6)*(M176/M$69)^BS$8)</f>
        <v>-7.8737271751456719</v>
      </c>
      <c r="BZ176">
        <f t="shared" si="197"/>
        <v>4.3226668464945377E-2</v>
      </c>
      <c r="CA176">
        <f t="shared" si="209"/>
        <v>2.3361286990628336E-4</v>
      </c>
    </row>
    <row r="177" spans="1:79" ht="14.5" x14ac:dyDescent="0.35">
      <c r="A177" s="13">
        <v>2128</v>
      </c>
      <c r="B177" s="18">
        <f t="shared" si="160"/>
        <v>1285.9744146095193</v>
      </c>
      <c r="C177">
        <f t="shared" si="161"/>
        <v>3569.49029758591</v>
      </c>
      <c r="D177">
        <f t="shared" si="162"/>
        <v>6796.5168248505552</v>
      </c>
      <c r="E177" s="11">
        <f t="shared" si="185"/>
        <v>2.2938189830220004E-5</v>
      </c>
      <c r="F177" s="11">
        <f t="shared" si="218"/>
        <v>4.598601376008807E-5</v>
      </c>
      <c r="G177" s="11">
        <f t="shared" si="219"/>
        <v>1.0152926706996606E-4</v>
      </c>
      <c r="H177">
        <f t="shared" si="210"/>
        <v>253996.82268484545</v>
      </c>
      <c r="I177">
        <f t="shared" si="211"/>
        <v>48477.601724612679</v>
      </c>
      <c r="J177">
        <f t="shared" si="186"/>
        <v>33214.531261344018</v>
      </c>
      <c r="K177">
        <f t="shared" si="163"/>
        <v>197513.12296673533</v>
      </c>
      <c r="L177">
        <f t="shared" si="212"/>
        <v>13581.0991718898</v>
      </c>
      <c r="M177">
        <f t="shared" si="164"/>
        <v>4886.9931638952949</v>
      </c>
      <c r="N177" s="11">
        <f t="shared" si="187"/>
        <v>6.6119237549156426E-3</v>
      </c>
      <c r="O177" s="11">
        <f t="shared" si="177"/>
        <v>6.7385519636695744E-3</v>
      </c>
      <c r="P177" s="11">
        <f t="shared" si="178"/>
        <v>7.4018208461720273E-3</v>
      </c>
      <c r="Q177">
        <f t="shared" si="198"/>
        <v>7804.2605151442012</v>
      </c>
      <c r="R177">
        <f t="shared" si="213"/>
        <v>5791.2635650793773</v>
      </c>
      <c r="S177">
        <f t="shared" si="214"/>
        <v>4651.8263629185312</v>
      </c>
      <c r="T177">
        <f t="shared" si="165"/>
        <v>30.7258194517952</v>
      </c>
      <c r="U177">
        <f t="shared" si="166"/>
        <v>119.46266644909294</v>
      </c>
      <c r="V177">
        <f t="shared" si="167"/>
        <v>140.05395187775702</v>
      </c>
      <c r="W177" s="11">
        <f t="shared" si="179"/>
        <v>-1.219247815263802E-2</v>
      </c>
      <c r="X177" s="11">
        <f t="shared" si="180"/>
        <v>-1.3228586309256496E-2</v>
      </c>
      <c r="Y177" s="11">
        <f t="shared" si="181"/>
        <v>-1.2203590291796629E-2</v>
      </c>
      <c r="Z177">
        <f t="shared" si="168"/>
        <v>10528.116345728366</v>
      </c>
      <c r="AA177">
        <f t="shared" si="169"/>
        <v>20718.883970998824</v>
      </c>
      <c r="AB177">
        <f t="shared" si="170"/>
        <v>8376.5421155699278</v>
      </c>
      <c r="AC177">
        <f t="shared" si="171"/>
        <v>1.7396795570901717</v>
      </c>
      <c r="AD177">
        <f t="shared" si="172"/>
        <v>3.9243247818836169</v>
      </c>
      <c r="AE177">
        <f t="shared" si="173"/>
        <v>1.8273743110146095</v>
      </c>
      <c r="AF177" s="11">
        <f t="shared" si="215"/>
        <v>-2.9039671966837322E-3</v>
      </c>
      <c r="AG177" s="11">
        <f t="shared" si="216"/>
        <v>2.0566286860739247E-3</v>
      </c>
      <c r="AH177" s="11">
        <f t="shared" si="217"/>
        <v>8.2570411056281934E-4</v>
      </c>
      <c r="AI177">
        <f t="shared" si="226"/>
        <v>472783.29858459363</v>
      </c>
      <c r="AJ177">
        <f t="shared" si="221"/>
        <v>90102.630485897171</v>
      </c>
      <c r="AK177">
        <f t="shared" si="222"/>
        <v>61306.1965109948</v>
      </c>
      <c r="AL177">
        <f t="shared" si="224"/>
        <v>66.372021269950054</v>
      </c>
      <c r="AM177">
        <f t="shared" si="225"/>
        <v>7.8746728957342773</v>
      </c>
      <c r="AN177">
        <f t="shared" si="220"/>
        <v>3.4168993497782396</v>
      </c>
      <c r="AO177" s="11">
        <f t="shared" si="182"/>
        <v>6.7550880179780438E-3</v>
      </c>
      <c r="AP177" s="11">
        <f t="shared" si="183"/>
        <v>6.7550880179780663E-3</v>
      </c>
      <c r="AQ177" s="11">
        <f t="shared" si="184"/>
        <v>6.7550880179780316E-3</v>
      </c>
      <c r="AR177">
        <f t="shared" si="174"/>
        <v>253996.82268484545</v>
      </c>
      <c r="AS177">
        <f t="shared" si="159"/>
        <v>48477.601724612679</v>
      </c>
      <c r="AT177">
        <f t="shared" si="175"/>
        <v>33214.531261344018</v>
      </c>
      <c r="AU177">
        <f t="shared" si="223"/>
        <v>50799.364536969093</v>
      </c>
      <c r="AV177">
        <f t="shared" si="199"/>
        <v>9695.5203449225355</v>
      </c>
      <c r="AW177">
        <f t="shared" si="200"/>
        <v>6642.9062522688037</v>
      </c>
      <c r="AX177">
        <f t="shared" si="201"/>
        <v>158010.49837338825</v>
      </c>
      <c r="AY177">
        <f t="shared" si="202"/>
        <v>10864.87933751184</v>
      </c>
      <c r="AZ177">
        <f t="shared" si="203"/>
        <v>3909.5945311162363</v>
      </c>
      <c r="BA177">
        <f t="shared" si="204"/>
        <v>15393.649679404027</v>
      </c>
      <c r="BB177">
        <f t="shared" si="205"/>
        <v>33172.311296896689</v>
      </c>
      <c r="BC177">
        <f t="shared" si="206"/>
        <v>56215.274840621496</v>
      </c>
      <c r="BD177">
        <f t="shared" si="207"/>
        <v>539.31092344221679</v>
      </c>
      <c r="BE177">
        <f t="shared" si="227"/>
        <v>0.22892962336720582</v>
      </c>
      <c r="BF177">
        <f t="shared" si="227"/>
        <v>9.4306365573996173E-2</v>
      </c>
      <c r="BG177">
        <f t="shared" si="227"/>
        <v>1.9318389499603753E-2</v>
      </c>
      <c r="BH177">
        <f t="shared" si="188"/>
        <v>0.11422354946758284</v>
      </c>
      <c r="BI177">
        <f t="shared" si="189"/>
        <v>5.2408772455050717E-3</v>
      </c>
      <c r="BJ177">
        <f t="shared" si="190"/>
        <v>8.8936905877762111E-4</v>
      </c>
      <c r="BK177">
        <f t="shared" si="191"/>
        <v>3.7320017285840052E-5</v>
      </c>
      <c r="BL177">
        <f t="shared" si="192"/>
        <v>1331.1661684395929</v>
      </c>
      <c r="BM177">
        <f t="shared" si="193"/>
        <v>43.11447901761516</v>
      </c>
      <c r="BN177">
        <f t="shared" si="158"/>
        <v>1.2395668808144336</v>
      </c>
      <c r="BO177">
        <f t="shared" si="194"/>
        <v>1104.6115951653805</v>
      </c>
      <c r="BP177">
        <f t="shared" si="195"/>
        <v>44.131203560879008</v>
      </c>
      <c r="BQ177">
        <f t="shared" si="196"/>
        <v>15.320194015636533</v>
      </c>
      <c r="BR177" s="11">
        <f t="shared" si="208"/>
        <v>3.6666232061212306E-2</v>
      </c>
      <c r="BS177">
        <f>MAX(-99,(BS$3*'Climate Model'!E283+BS$4*'Climate Model'!E283^2+BS$6*'Climate Model'!E283^6)*(K177/K$69)^BS$8)</f>
        <v>-8.3138133983476497</v>
      </c>
      <c r="BT177">
        <f>MAX(-99,(BT$3*'Climate Model'!E283+BT$4*'Climate Model'!E283^2+BT$6*'Climate Model'!E283^6)*(L177/L$69)^BS$8)</f>
        <v>-9.6274870319473447</v>
      </c>
      <c r="BU177">
        <f>MAX(-99,(BU$3*'Climate Model'!E283+BU$4*'Climate Model'!E283^2+BU$6*'Climate Model'!E283^6)*(M177/M$69)^BS$8)</f>
        <v>-7.9673788970958048</v>
      </c>
      <c r="BV177" s="41">
        <f t="shared" si="176"/>
        <v>5.1470181587142325E-3</v>
      </c>
      <c r="BW177">
        <f>MAX(-99,(BW$3*'Climate Model'!N283+BW$4*'Climate Model'!N283^2+BW$6*'Climate Model'!N283^6)*(K177/K$69)^BS$8)</f>
        <v>-8.3138269064847528</v>
      </c>
      <c r="BX177">
        <f>MAX(-99,(BX$3*'Climate Model'!N283+BX$4*'Climate Model'!N283^2+BX$6*'Climate Model'!N283^6)*(L177/L$69)^BS$8)</f>
        <v>-9.6274998751218011</v>
      </c>
      <c r="BY177">
        <f>MAX(-99,(BY$3*'Climate Model'!N283+BY$4*'Climate Model'!N283^2+BY$6*'Climate Model'!N283^6)*(M177/M$69)^BS$8)</f>
        <v>-7.967387870294325</v>
      </c>
      <c r="BZ177">
        <f t="shared" si="197"/>
        <v>4.3516707835194346E-2</v>
      </c>
      <c r="CA177">
        <f t="shared" si="209"/>
        <v>2.239812854352072E-4</v>
      </c>
    </row>
    <row r="178" spans="1:79" ht="14.5" x14ac:dyDescent="0.35">
      <c r="A178" s="13">
        <v>2129</v>
      </c>
      <c r="B178" s="18">
        <f t="shared" si="160"/>
        <v>1286.0024376384963</v>
      </c>
      <c r="C178">
        <f t="shared" si="161"/>
        <v>3569.6462368843536</v>
      </c>
      <c r="D178">
        <f t="shared" si="162"/>
        <v>6797.1723679538172</v>
      </c>
      <c r="E178" s="11">
        <f t="shared" si="185"/>
        <v>2.1791280338709002E-5</v>
      </c>
      <c r="F178" s="11">
        <f t="shared" si="218"/>
        <v>4.3686713072083661E-5</v>
      </c>
      <c r="G178" s="11">
        <f t="shared" si="219"/>
        <v>9.6452803716467759E-5</v>
      </c>
      <c r="H178">
        <f t="shared" si="210"/>
        <v>255660.94586295428</v>
      </c>
      <c r="I178">
        <f t="shared" si="211"/>
        <v>48802.457589524529</v>
      </c>
      <c r="J178">
        <f t="shared" si="186"/>
        <v>33460.879598864063</v>
      </c>
      <c r="K178">
        <f t="shared" si="163"/>
        <v>198802.84700892787</v>
      </c>
      <c r="L178">
        <f t="shared" si="212"/>
        <v>13671.510942809875</v>
      </c>
      <c r="M178">
        <f t="shared" si="164"/>
        <v>4922.764612623314</v>
      </c>
      <c r="N178" s="11">
        <f t="shared" si="187"/>
        <v>6.5298144387588367E-3</v>
      </c>
      <c r="O178" s="11">
        <f t="shared" si="177"/>
        <v>6.6571762547179619E-3</v>
      </c>
      <c r="P178" s="11">
        <f t="shared" si="178"/>
        <v>7.3197255507324276E-3</v>
      </c>
      <c r="Q178">
        <f t="shared" si="198"/>
        <v>7759.615367346174</v>
      </c>
      <c r="R178">
        <f t="shared" si="213"/>
        <v>5752.9481060699427</v>
      </c>
      <c r="S178">
        <f t="shared" si="214"/>
        <v>4629.1383891024961</v>
      </c>
      <c r="T178">
        <f t="shared" si="165"/>
        <v>30.351195569407288</v>
      </c>
      <c r="U178">
        <f t="shared" si="166"/>
        <v>117.88234425523719</v>
      </c>
      <c r="V178">
        <f t="shared" si="167"/>
        <v>138.34479083029387</v>
      </c>
      <c r="W178" s="11">
        <f t="shared" si="179"/>
        <v>-1.219247815263802E-2</v>
      </c>
      <c r="X178" s="11">
        <f t="shared" si="180"/>
        <v>-1.3228586309256496E-2</v>
      </c>
      <c r="Y178" s="11">
        <f t="shared" si="181"/>
        <v>-1.2203590291796629E-2</v>
      </c>
      <c r="Z178">
        <f t="shared" si="168"/>
        <v>10438.354095531478</v>
      </c>
      <c r="AA178">
        <f t="shared" si="169"/>
        <v>20625.849952215798</v>
      </c>
      <c r="AB178">
        <f t="shared" si="170"/>
        <v>8343.2929599358449</v>
      </c>
      <c r="AC178">
        <f t="shared" si="171"/>
        <v>1.7346275847236405</v>
      </c>
      <c r="AD178">
        <f t="shared" si="172"/>
        <v>3.9323956608035093</v>
      </c>
      <c r="AE178">
        <f t="shared" si="173"/>
        <v>1.828883181494751</v>
      </c>
      <c r="AF178" s="11">
        <f t="shared" si="215"/>
        <v>-2.9039671966837322E-3</v>
      </c>
      <c r="AG178" s="11">
        <f t="shared" si="216"/>
        <v>2.0566286860739247E-3</v>
      </c>
      <c r="AH178" s="11">
        <f t="shared" si="217"/>
        <v>8.2570411056281934E-4</v>
      </c>
      <c r="AI178">
        <f t="shared" si="226"/>
        <v>476304.33326310338</v>
      </c>
      <c r="AJ178">
        <f t="shared" si="221"/>
        <v>90787.887782229998</v>
      </c>
      <c r="AK178">
        <f t="shared" si="222"/>
        <v>61818.483112164125</v>
      </c>
      <c r="AL178">
        <f t="shared" si="224"/>
        <v>66.815886627103581</v>
      </c>
      <c r="AM178">
        <f t="shared" si="225"/>
        <v>7.9273350631725146</v>
      </c>
      <c r="AN178">
        <f t="shared" si="220"/>
        <v>3.4397499910760008</v>
      </c>
      <c r="AO178" s="11">
        <f t="shared" si="182"/>
        <v>6.6875371377982636E-3</v>
      </c>
      <c r="AP178" s="11">
        <f t="shared" si="183"/>
        <v>6.6875371377982853E-3</v>
      </c>
      <c r="AQ178" s="11">
        <f t="shared" si="184"/>
        <v>6.6875371377982515E-3</v>
      </c>
      <c r="AR178">
        <f t="shared" si="174"/>
        <v>255660.94586295428</v>
      </c>
      <c r="AS178">
        <f t="shared" si="159"/>
        <v>48802.457589524529</v>
      </c>
      <c r="AT178">
        <f t="shared" si="175"/>
        <v>33460.879598864063</v>
      </c>
      <c r="AU178">
        <f t="shared" si="223"/>
        <v>51132.189172590857</v>
      </c>
      <c r="AV178">
        <f t="shared" si="199"/>
        <v>9760.4915179049058</v>
      </c>
      <c r="AW178">
        <f t="shared" si="200"/>
        <v>6692.1759197728134</v>
      </c>
      <c r="AX178">
        <f t="shared" si="201"/>
        <v>159042.27760714228</v>
      </c>
      <c r="AY178">
        <f t="shared" si="202"/>
        <v>10937.2087542479</v>
      </c>
      <c r="AZ178">
        <f t="shared" si="203"/>
        <v>3938.2116900986507</v>
      </c>
      <c r="BA178">
        <f t="shared" si="204"/>
        <v>15402.355186201481</v>
      </c>
      <c r="BB178">
        <f t="shared" si="205"/>
        <v>33197.445499835558</v>
      </c>
      <c r="BC178">
        <f t="shared" si="206"/>
        <v>56270.269190716579</v>
      </c>
      <c r="BD178">
        <f t="shared" si="207"/>
        <v>514.06490853455341</v>
      </c>
      <c r="BE178">
        <f t="shared" si="227"/>
        <v>0.22892962336720582</v>
      </c>
      <c r="BF178">
        <f t="shared" si="227"/>
        <v>9.4306365573996173E-2</v>
      </c>
      <c r="BG178">
        <f t="shared" si="227"/>
        <v>1.9318389499603753E-2</v>
      </c>
      <c r="BH178">
        <f t="shared" si="188"/>
        <v>0.11408936730400276</v>
      </c>
      <c r="BI178">
        <f t="shared" si="189"/>
        <v>5.2408772455050717E-3</v>
      </c>
      <c r="BJ178">
        <f t="shared" si="190"/>
        <v>8.8936905877762111E-4</v>
      </c>
      <c r="BK178">
        <f t="shared" si="191"/>
        <v>3.7320017285840052E-5</v>
      </c>
      <c r="BL178">
        <f t="shared" si="192"/>
        <v>1339.8876337374611</v>
      </c>
      <c r="BM178">
        <f t="shared" si="193"/>
        <v>43.403395772430201</v>
      </c>
      <c r="BN178">
        <f t="shared" si="158"/>
        <v>1.2487606050290196</v>
      </c>
      <c r="BO178">
        <f t="shared" si="194"/>
        <v>1121.4098220937906</v>
      </c>
      <c r="BP178">
        <f t="shared" si="195"/>
        <v>44.627323644936332</v>
      </c>
      <c r="BQ178">
        <f t="shared" si="196"/>
        <v>15.495328000448673</v>
      </c>
      <c r="BR178" s="11">
        <f t="shared" si="208"/>
        <v>3.6586401571997412E-2</v>
      </c>
      <c r="BS178">
        <f>MAX(-99,(BS$3*'Climate Model'!E284+BS$4*'Climate Model'!E284^2+BS$6*'Climate Model'!E284^6)*(K178/K$69)^BS$8)</f>
        <v>-8.4624113013307714</v>
      </c>
      <c r="BT178">
        <f>MAX(-99,(BT$3*'Climate Model'!E284+BT$4*'Climate Model'!E284^2+BT$6*'Climate Model'!E284^6)*(L178/L$69)^BS$8)</f>
        <v>-9.7656153673751707</v>
      </c>
      <c r="BU178">
        <f>MAX(-99,(BU$3*'Climate Model'!E284+BU$4*'Climate Model'!E284^2+BU$6*'Climate Model'!E284^6)*(M178/M$69)^BS$8)</f>
        <v>-8.0604709903477563</v>
      </c>
      <c r="BV178" s="41">
        <f t="shared" si="176"/>
        <v>4.9019220559183155E-3</v>
      </c>
      <c r="BW178">
        <f>MAX(-99,(BW$3*'Climate Model'!N284+BW$4*'Climate Model'!N284^2+BW$6*'Climate Model'!N284^6)*(K178/K$69)^BS$8)</f>
        <v>-8.4624248107714379</v>
      </c>
      <c r="BX178">
        <f>MAX(-99,(BX$3*'Climate Model'!N284+BX$4*'Climate Model'!N284^2+BX$6*'Climate Model'!N284^6)*(L178/L$69)^BS$8)</f>
        <v>-9.7656282039992615</v>
      </c>
      <c r="BY178">
        <f>MAX(-99,(BY$3*'Climate Model'!N284+BY$4*'Climate Model'!N284^2+BY$6*'Climate Model'!N284^6)*(M178/M$69)^BS$8)</f>
        <v>-8.0604799521777277</v>
      </c>
      <c r="BZ178">
        <f t="shared" si="197"/>
        <v>4.3801658953416964E-2</v>
      </c>
      <c r="CA178">
        <f t="shared" si="209"/>
        <v>2.1471231810956659E-4</v>
      </c>
    </row>
    <row r="179" spans="1:79" ht="14.5" x14ac:dyDescent="0.35">
      <c r="A179" s="13">
        <v>2130</v>
      </c>
      <c r="B179" s="18">
        <f t="shared" si="160"/>
        <v>1286.0290600961496</v>
      </c>
      <c r="C179">
        <f t="shared" si="161"/>
        <v>3569.7943856897273</v>
      </c>
      <c r="D179">
        <f t="shared" si="162"/>
        <v>6797.7951939694394</v>
      </c>
      <c r="E179" s="11">
        <f t="shared" si="185"/>
        <v>2.0701716321773552E-5</v>
      </c>
      <c r="F179" s="11">
        <f t="shared" si="218"/>
        <v>4.1502377418479475E-5</v>
      </c>
      <c r="G179" s="11">
        <f t="shared" si="219"/>
        <v>9.1630163530644364E-5</v>
      </c>
      <c r="H179">
        <f t="shared" si="210"/>
        <v>257315.04131707159</v>
      </c>
      <c r="I179">
        <f t="shared" si="211"/>
        <v>49125.47515993016</v>
      </c>
      <c r="J179">
        <f t="shared" si="186"/>
        <v>33706.184431282047</v>
      </c>
      <c r="K179">
        <f t="shared" si="163"/>
        <v>200084.93532629311</v>
      </c>
      <c r="L179">
        <f t="shared" si="212"/>
        <v>13761.429889872643</v>
      </c>
      <c r="M179">
        <f t="shared" si="164"/>
        <v>4958.3995206539876</v>
      </c>
      <c r="N179" s="11">
        <f t="shared" si="187"/>
        <v>6.4490440486884163E-3</v>
      </c>
      <c r="O179" s="11">
        <f t="shared" si="177"/>
        <v>6.5771038357730445E-3</v>
      </c>
      <c r="P179" s="11">
        <f t="shared" si="178"/>
        <v>7.2387999091599814E-3</v>
      </c>
      <c r="Q179">
        <f t="shared" si="198"/>
        <v>7714.5980927000992</v>
      </c>
      <c r="R179">
        <f t="shared" si="213"/>
        <v>5714.4190849363877</v>
      </c>
      <c r="S179">
        <f t="shared" si="214"/>
        <v>4606.1687776080144</v>
      </c>
      <c r="T179">
        <f t="shared" si="165"/>
        <v>29.981139280520846</v>
      </c>
      <c r="U179">
        <f t="shared" si="166"/>
        <v>116.32292748991929</v>
      </c>
      <c r="V179">
        <f t="shared" si="167"/>
        <v>136.65648768399666</v>
      </c>
      <c r="W179" s="11">
        <f t="shared" si="179"/>
        <v>-1.219247815263802E-2</v>
      </c>
      <c r="X179" s="11">
        <f t="shared" si="180"/>
        <v>-1.3228586309256496E-2</v>
      </c>
      <c r="Y179" s="11">
        <f t="shared" si="181"/>
        <v>-1.2203590291796629E-2</v>
      </c>
      <c r="Z179">
        <f t="shared" si="168"/>
        <v>10348.501088865825</v>
      </c>
      <c r="AA179">
        <f t="shared" si="169"/>
        <v>20531.526755736253</v>
      </c>
      <c r="AB179">
        <f t="shared" si="170"/>
        <v>8309.4563884549298</v>
      </c>
      <c r="AC179">
        <f t="shared" si="171"/>
        <v>1.7295902831191403</v>
      </c>
      <c r="AD179">
        <f t="shared" si="172"/>
        <v>3.9404831385245105</v>
      </c>
      <c r="AE179">
        <f t="shared" si="173"/>
        <v>1.8303932978554505</v>
      </c>
      <c r="AF179" s="11">
        <f t="shared" si="215"/>
        <v>-2.9039671966837322E-3</v>
      </c>
      <c r="AG179" s="11">
        <f t="shared" si="216"/>
        <v>2.0566286860739247E-3</v>
      </c>
      <c r="AH179" s="11">
        <f t="shared" si="217"/>
        <v>8.2570411056281934E-4</v>
      </c>
      <c r="AI179">
        <f t="shared" si="226"/>
        <v>479806.08910938393</v>
      </c>
      <c r="AJ179">
        <f t="shared" si="221"/>
        <v>91469.590521911916</v>
      </c>
      <c r="AK179">
        <f t="shared" si="222"/>
        <v>62328.810720720532</v>
      </c>
      <c r="AL179">
        <f t="shared" si="224"/>
        <v>67.258252013085112</v>
      </c>
      <c r="AM179">
        <f t="shared" si="225"/>
        <v>7.9798192673348645</v>
      </c>
      <c r="AN179">
        <f t="shared" si="220"/>
        <v>3.462523412327962</v>
      </c>
      <c r="AO179" s="11">
        <f t="shared" si="182"/>
        <v>6.6206617664202813E-3</v>
      </c>
      <c r="AP179" s="11">
        <f t="shared" si="183"/>
        <v>6.6206617664203021E-3</v>
      </c>
      <c r="AQ179" s="11">
        <f t="shared" si="184"/>
        <v>6.6206617664202692E-3</v>
      </c>
      <c r="AR179">
        <f t="shared" si="174"/>
        <v>257315.04131707159</v>
      </c>
      <c r="AS179">
        <f t="shared" si="159"/>
        <v>49125.47515993016</v>
      </c>
      <c r="AT179">
        <f t="shared" si="175"/>
        <v>33706.184431282047</v>
      </c>
      <c r="AU179">
        <f t="shared" si="223"/>
        <v>51463.008263414318</v>
      </c>
      <c r="AV179">
        <f t="shared" si="199"/>
        <v>9825.0950319860331</v>
      </c>
      <c r="AW179">
        <f t="shared" si="200"/>
        <v>6741.2368862564099</v>
      </c>
      <c r="AX179">
        <f t="shared" si="201"/>
        <v>160067.94826103447</v>
      </c>
      <c r="AY179">
        <f t="shared" si="202"/>
        <v>11009.143911898112</v>
      </c>
      <c r="AZ179">
        <f t="shared" si="203"/>
        <v>3966.7196165231899</v>
      </c>
      <c r="BA179">
        <f t="shared" si="204"/>
        <v>15410.941070787567</v>
      </c>
      <c r="BB179">
        <f t="shared" si="205"/>
        <v>33222.225306377215</v>
      </c>
      <c r="BC179">
        <f t="shared" si="206"/>
        <v>56324.455875783024</v>
      </c>
      <c r="BD179">
        <f t="shared" si="207"/>
        <v>489.99436519854083</v>
      </c>
      <c r="BE179">
        <f t="shared" si="227"/>
        <v>0.22892962336720582</v>
      </c>
      <c r="BF179">
        <f t="shared" si="227"/>
        <v>9.4306365573996173E-2</v>
      </c>
      <c r="BG179">
        <f t="shared" si="227"/>
        <v>1.9318389499603753E-2</v>
      </c>
      <c r="BH179">
        <f t="shared" si="188"/>
        <v>0.11395550431824857</v>
      </c>
      <c r="BI179">
        <f t="shared" si="189"/>
        <v>5.2408772455050717E-3</v>
      </c>
      <c r="BJ179">
        <f t="shared" si="190"/>
        <v>8.8936905877762111E-4</v>
      </c>
      <c r="BK179">
        <f t="shared" si="191"/>
        <v>3.7320017285840052E-5</v>
      </c>
      <c r="BL179">
        <f t="shared" si="192"/>
        <v>1348.5565449648379</v>
      </c>
      <c r="BM179">
        <f t="shared" si="193"/>
        <v>43.690677604990491</v>
      </c>
      <c r="BN179">
        <f t="shared" si="158"/>
        <v>1.2579153856151588</v>
      </c>
      <c r="BO179">
        <f t="shared" si="194"/>
        <v>1138.4650779775934</v>
      </c>
      <c r="BP179">
        <f t="shared" si="195"/>
        <v>45.129084403177991</v>
      </c>
      <c r="BQ179">
        <f t="shared" si="196"/>
        <v>15.672486115786979</v>
      </c>
      <c r="BR179" s="11">
        <f t="shared" si="208"/>
        <v>3.650778188380463E-2</v>
      </c>
      <c r="BS179">
        <f>MAX(-99,(BS$3*'Climate Model'!E285+BS$4*'Climate Model'!E285^2+BS$6*'Climate Model'!E285^6)*(K179/K$69)^BS$8)</f>
        <v>-8.6102865523161132</v>
      </c>
      <c r="BT179">
        <f>MAX(-99,(BT$3*'Climate Model'!E285+BT$4*'Climate Model'!E285^2+BT$6*'Climate Model'!E285^6)*(L179/L$69)^BS$8)</f>
        <v>-9.9029982721434653</v>
      </c>
      <c r="BU179">
        <f>MAX(-99,(BU$3*'Climate Model'!E285+BU$4*'Climate Model'!E285^2+BU$6*'Climate Model'!E285^6)*(M179/M$69)^BS$8)</f>
        <v>-8.1529786450328388</v>
      </c>
      <c r="BV179" s="41">
        <f t="shared" si="176"/>
        <v>4.6684971961126823E-3</v>
      </c>
      <c r="BW179">
        <f>MAX(-99,(BW$3*'Climate Model'!N285+BW$4*'Climate Model'!N285^2+BW$6*'Climate Model'!N285^6)*(K179/K$69)^BS$8)</f>
        <v>-8.6103000619997498</v>
      </c>
      <c r="BX179">
        <f>MAX(-99,(BX$3*'Climate Model'!N285+BX$4*'Climate Model'!N285^2+BX$6*'Climate Model'!N285^6)*(L179/L$69)^BS$8)</f>
        <v>-9.9030111013866975</v>
      </c>
      <c r="BY179">
        <f>MAX(-99,(BY$3*'Climate Model'!N285+BY$4*'Climate Model'!N285^2+BY$6*'Climate Model'!N285^6)*(M179/M$69)^BS$8)</f>
        <v>-8.1529875950491846</v>
      </c>
      <c r="BZ179">
        <f t="shared" si="197"/>
        <v>4.4081583744898734E-2</v>
      </c>
      <c r="CA179">
        <f t="shared" si="209"/>
        <v>2.0579475011326613E-4</v>
      </c>
    </row>
    <row r="180" spans="1:79" ht="14.5" x14ac:dyDescent="0.35">
      <c r="A180" s="13">
        <v>2131</v>
      </c>
      <c r="B180" s="18">
        <f t="shared" si="160"/>
        <v>1286.054351954494</v>
      </c>
      <c r="C180">
        <f t="shared" si="161"/>
        <v>3569.9351328959333</v>
      </c>
      <c r="D180">
        <f t="shared" si="162"/>
        <v>6798.3869329004474</v>
      </c>
      <c r="E180" s="11">
        <f t="shared" si="185"/>
        <v>1.9666630505684874E-5</v>
      </c>
      <c r="F180" s="11">
        <f t="shared" si="218"/>
        <v>3.9427258547555497E-5</v>
      </c>
      <c r="G180" s="11">
        <f t="shared" si="219"/>
        <v>8.7048655354112135E-5</v>
      </c>
      <c r="H180">
        <f t="shared" si="210"/>
        <v>258959.12683611159</v>
      </c>
      <c r="I180">
        <f t="shared" si="211"/>
        <v>49446.657558962637</v>
      </c>
      <c r="J180">
        <f t="shared" si="186"/>
        <v>33950.442996993683</v>
      </c>
      <c r="K180">
        <f t="shared" si="163"/>
        <v>201359.39545833025</v>
      </c>
      <c r="L180">
        <f t="shared" si="212"/>
        <v>13850.856029098624</v>
      </c>
      <c r="M180">
        <f t="shared" si="164"/>
        <v>4993.8968364233942</v>
      </c>
      <c r="N180" s="11">
        <f t="shared" si="187"/>
        <v>6.3695956417647772E-3</v>
      </c>
      <c r="O180" s="11">
        <f t="shared" si="177"/>
        <v>6.498317394458563E-3</v>
      </c>
      <c r="P180" s="11">
        <f t="shared" si="178"/>
        <v>7.1590269443888525E-3</v>
      </c>
      <c r="Q180">
        <f t="shared" si="198"/>
        <v>7669.2285947028522</v>
      </c>
      <c r="R180">
        <f t="shared" si="213"/>
        <v>5675.6920441928951</v>
      </c>
      <c r="S180">
        <f t="shared" si="214"/>
        <v>4582.9291487502369</v>
      </c>
      <c r="T180">
        <f t="shared" si="165"/>
        <v>29.615594894851899</v>
      </c>
      <c r="U180">
        <f t="shared" si="166"/>
        <v>114.78413960387351</v>
      </c>
      <c r="V180">
        <f t="shared" si="167"/>
        <v>134.98878789758521</v>
      </c>
      <c r="W180" s="11">
        <f t="shared" si="179"/>
        <v>-1.219247815263802E-2</v>
      </c>
      <c r="X180" s="11">
        <f t="shared" si="180"/>
        <v>-1.3228586309256496E-2</v>
      </c>
      <c r="Y180" s="11">
        <f t="shared" si="181"/>
        <v>-1.2203590291796629E-2</v>
      </c>
      <c r="Z180">
        <f t="shared" si="168"/>
        <v>10258.587075149411</v>
      </c>
      <c r="AA180">
        <f t="shared" si="169"/>
        <v>20435.964598995568</v>
      </c>
      <c r="AB180">
        <f t="shared" si="170"/>
        <v>8275.0522842567134</v>
      </c>
      <c r="AC180">
        <f t="shared" si="171"/>
        <v>1.7245676096732594</v>
      </c>
      <c r="AD180">
        <f t="shared" si="172"/>
        <v>3.9485872491841905</v>
      </c>
      <c r="AE180">
        <f t="shared" si="173"/>
        <v>1.8319046611254364</v>
      </c>
      <c r="AF180" s="11">
        <f t="shared" si="215"/>
        <v>-2.9039671966837322E-3</v>
      </c>
      <c r="AG180" s="11">
        <f t="shared" si="216"/>
        <v>2.0566286860739247E-3</v>
      </c>
      <c r="AH180" s="11">
        <f t="shared" si="217"/>
        <v>8.2570411056281934E-4</v>
      </c>
      <c r="AI180">
        <f t="shared" si="226"/>
        <v>483288.48846185987</v>
      </c>
      <c r="AJ180">
        <f t="shared" si="221"/>
        <v>92147.726501706755</v>
      </c>
      <c r="AK180">
        <f t="shared" si="222"/>
        <v>62837.166534904893</v>
      </c>
      <c r="AL180">
        <f t="shared" si="224"/>
        <v>67.69909320928862</v>
      </c>
      <c r="AM180">
        <f t="shared" si="225"/>
        <v>8.0321226348177905</v>
      </c>
      <c r="AN180">
        <f t="shared" si="220"/>
        <v>3.4852183667355829</v>
      </c>
      <c r="AO180" s="11">
        <f t="shared" si="182"/>
        <v>6.5544551487560785E-3</v>
      </c>
      <c r="AP180" s="11">
        <f t="shared" si="183"/>
        <v>6.5544551487560993E-3</v>
      </c>
      <c r="AQ180" s="11">
        <f t="shared" si="184"/>
        <v>6.5544551487560663E-3</v>
      </c>
      <c r="AR180">
        <f t="shared" si="174"/>
        <v>258959.12683611159</v>
      </c>
      <c r="AS180">
        <f t="shared" si="159"/>
        <v>49446.657558962637</v>
      </c>
      <c r="AT180">
        <f t="shared" si="175"/>
        <v>33950.442996993683</v>
      </c>
      <c r="AU180">
        <f t="shared" si="223"/>
        <v>51791.825367222322</v>
      </c>
      <c r="AV180">
        <f t="shared" si="199"/>
        <v>9889.3315117925285</v>
      </c>
      <c r="AW180">
        <f t="shared" si="200"/>
        <v>6790.0885993987367</v>
      </c>
      <c r="AX180">
        <f t="shared" si="201"/>
        <v>161087.5163666642</v>
      </c>
      <c r="AY180">
        <f t="shared" si="202"/>
        <v>11080.6848232789</v>
      </c>
      <c r="AZ180">
        <f t="shared" si="203"/>
        <v>3995.117469138715</v>
      </c>
      <c r="BA180">
        <f t="shared" si="204"/>
        <v>15419.409819786266</v>
      </c>
      <c r="BB180">
        <f t="shared" si="205"/>
        <v>33246.65868833533</v>
      </c>
      <c r="BC180">
        <f t="shared" si="206"/>
        <v>56377.855291861764</v>
      </c>
      <c r="BD180">
        <f t="shared" si="207"/>
        <v>467.04501307513948</v>
      </c>
      <c r="BE180">
        <f t="shared" si="227"/>
        <v>0.22892962336720582</v>
      </c>
      <c r="BF180">
        <f t="shared" si="227"/>
        <v>9.4306365573996173E-2</v>
      </c>
      <c r="BG180">
        <f t="shared" si="227"/>
        <v>1.9318389499603753E-2</v>
      </c>
      <c r="BH180">
        <f t="shared" si="188"/>
        <v>0.11382196010037512</v>
      </c>
      <c r="BI180">
        <f t="shared" si="189"/>
        <v>5.2408772455050717E-3</v>
      </c>
      <c r="BJ180">
        <f t="shared" si="190"/>
        <v>8.8936905877762111E-4</v>
      </c>
      <c r="BK180">
        <f t="shared" si="191"/>
        <v>3.7320017285840052E-5</v>
      </c>
      <c r="BL180">
        <f t="shared" si="192"/>
        <v>1357.172995351239</v>
      </c>
      <c r="BM180">
        <f t="shared" si="193"/>
        <v>43.976327292913943</v>
      </c>
      <c r="BN180">
        <f t="shared" si="158"/>
        <v>1.2670311195097315</v>
      </c>
      <c r="BO180">
        <f t="shared" si="194"/>
        <v>1155.7812969721872</v>
      </c>
      <c r="BP180">
        <f t="shared" si="195"/>
        <v>45.636549638541915</v>
      </c>
      <c r="BQ180">
        <f t="shared" si="196"/>
        <v>15.851691541521909</v>
      </c>
      <c r="BR180" s="11">
        <f t="shared" si="208"/>
        <v>3.643036128038199E-2</v>
      </c>
      <c r="BS180">
        <f>MAX(-99,(BS$3*'Climate Model'!E286+BS$4*'Climate Model'!E286^2+BS$6*'Climate Model'!E286^6)*(K180/K$69)^BS$8)</f>
        <v>-8.7574102240071401</v>
      </c>
      <c r="BT180">
        <f>MAX(-99,(BT$3*'Climate Model'!E286+BT$4*'Climate Model'!E286^2+BT$6*'Climate Model'!E286^6)*(L180/L$69)^BS$8)</f>
        <v>-10.039610592570476</v>
      </c>
      <c r="BU180">
        <f>MAX(-99,(BU$3*'Climate Model'!E286+BU$4*'Climate Model'!E286^2+BU$6*'Climate Model'!E286^6)*(M180/M$69)^BS$8)</f>
        <v>-8.2448865483973961</v>
      </c>
      <c r="BV180" s="41">
        <f t="shared" si="176"/>
        <v>4.4461878058216012E-3</v>
      </c>
      <c r="BW180">
        <f>MAX(-99,(BW$3*'Climate Model'!N286+BW$4*'Climate Model'!N286^2+BW$6*'Climate Model'!N286^6)*(K180/K$69)^BS$8)</f>
        <v>-8.7574237329118994</v>
      </c>
      <c r="BX180">
        <f>MAX(-99,(BX$3*'Climate Model'!N286+BX$4*'Climate Model'!N286^2+BX$6*'Climate Model'!N286^6)*(L180/L$69)^BS$8)</f>
        <v>-10.03962341363567</v>
      </c>
      <c r="BY180">
        <f>MAX(-99,(BY$3*'Climate Model'!N286+BY$4*'Climate Model'!N286^2+BY$6*'Climate Model'!N286^6)*(M180/M$69)^BS$8)</f>
        <v>-8.2448954861761266</v>
      </c>
      <c r="BZ180">
        <f t="shared" si="197"/>
        <v>4.4356545484877073E-2</v>
      </c>
      <c r="CA180">
        <f t="shared" si="209"/>
        <v>1.9721753164323165E-4</v>
      </c>
    </row>
    <row r="181" spans="1:79" ht="14.5" x14ac:dyDescent="0.35">
      <c r="A181" s="13">
        <v>2132</v>
      </c>
      <c r="B181" s="18">
        <f t="shared" si="160"/>
        <v>1286.0783796924566</v>
      </c>
      <c r="C181">
        <f t="shared" si="161"/>
        <v>3570.0688480136419</v>
      </c>
      <c r="D181">
        <f t="shared" si="162"/>
        <v>6798.9491338194794</v>
      </c>
      <c r="E181" s="11">
        <f t="shared" si="185"/>
        <v>1.8683298980400628E-5</v>
      </c>
      <c r="F181" s="11">
        <f t="shared" si="218"/>
        <v>3.7455895620177718E-5</v>
      </c>
      <c r="G181" s="11">
        <f t="shared" si="219"/>
        <v>8.2696222586406523E-5</v>
      </c>
      <c r="H181">
        <f t="shared" si="210"/>
        <v>260593.22446884544</v>
      </c>
      <c r="I181">
        <f t="shared" si="211"/>
        <v>49766.008600982983</v>
      </c>
      <c r="J181">
        <f t="shared" si="186"/>
        <v>34193.652820537369</v>
      </c>
      <c r="K181">
        <f t="shared" si="163"/>
        <v>202626.2384810184</v>
      </c>
      <c r="L181">
        <f t="shared" si="212"/>
        <v>13939.789600604592</v>
      </c>
      <c r="M181">
        <f t="shared" si="164"/>
        <v>5029.2555728135349</v>
      </c>
      <c r="N181" s="11">
        <f t="shared" si="187"/>
        <v>6.2914522553297481E-3</v>
      </c>
      <c r="O181" s="11">
        <f t="shared" si="177"/>
        <v>6.4207996472659462E-3</v>
      </c>
      <c r="P181" s="11">
        <f t="shared" si="178"/>
        <v>7.080389833496117E-3</v>
      </c>
      <c r="Q181">
        <f t="shared" si="198"/>
        <v>7623.5264139053143</v>
      </c>
      <c r="R181">
        <f t="shared" si="213"/>
        <v>5636.7821839026728</v>
      </c>
      <c r="S181">
        <f t="shared" si="214"/>
        <v>4559.4309071847974</v>
      </c>
      <c r="T181">
        <f t="shared" si="165"/>
        <v>29.254507401119039</v>
      </c>
      <c r="U181">
        <f t="shared" si="166"/>
        <v>113.26570770618993</v>
      </c>
      <c r="V181">
        <f t="shared" si="167"/>
        <v>133.34144003609686</v>
      </c>
      <c r="W181" s="11">
        <f t="shared" si="179"/>
        <v>-1.219247815263802E-2</v>
      </c>
      <c r="X181" s="11">
        <f t="shared" si="180"/>
        <v>-1.3228586309256496E-2</v>
      </c>
      <c r="Y181" s="11">
        <f t="shared" si="181"/>
        <v>-1.2203590291796629E-2</v>
      </c>
      <c r="Z181">
        <f t="shared" si="168"/>
        <v>10168.640993515031</v>
      </c>
      <c r="AA181">
        <f t="shared" si="169"/>
        <v>20339.21291167034</v>
      </c>
      <c r="AB181">
        <f t="shared" si="170"/>
        <v>8240.1002087142424</v>
      </c>
      <c r="AC181">
        <f t="shared" si="171"/>
        <v>1.7195595219063049</v>
      </c>
      <c r="AD181">
        <f t="shared" si="172"/>
        <v>3.9567080269903285</v>
      </c>
      <c r="AE181">
        <f t="shared" si="173"/>
        <v>1.8334172723342868</v>
      </c>
      <c r="AF181" s="11">
        <f t="shared" si="215"/>
        <v>-2.9039671966837322E-3</v>
      </c>
      <c r="AG181" s="11">
        <f t="shared" si="216"/>
        <v>2.0566286860739247E-3</v>
      </c>
      <c r="AH181" s="11">
        <f t="shared" si="217"/>
        <v>8.2570411056281934E-4</v>
      </c>
      <c r="AI181">
        <f t="shared" si="226"/>
        <v>486751.46498289623</v>
      </c>
      <c r="AJ181">
        <f t="shared" si="221"/>
        <v>92822.285363328599</v>
      </c>
      <c r="AK181">
        <f t="shared" si="222"/>
        <v>63343.538480813142</v>
      </c>
      <c r="AL181">
        <f t="shared" si="224"/>
        <v>68.138386572639845</v>
      </c>
      <c r="AM181">
        <f t="shared" si="225"/>
        <v>8.0842423605014204</v>
      </c>
      <c r="AN181">
        <f t="shared" si="220"/>
        <v>3.5078336371292882</v>
      </c>
      <c r="AO181" s="11">
        <f t="shared" si="182"/>
        <v>6.4889105972685173E-3</v>
      </c>
      <c r="AP181" s="11">
        <f t="shared" si="183"/>
        <v>6.4889105972685381E-3</v>
      </c>
      <c r="AQ181" s="11">
        <f t="shared" si="184"/>
        <v>6.488910597268506E-3</v>
      </c>
      <c r="AR181">
        <f t="shared" si="174"/>
        <v>260593.22446884544</v>
      </c>
      <c r="AS181">
        <f t="shared" si="159"/>
        <v>49766.008600982983</v>
      </c>
      <c r="AT181">
        <f t="shared" si="175"/>
        <v>34193.652820537369</v>
      </c>
      <c r="AU181">
        <f t="shared" si="223"/>
        <v>52118.644893769088</v>
      </c>
      <c r="AV181">
        <f t="shared" si="199"/>
        <v>9953.2017201965973</v>
      </c>
      <c r="AW181">
        <f t="shared" si="200"/>
        <v>6838.7305641074745</v>
      </c>
      <c r="AX181">
        <f t="shared" si="201"/>
        <v>162100.9907848147</v>
      </c>
      <c r="AY181">
        <f t="shared" si="202"/>
        <v>11151.831680483674</v>
      </c>
      <c r="AZ181">
        <f t="shared" si="203"/>
        <v>4023.4044582508277</v>
      </c>
      <c r="BA181">
        <f t="shared" si="204"/>
        <v>15427.763859192788</v>
      </c>
      <c r="BB181">
        <f t="shared" si="205"/>
        <v>33270.753390990751</v>
      </c>
      <c r="BC181">
        <f t="shared" si="206"/>
        <v>56430.487115859061</v>
      </c>
      <c r="BD181">
        <f t="shared" si="207"/>
        <v>445.16504500044232</v>
      </c>
      <c r="BE181">
        <f t="shared" si="227"/>
        <v>0.22892962336720582</v>
      </c>
      <c r="BF181">
        <f t="shared" si="227"/>
        <v>9.4306365573996173E-2</v>
      </c>
      <c r="BG181">
        <f t="shared" si="227"/>
        <v>1.9318389499603753E-2</v>
      </c>
      <c r="BH181">
        <f t="shared" si="188"/>
        <v>0.11368873446932594</v>
      </c>
      <c r="BI181">
        <f t="shared" si="189"/>
        <v>5.2408772455050717E-3</v>
      </c>
      <c r="BJ181">
        <f t="shared" si="190"/>
        <v>8.8936905877762111E-4</v>
      </c>
      <c r="BK181">
        <f t="shared" si="191"/>
        <v>3.7320017285840052E-5</v>
      </c>
      <c r="BL181">
        <f t="shared" si="192"/>
        <v>1365.7371004515676</v>
      </c>
      <c r="BM181">
        <f t="shared" si="193"/>
        <v>44.260348228575232</v>
      </c>
      <c r="BN181">
        <f t="shared" si="158"/>
        <v>1.276107714328468</v>
      </c>
      <c r="BO181">
        <f t="shared" si="194"/>
        <v>1173.3624732694293</v>
      </c>
      <c r="BP181">
        <f t="shared" si="195"/>
        <v>46.149783874773455</v>
      </c>
      <c r="BQ181">
        <f t="shared" si="196"/>
        <v>16.032967727814512</v>
      </c>
      <c r="BR181" s="11">
        <f t="shared" si="208"/>
        <v>3.6354127782752571E-2</v>
      </c>
      <c r="BS181">
        <f>MAX(-99,(BS$3*'Climate Model'!E287+BS$4*'Climate Model'!E287^2+BS$6*'Climate Model'!E287^6)*(K181/K$69)^BS$8)</f>
        <v>-8.9037541916995622</v>
      </c>
      <c r="BT181">
        <f>MAX(-99,(BT$3*'Climate Model'!E287+BT$4*'Climate Model'!E287^2+BT$6*'Climate Model'!E287^6)*(L181/L$69)^BS$8)</f>
        <v>-10.175427912845613</v>
      </c>
      <c r="BU181">
        <f>MAX(-99,(BU$3*'Climate Model'!E287+BU$4*'Climate Model'!E287^2+BU$6*'Climate Model'!E287^6)*(M181/M$69)^BS$8)</f>
        <v>-8.3361798985552902</v>
      </c>
      <c r="BV181" s="41">
        <f t="shared" si="176"/>
        <v>4.2344645769729532E-3</v>
      </c>
      <c r="BW181">
        <f>MAX(-99,(BW$3*'Climate Model'!N287+BW$4*'Climate Model'!N287^2+BW$6*'Climate Model'!N287^6)*(K181/K$69)^BS$8)</f>
        <v>-8.9037676988413175</v>
      </c>
      <c r="BX181">
        <f>MAX(-99,(BX$3*'Climate Model'!N287+BX$4*'Climate Model'!N287^2+BX$6*'Climate Model'!N287^6)*(L181/L$69)^BS$8)</f>
        <v>-10.175440724967977</v>
      </c>
      <c r="BY181">
        <f>MAX(-99,(BY$3*'Climate Model'!N287+BY$4*'Climate Model'!N287^2+BY$6*'Climate Model'!N287^6)*(M181/M$69)^BS$8)</f>
        <v>-8.3361888236928881</v>
      </c>
      <c r="BZ181">
        <f t="shared" si="197"/>
        <v>4.4626608715279258E-2</v>
      </c>
      <c r="CA181">
        <f t="shared" si="209"/>
        <v>1.8896979379528248E-4</v>
      </c>
    </row>
    <row r="182" spans="1:79" ht="14.5" x14ac:dyDescent="0.35">
      <c r="A182" s="13">
        <v>2133</v>
      </c>
      <c r="B182" s="18">
        <f t="shared" si="160"/>
        <v>1286.1012064699926</v>
      </c>
      <c r="C182">
        <f t="shared" si="161"/>
        <v>3570.1958821334633</v>
      </c>
      <c r="D182">
        <f t="shared" si="162"/>
        <v>6799.4832688598572</v>
      </c>
      <c r="E182" s="11">
        <f t="shared" si="185"/>
        <v>1.7749134031380598E-5</v>
      </c>
      <c r="F182" s="11">
        <f t="shared" si="218"/>
        <v>3.5583100839168831E-5</v>
      </c>
      <c r="G182" s="11">
        <f t="shared" si="219"/>
        <v>7.8561411457086198E-5</v>
      </c>
      <c r="H182">
        <f t="shared" si="210"/>
        <v>262217.36036614538</v>
      </c>
      <c r="I182">
        <f t="shared" si="211"/>
        <v>50083.532766023374</v>
      </c>
      <c r="J182">
        <f t="shared" si="186"/>
        <v>34435.811704801519</v>
      </c>
      <c r="K182">
        <f t="shared" si="163"/>
        <v>203885.47887756253</v>
      </c>
      <c r="L182">
        <f t="shared" si="212"/>
        <v>14028.231060558688</v>
      </c>
      <c r="M182">
        <f t="shared" si="164"/>
        <v>5064.4748053885187</v>
      </c>
      <c r="N182" s="11">
        <f t="shared" si="187"/>
        <v>6.2145969149108816E-3</v>
      </c>
      <c r="O182" s="11">
        <f t="shared" si="177"/>
        <v>6.3445333457730338E-3</v>
      </c>
      <c r="P182" s="11">
        <f t="shared" si="178"/>
        <v>7.0028719091881448E-3</v>
      </c>
      <c r="Q182">
        <f t="shared" si="198"/>
        <v>7577.5107254667946</v>
      </c>
      <c r="R182">
        <f t="shared" si="213"/>
        <v>5597.7043627380708</v>
      </c>
      <c r="S182">
        <f t="shared" si="214"/>
        <v>4535.6852431102079</v>
      </c>
      <c r="T182">
        <f t="shared" si="165"/>
        <v>28.897822458764708</v>
      </c>
      <c r="U182">
        <f t="shared" si="166"/>
        <v>111.76736251591957</v>
      </c>
      <c r="V182">
        <f t="shared" si="167"/>
        <v>131.71419573297817</v>
      </c>
      <c r="W182" s="11">
        <f t="shared" si="179"/>
        <v>-1.219247815263802E-2</v>
      </c>
      <c r="X182" s="11">
        <f t="shared" si="180"/>
        <v>-1.3228586309256496E-2</v>
      </c>
      <c r="Y182" s="11">
        <f t="shared" si="181"/>
        <v>-1.2203590291796629E-2</v>
      </c>
      <c r="Z182">
        <f t="shared" si="168"/>
        <v>10078.690978255416</v>
      </c>
      <c r="AA182">
        <f t="shared" si="169"/>
        <v>20241.320328143494</v>
      </c>
      <c r="AB182">
        <f t="shared" si="170"/>
        <v>8204.6194019740542</v>
      </c>
      <c r="AC182">
        <f t="shared" si="171"/>
        <v>1.7145659774619437</v>
      </c>
      <c r="AD182">
        <f t="shared" si="172"/>
        <v>3.9648455062210557</v>
      </c>
      <c r="AE182">
        <f t="shared" si="173"/>
        <v>1.83493113251243</v>
      </c>
      <c r="AF182" s="11">
        <f t="shared" si="215"/>
        <v>-2.9039671966837322E-3</v>
      </c>
      <c r="AG182" s="11">
        <f t="shared" si="216"/>
        <v>2.0566286860739247E-3</v>
      </c>
      <c r="AH182" s="11">
        <f t="shared" si="217"/>
        <v>8.2570411056281934E-4</v>
      </c>
      <c r="AI182">
        <f t="shared" si="226"/>
        <v>490194.96337837575</v>
      </c>
      <c r="AJ182">
        <f t="shared" si="221"/>
        <v>93493.258547192338</v>
      </c>
      <c r="AK182">
        <f t="shared" si="222"/>
        <v>63847.915196839298</v>
      </c>
      <c r="AL182">
        <f t="shared" si="224"/>
        <v>68.576109032364712</v>
      </c>
      <c r="AM182">
        <f t="shared" si="225"/>
        <v>8.1361757071661263</v>
      </c>
      <c r="AN182">
        <f t="shared" si="220"/>
        <v>3.530368035802097</v>
      </c>
      <c r="AO182" s="11">
        <f t="shared" si="182"/>
        <v>6.4240214912958324E-3</v>
      </c>
      <c r="AP182" s="11">
        <f t="shared" si="183"/>
        <v>6.4240214912958523E-3</v>
      </c>
      <c r="AQ182" s="11">
        <f t="shared" si="184"/>
        <v>6.4240214912958211E-3</v>
      </c>
      <c r="AR182">
        <f t="shared" si="174"/>
        <v>262217.36036614538</v>
      </c>
      <c r="AS182">
        <f t="shared" si="159"/>
        <v>50083.532766023374</v>
      </c>
      <c r="AT182">
        <f t="shared" si="175"/>
        <v>34435.811704801519</v>
      </c>
      <c r="AU182">
        <f t="shared" si="223"/>
        <v>52443.472073229081</v>
      </c>
      <c r="AV182">
        <f t="shared" si="199"/>
        <v>10016.706553204676</v>
      </c>
      <c r="AW182">
        <f t="shared" si="200"/>
        <v>6887.1623409603044</v>
      </c>
      <c r="AX182">
        <f t="shared" si="201"/>
        <v>163108.38310205002</v>
      </c>
      <c r="AY182">
        <f t="shared" si="202"/>
        <v>11222.58484844695</v>
      </c>
      <c r="AZ182">
        <f t="shared" si="203"/>
        <v>4051.5798443108151</v>
      </c>
      <c r="BA182">
        <f t="shared" si="204"/>
        <v>15436.005556253269</v>
      </c>
      <c r="BB182">
        <f t="shared" si="205"/>
        <v>33294.516941145324</v>
      </c>
      <c r="BC182">
        <f t="shared" si="206"/>
        <v>56482.370335195483</v>
      </c>
      <c r="BD182">
        <f t="shared" si="207"/>
        <v>424.30501689568683</v>
      </c>
      <c r="BE182">
        <f t="shared" si="227"/>
        <v>0.22892962336720582</v>
      </c>
      <c r="BF182">
        <f t="shared" si="227"/>
        <v>9.4306365573996173E-2</v>
      </c>
      <c r="BG182">
        <f t="shared" si="227"/>
        <v>1.9318389499603753E-2</v>
      </c>
      <c r="BH182">
        <f t="shared" si="188"/>
        <v>0.11355582745677741</v>
      </c>
      <c r="BI182">
        <f t="shared" si="189"/>
        <v>5.2408772455050717E-3</v>
      </c>
      <c r="BJ182">
        <f t="shared" si="190"/>
        <v>8.8936905877762111E-4</v>
      </c>
      <c r="BK182">
        <f t="shared" si="191"/>
        <v>3.7320017285840052E-5</v>
      </c>
      <c r="BL182">
        <f t="shared" si="192"/>
        <v>1374.2489973193349</v>
      </c>
      <c r="BM182">
        <f t="shared" si="193"/>
        <v>44.542744396376357</v>
      </c>
      <c r="BN182">
        <f t="shared" si="158"/>
        <v>1.2851450880751258</v>
      </c>
      <c r="BO182">
        <f t="shared" si="194"/>
        <v>1191.2126620109036</v>
      </c>
      <c r="BP182">
        <f t="shared" si="195"/>
        <v>46.668852364365712</v>
      </c>
      <c r="BQ182">
        <f t="shared" si="196"/>
        <v>16.216338398056831</v>
      </c>
      <c r="BR182" s="11">
        <f t="shared" si="208"/>
        <v>3.6279069169708328E-2</v>
      </c>
      <c r="BS182">
        <f>MAX(-99,(BS$3*'Climate Model'!E288+BS$4*'Climate Model'!E288^2+BS$6*'Climate Model'!E288^6)*(K182/K$69)^BS$8)</f>
        <v>-9.0492911324870686</v>
      </c>
      <c r="BT182">
        <f>MAX(-99,(BT$3*'Climate Model'!E288+BT$4*'Climate Model'!E288^2+BT$6*'Climate Model'!E288^6)*(L182/L$69)^BS$8)</f>
        <v>-10.310426553396777</v>
      </c>
      <c r="BU182">
        <f>MAX(-99,(BU$3*'Climate Model'!E288+BU$4*'Climate Model'!E288^2+BU$6*'Climate Model'!E288^6)*(M182/M$69)^BS$8)</f>
        <v>-8.4268444019024642</v>
      </c>
      <c r="BV182" s="41">
        <f t="shared" si="176"/>
        <v>4.0328234066409081E-3</v>
      </c>
      <c r="BW182">
        <f>MAX(-99,(BW$3*'Climate Model'!N288+BW$4*'Climate Model'!N288^2+BW$6*'Climate Model'!N288^6)*(K182/K$69)^BS$8)</f>
        <v>-9.0493046369183592</v>
      </c>
      <c r="BX182">
        <f>MAX(-99,(BX$3*'Climate Model'!N288+BX$4*'Climate Model'!N288^2+BX$6*'Climate Model'!N288^6)*(L182/L$69)^BS$8)</f>
        <v>-10.310439355842947</v>
      </c>
      <c r="BY182">
        <f>MAX(-99,(BY$3*'Climate Model'!N288+BY$4*'Climate Model'!N288^2+BY$6*'Climate Model'!N288^6)*(M182/M$69)^BS$8)</f>
        <v>-8.4268533140152169</v>
      </c>
      <c r="BZ182">
        <f t="shared" si="197"/>
        <v>4.4891838951317986E-2</v>
      </c>
      <c r="CA182">
        <f t="shared" si="209"/>
        <v>1.8104085889002921E-4</v>
      </c>
    </row>
    <row r="183" spans="1:79" ht="14.5" x14ac:dyDescent="0.35">
      <c r="A183" s="13">
        <v>2134</v>
      </c>
      <c r="B183" s="18">
        <f t="shared" si="160"/>
        <v>1286.1228922935495</v>
      </c>
      <c r="C183">
        <f t="shared" si="161"/>
        <v>3570.3165688415484</v>
      </c>
      <c r="D183">
        <f t="shared" si="162"/>
        <v>6799.9907370124993</v>
      </c>
      <c r="E183" s="11">
        <f t="shared" si="185"/>
        <v>1.6861677329811569E-5</v>
      </c>
      <c r="F183" s="11">
        <f t="shared" si="218"/>
        <v>3.3803945797210388E-5</v>
      </c>
      <c r="G183" s="11">
        <f t="shared" si="219"/>
        <v>7.4633340884231882E-5</v>
      </c>
      <c r="H183">
        <f t="shared" si="210"/>
        <v>263831.56462406169</v>
      </c>
      <c r="I183">
        <f t="shared" si="211"/>
        <v>50399.235174366244</v>
      </c>
      <c r="J183">
        <f t="shared" si="186"/>
        <v>34676.917723248873</v>
      </c>
      <c r="K183">
        <f t="shared" si="163"/>
        <v>205137.13440989261</v>
      </c>
      <c r="L183">
        <f t="shared" si="212"/>
        <v>14116.181073186784</v>
      </c>
      <c r="M183">
        <f t="shared" si="164"/>
        <v>5099.5536706398216</v>
      </c>
      <c r="N183" s="11">
        <f t="shared" si="187"/>
        <v>6.1390126419043111E-3</v>
      </c>
      <c r="O183" s="11">
        <f t="shared" si="177"/>
        <v>6.2695012826937055E-3</v>
      </c>
      <c r="P183" s="11">
        <f t="shared" si="178"/>
        <v>6.9264566612078993E-3</v>
      </c>
      <c r="Q183">
        <f t="shared" si="198"/>
        <v>7531.2003371698311</v>
      </c>
      <c r="R183">
        <f t="shared" si="213"/>
        <v>5558.4730993110561</v>
      </c>
      <c r="S183">
        <f t="shared" si="214"/>
        <v>4511.7031335589782</v>
      </c>
      <c r="T183">
        <f t="shared" si="165"/>
        <v>28.545486389777405</v>
      </c>
      <c r="U183">
        <f t="shared" si="166"/>
        <v>110.28883831431978</v>
      </c>
      <c r="V183">
        <f t="shared" si="167"/>
        <v>130.10680965263938</v>
      </c>
      <c r="W183" s="11">
        <f t="shared" si="179"/>
        <v>-1.219247815263802E-2</v>
      </c>
      <c r="X183" s="11">
        <f t="shared" si="180"/>
        <v>-1.3228586309256496E-2</v>
      </c>
      <c r="Y183" s="11">
        <f t="shared" si="181"/>
        <v>-1.2203590291796629E-2</v>
      </c>
      <c r="Z183">
        <f t="shared" si="168"/>
        <v>9988.7643648898847</v>
      </c>
      <c r="AA183">
        <f t="shared" si="169"/>
        <v>20142.334680951499</v>
      </c>
      <c r="AB183">
        <f t="shared" si="170"/>
        <v>8168.6287836589781</v>
      </c>
      <c r="AC183">
        <f t="shared" si="171"/>
        <v>1.7095869341068444</v>
      </c>
      <c r="AD183">
        <f t="shared" si="172"/>
        <v>3.9729997212250012</v>
      </c>
      <c r="AE183">
        <f t="shared" si="173"/>
        <v>1.8364462426911452</v>
      </c>
      <c r="AF183" s="11">
        <f t="shared" si="215"/>
        <v>-2.9039671966837322E-3</v>
      </c>
      <c r="AG183" s="11">
        <f t="shared" si="216"/>
        <v>2.0566286860739247E-3</v>
      </c>
      <c r="AH183" s="11">
        <f t="shared" si="217"/>
        <v>8.2570411056281934E-4</v>
      </c>
      <c r="AI183">
        <f t="shared" si="226"/>
        <v>493618.93911376729</v>
      </c>
      <c r="AJ183">
        <f t="shared" si="221"/>
        <v>94160.639245677768</v>
      </c>
      <c r="AK183">
        <f t="shared" si="222"/>
        <v>64350.286018115672</v>
      </c>
      <c r="AL183">
        <f t="shared" si="224"/>
        <v>69.012238086595943</v>
      </c>
      <c r="AM183">
        <f t="shared" si="225"/>
        <v>8.1879200050899232</v>
      </c>
      <c r="AN183">
        <f t="shared" si="220"/>
        <v>3.5528204043349318</v>
      </c>
      <c r="AO183" s="11">
        <f t="shared" si="182"/>
        <v>6.3597812763828742E-3</v>
      </c>
      <c r="AP183" s="11">
        <f t="shared" si="183"/>
        <v>6.3597812763828941E-3</v>
      </c>
      <c r="AQ183" s="11">
        <f t="shared" si="184"/>
        <v>6.3597812763828629E-3</v>
      </c>
      <c r="AR183">
        <f t="shared" si="174"/>
        <v>263831.56462406169</v>
      </c>
      <c r="AS183">
        <f t="shared" si="159"/>
        <v>50399.235174366244</v>
      </c>
      <c r="AT183">
        <f t="shared" si="175"/>
        <v>34676.917723248873</v>
      </c>
      <c r="AU183">
        <f t="shared" si="223"/>
        <v>52766.312924812344</v>
      </c>
      <c r="AV183">
        <f t="shared" si="199"/>
        <v>10079.84703487325</v>
      </c>
      <c r="AW183">
        <f t="shared" si="200"/>
        <v>6935.3835446497751</v>
      </c>
      <c r="AX183">
        <f t="shared" si="201"/>
        <v>164109.70752791408</v>
      </c>
      <c r="AY183">
        <f t="shared" si="202"/>
        <v>11292.944858549426</v>
      </c>
      <c r="AZ183">
        <f t="shared" si="203"/>
        <v>4079.6429365118561</v>
      </c>
      <c r="BA183">
        <f t="shared" si="204"/>
        <v>15444.137221263107</v>
      </c>
      <c r="BB183">
        <f t="shared" si="205"/>
        <v>33317.956654823181</v>
      </c>
      <c r="BC183">
        <f t="shared" si="206"/>
        <v>56533.523276153268</v>
      </c>
      <c r="BD183">
        <f t="shared" si="207"/>
        <v>404.41774235071568</v>
      </c>
      <c r="BE183">
        <f t="shared" si="227"/>
        <v>0.22892962336720582</v>
      </c>
      <c r="BF183">
        <f t="shared" si="227"/>
        <v>9.4306365573996173E-2</v>
      </c>
      <c r="BG183">
        <f t="shared" si="227"/>
        <v>1.9318389499603753E-2</v>
      </c>
      <c r="BH183">
        <f t="shared" si="188"/>
        <v>0.11342323929174174</v>
      </c>
      <c r="BI183">
        <f t="shared" si="189"/>
        <v>5.2408772455050717E-3</v>
      </c>
      <c r="BJ183">
        <f t="shared" si="190"/>
        <v>8.8936905877762111E-4</v>
      </c>
      <c r="BK183">
        <f t="shared" si="191"/>
        <v>3.7320017285840052E-5</v>
      </c>
      <c r="BL183">
        <f t="shared" si="192"/>
        <v>1382.7088436842457</v>
      </c>
      <c r="BM183">
        <f t="shared" si="193"/>
        <v>44.823520350138082</v>
      </c>
      <c r="BN183">
        <f t="shared" si="158"/>
        <v>1.2941431688513012</v>
      </c>
      <c r="BO183">
        <f t="shared" si="194"/>
        <v>1209.3359802152645</v>
      </c>
      <c r="BP183">
        <f t="shared" si="195"/>
        <v>47.193821096602548</v>
      </c>
      <c r="BQ183">
        <f t="shared" si="196"/>
        <v>16.401827551854176</v>
      </c>
      <c r="BR183" s="11">
        <f t="shared" si="208"/>
        <v>3.6205172997439944E-2</v>
      </c>
      <c r="BS183">
        <f>MAX(-99,(BS$3*'Climate Model'!E289+BS$4*'Climate Model'!E289^2+BS$6*'Climate Model'!E289^6)*(K183/K$69)^BS$8)</f>
        <v>-9.1939945237246512</v>
      </c>
      <c r="BT183">
        <f>MAX(-99,(BT$3*'Climate Model'!E289+BT$4*'Climate Model'!E289^2+BT$6*'Climate Model'!E289^6)*(L183/L$69)^BS$8)</f>
        <v>-10.444583568607035</v>
      </c>
      <c r="BU183">
        <f>MAX(-99,(BU$3*'Climate Model'!E289+BU$4*'Climate Model'!E289^2+BU$6*'Climate Model'!E289^6)*(M183/M$69)^BS$8)</f>
        <v>-8.5168662701152034</v>
      </c>
      <c r="BV183" s="41">
        <f t="shared" si="176"/>
        <v>3.8407841968008641E-3</v>
      </c>
      <c r="BW183">
        <f>MAX(-99,(BW$3*'Climate Model'!N289+BW$4*'Climate Model'!N289^2+BW$6*'Climate Model'!N289^6)*(K183/K$69)^BS$8)</f>
        <v>-9.1940080245337086</v>
      </c>
      <c r="BX183">
        <f>MAX(-99,(BX$3*'Climate Model'!N289+BX$4*'Climate Model'!N289^2+BX$6*'Climate Model'!N289^6)*(L183/L$69)^BS$8)</f>
        <v>-10.444596360674188</v>
      </c>
      <c r="BY183">
        <f>MAX(-99,(BY$3*'Climate Model'!N289+BY$4*'Climate Model'!N289^2+BY$6*'Climate Model'!N289^6)*(M183/M$69)^BS$8)</f>
        <v>-8.5168751688386077</v>
      </c>
      <c r="BZ183">
        <f t="shared" si="197"/>
        <v>4.5152302774489984E-2</v>
      </c>
      <c r="CA183">
        <f t="shared" si="209"/>
        <v>1.7342025094542894E-4</v>
      </c>
    </row>
    <row r="184" spans="1:79" ht="14.5" x14ac:dyDescent="0.35">
      <c r="A184" s="13">
        <v>2135</v>
      </c>
      <c r="B184" s="18">
        <f t="shared" si="160"/>
        <v>1286.1434941733048</v>
      </c>
      <c r="C184">
        <f t="shared" si="161"/>
        <v>3570.4312250899316</v>
      </c>
      <c r="D184">
        <f t="shared" si="162"/>
        <v>6800.4728677378507</v>
      </c>
      <c r="E184" s="11">
        <f t="shared" si="185"/>
        <v>1.6018593463320988E-5</v>
      </c>
      <c r="F184" s="11">
        <f t="shared" si="218"/>
        <v>3.2113748507349867E-5</v>
      </c>
      <c r="G184" s="11">
        <f t="shared" si="219"/>
        <v>7.0901673840020286E-5</v>
      </c>
      <c r="H184">
        <f t="shared" si="210"/>
        <v>265435.87112793449</v>
      </c>
      <c r="I184">
        <f t="shared" si="211"/>
        <v>50713.121561290893</v>
      </c>
      <c r="J184">
        <f t="shared" si="186"/>
        <v>34916.969212166558</v>
      </c>
      <c r="K184">
        <f t="shared" si="163"/>
        <v>206381.22599107717</v>
      </c>
      <c r="L184">
        <f t="shared" si="212"/>
        <v>14203.640502839691</v>
      </c>
      <c r="M184">
        <f t="shared" si="164"/>
        <v>5134.4913642426673</v>
      </c>
      <c r="N184" s="11">
        <f t="shared" si="187"/>
        <v>6.0646824611417941E-3</v>
      </c>
      <c r="O184" s="11">
        <f t="shared" si="177"/>
        <v>6.1956862978353941E-3</v>
      </c>
      <c r="P184" s="11">
        <f t="shared" si="178"/>
        <v>6.8511277377069323E-3</v>
      </c>
      <c r="Q184">
        <f t="shared" si="198"/>
        <v>7484.6136878798661</v>
      </c>
      <c r="R184">
        <f t="shared" si="213"/>
        <v>5519.1025737624777</v>
      </c>
      <c r="S184">
        <f t="shared" si="214"/>
        <v>4487.495343773885</v>
      </c>
      <c r="T184">
        <f t="shared" si="165"/>
        <v>28.197446170613617</v>
      </c>
      <c r="U184">
        <f t="shared" si="166"/>
        <v>108.82987289773116</v>
      </c>
      <c r="V184">
        <f t="shared" si="167"/>
        <v>128.51903945346581</v>
      </c>
      <c r="W184" s="11">
        <f t="shared" si="179"/>
        <v>-1.219247815263802E-2</v>
      </c>
      <c r="X184" s="11">
        <f t="shared" si="180"/>
        <v>-1.3228586309256496E-2</v>
      </c>
      <c r="Y184" s="11">
        <f t="shared" si="181"/>
        <v>-1.2203590291796629E-2</v>
      </c>
      <c r="Z184">
        <f t="shared" si="168"/>
        <v>9898.8876968181958</v>
      </c>
      <c r="AA184">
        <f t="shared" si="169"/>
        <v>20042.302995184906</v>
      </c>
      <c r="AB184">
        <f t="shared" si="170"/>
        <v>8132.1469537378662</v>
      </c>
      <c r="AC184">
        <f t="shared" si="171"/>
        <v>1.704622349730319</v>
      </c>
      <c r="AD184">
        <f t="shared" si="172"/>
        <v>3.9811707064214361</v>
      </c>
      <c r="AE184">
        <f t="shared" si="173"/>
        <v>1.8379626039025629</v>
      </c>
      <c r="AF184" s="11">
        <f t="shared" si="215"/>
        <v>-2.9039671966837322E-3</v>
      </c>
      <c r="AG184" s="11">
        <f t="shared" si="216"/>
        <v>2.0566286860739247E-3</v>
      </c>
      <c r="AH184" s="11">
        <f t="shared" si="217"/>
        <v>8.2570411056281934E-4</v>
      </c>
      <c r="AI184">
        <f t="shared" si="226"/>
        <v>497023.35812720296</v>
      </c>
      <c r="AJ184">
        <f t="shared" si="221"/>
        <v>94824.422355983246</v>
      </c>
      <c r="AK184">
        <f t="shared" si="222"/>
        <v>64850.640960953882</v>
      </c>
      <c r="AL184">
        <f t="shared" si="224"/>
        <v>69.44675179882411</v>
      </c>
      <c r="AM184">
        <f t="shared" si="225"/>
        <v>8.2394726516274055</v>
      </c>
      <c r="AN184">
        <f t="shared" si="220"/>
        <v>3.5751896134139138</v>
      </c>
      <c r="AO184" s="11">
        <f t="shared" si="182"/>
        <v>6.2961834636190454E-3</v>
      </c>
      <c r="AP184" s="11">
        <f t="shared" si="183"/>
        <v>6.2961834636190653E-3</v>
      </c>
      <c r="AQ184" s="11">
        <f t="shared" si="184"/>
        <v>6.2961834636190341E-3</v>
      </c>
      <c r="AR184">
        <f t="shared" si="174"/>
        <v>265435.87112793449</v>
      </c>
      <c r="AS184">
        <f t="shared" si="159"/>
        <v>50713.121561290893</v>
      </c>
      <c r="AT184">
        <f t="shared" si="175"/>
        <v>34916.969212166558</v>
      </c>
      <c r="AU184">
        <f t="shared" si="223"/>
        <v>53087.174225586903</v>
      </c>
      <c r="AV184">
        <f t="shared" si="199"/>
        <v>10142.62431225818</v>
      </c>
      <c r="AW184">
        <f t="shared" si="200"/>
        <v>6983.3938424333119</v>
      </c>
      <c r="AX184">
        <f t="shared" si="201"/>
        <v>165104.98079286175</v>
      </c>
      <c r="AY184">
        <f t="shared" si="202"/>
        <v>11362.912402271753</v>
      </c>
      <c r="AZ184">
        <f t="shared" si="203"/>
        <v>4107.5930913941338</v>
      </c>
      <c r="BA184">
        <f t="shared" si="204"/>
        <v>15452.16110928805</v>
      </c>
      <c r="BB184">
        <f t="shared" si="205"/>
        <v>33341.079644636426</v>
      </c>
      <c r="BC184">
        <f t="shared" si="206"/>
        <v>56583.9636309786</v>
      </c>
      <c r="BD184">
        <f t="shared" si="207"/>
        <v>385.45819171865759</v>
      </c>
      <c r="BE184">
        <f t="shared" si="227"/>
        <v>0.22892962336720582</v>
      </c>
      <c r="BF184">
        <f t="shared" si="227"/>
        <v>9.4306365573996173E-2</v>
      </c>
      <c r="BG184">
        <f t="shared" si="227"/>
        <v>1.9318389499603753E-2</v>
      </c>
      <c r="BH184">
        <f t="shared" si="188"/>
        <v>0.11329097038589675</v>
      </c>
      <c r="BI184">
        <f t="shared" si="189"/>
        <v>5.2408772455050717E-3</v>
      </c>
      <c r="BJ184">
        <f t="shared" si="190"/>
        <v>8.8936905877762111E-4</v>
      </c>
      <c r="BK184">
        <f t="shared" si="191"/>
        <v>3.7320017285840052E-5</v>
      </c>
      <c r="BL184">
        <f t="shared" si="192"/>
        <v>1391.1168171352085</v>
      </c>
      <c r="BM184">
        <f t="shared" si="193"/>
        <v>45.102681190640361</v>
      </c>
      <c r="BN184">
        <f t="shared" si="158"/>
        <v>1.3031018945672008</v>
      </c>
      <c r="BO184">
        <f t="shared" si="194"/>
        <v>1227.7366077200029</v>
      </c>
      <c r="BP184">
        <f t="shared" si="195"/>
        <v>47.724756805708438</v>
      </c>
      <c r="BQ184">
        <f t="shared" si="196"/>
        <v>16.58945946805007</v>
      </c>
      <c r="BR184" s="11">
        <f t="shared" si="208"/>
        <v>3.6132426618416619E-2</v>
      </c>
      <c r="BS184">
        <f>MAX(-99,(BS$3*'Climate Model'!E290+BS$4*'Climate Model'!E290^2+BS$6*'Climate Model'!E290^6)*(K184/K$69)^BS$8)</f>
        <v>-9.3378386407830014</v>
      </c>
      <c r="BT184">
        <f>MAX(-99,(BT$3*'Climate Model'!E290+BT$4*'Climate Model'!E290^2+BT$6*'Climate Model'!E290^6)*(L184/L$69)^BS$8)</f>
        <v>-10.577876743910931</v>
      </c>
      <c r="BU184">
        <f>MAX(-99,(BU$3*'Climate Model'!E290+BU$4*'Climate Model'!E290^2+BU$6*'Climate Model'!E290^6)*(M184/M$69)^BS$8)</f>
        <v>-8.6062322167537015</v>
      </c>
      <c r="BV184" s="41">
        <f t="shared" si="176"/>
        <v>3.6578897112389186E-3</v>
      </c>
      <c r="BW184">
        <f>MAX(-99,(BW$3*'Climate Model'!N290+BW$4*'Climate Model'!N290^2+BW$6*'Climate Model'!N290^6)*(K184/K$69)^BS$8)</f>
        <v>-9.3378521370927192</v>
      </c>
      <c r="BX184">
        <f>MAX(-99,(BX$3*'Climate Model'!N290+BX$4*'Climate Model'!N290^2+BX$6*'Climate Model'!N290^6)*(L184/L$69)^BS$8)</f>
        <v>-10.577889524925869</v>
      </c>
      <c r="BY184">
        <f>MAX(-99,(BY$3*'Climate Model'!N290+BY$4*'Climate Model'!N290^2+BY$6*'Climate Model'!N290^6)*(M184/M$69)^BS$8)</f>
        <v>-8.606241101741837</v>
      </c>
      <c r="BZ184">
        <f t="shared" si="197"/>
        <v>4.5408067483601877E-2</v>
      </c>
      <c r="CA184">
        <f t="shared" si="209"/>
        <v>1.660977028555098E-4</v>
      </c>
    </row>
    <row r="185" spans="1:79" ht="14.5" x14ac:dyDescent="0.35">
      <c r="A185" s="13">
        <v>2136</v>
      </c>
      <c r="B185" s="18">
        <f t="shared" si="160"/>
        <v>1286.1630662725852</v>
      </c>
      <c r="C185">
        <f t="shared" si="161"/>
        <v>3570.5401520238361</v>
      </c>
      <c r="D185">
        <f t="shared" si="162"/>
        <v>6800.9309244016167</v>
      </c>
      <c r="E185" s="11">
        <f t="shared" si="185"/>
        <v>1.5217663790154938E-5</v>
      </c>
      <c r="F185" s="11">
        <f t="shared" si="218"/>
        <v>3.0508061081982371E-5</v>
      </c>
      <c r="G185" s="11">
        <f t="shared" si="219"/>
        <v>6.7356590148019262E-5</v>
      </c>
      <c r="H185">
        <f t="shared" si="210"/>
        <v>267030.31739770761</v>
      </c>
      <c r="I185">
        <f t="shared" si="211"/>
        <v>51025.198252014496</v>
      </c>
      <c r="J185">
        <f t="shared" si="186"/>
        <v>35155.96476294953</v>
      </c>
      <c r="K185">
        <f t="shared" si="163"/>
        <v>207617.77755878592</v>
      </c>
      <c r="L185">
        <f t="shared" si="212"/>
        <v>14290.610406129348</v>
      </c>
      <c r="M185">
        <f t="shared" si="164"/>
        <v>5169.2871393253772</v>
      </c>
      <c r="N185" s="11">
        <f t="shared" si="187"/>
        <v>5.9915894082449885E-3</v>
      </c>
      <c r="O185" s="11">
        <f t="shared" si="177"/>
        <v>6.1230712838915707E-3</v>
      </c>
      <c r="P185" s="11">
        <f t="shared" si="178"/>
        <v>6.7768689465587013E-3</v>
      </c>
      <c r="Q185">
        <f t="shared" si="198"/>
        <v>7437.7688464334669</v>
      </c>
      <c r="R185">
        <f t="shared" si="213"/>
        <v>5479.6066295982409</v>
      </c>
      <c r="S185">
        <f t="shared" si="214"/>
        <v>4463.0724286657041</v>
      </c>
      <c r="T185">
        <f t="shared" si="165"/>
        <v>27.853649424218222</v>
      </c>
      <c r="U185">
        <f t="shared" si="166"/>
        <v>107.39020753107812</v>
      </c>
      <c r="V185">
        <f t="shared" si="167"/>
        <v>126.95064575128046</v>
      </c>
      <c r="W185" s="11">
        <f t="shared" si="179"/>
        <v>-1.219247815263802E-2</v>
      </c>
      <c r="X185" s="11">
        <f t="shared" si="180"/>
        <v>-1.3228586309256496E-2</v>
      </c>
      <c r="Y185" s="11">
        <f t="shared" si="181"/>
        <v>-1.2203590291796629E-2</v>
      </c>
      <c r="Z185">
        <f t="shared" si="168"/>
        <v>9809.08673252892</v>
      </c>
      <c r="AA185">
        <f t="shared" si="169"/>
        <v>19941.271483814475</v>
      </c>
      <c r="AB185">
        <f t="shared" si="170"/>
        <v>8095.1921935567116</v>
      </c>
      <c r="AC185">
        <f t="shared" si="171"/>
        <v>1.6996721823439682</v>
      </c>
      <c r="AD185">
        <f t="shared" si="172"/>
        <v>3.9893584963004196</v>
      </c>
      <c r="AE185">
        <f t="shared" si="173"/>
        <v>1.839480217179666</v>
      </c>
      <c r="AF185" s="11">
        <f t="shared" si="215"/>
        <v>-2.9039671966837322E-3</v>
      </c>
      <c r="AG185" s="11">
        <f t="shared" si="216"/>
        <v>2.0566286860739247E-3</v>
      </c>
      <c r="AH185" s="11">
        <f t="shared" si="217"/>
        <v>8.2570411056281934E-4</v>
      </c>
      <c r="AI185">
        <f t="shared" si="226"/>
        <v>500408.19654006953</v>
      </c>
      <c r="AJ185">
        <f t="shared" si="221"/>
        <v>95484.6044326431</v>
      </c>
      <c r="AK185">
        <f t="shared" si="222"/>
        <v>65348.970707291803</v>
      </c>
      <c r="AL185">
        <f t="shared" si="224"/>
        <v>69.879628794199149</v>
      </c>
      <c r="AM185">
        <f t="shared" si="225"/>
        <v>8.2908311107709416</v>
      </c>
      <c r="AN185">
        <f t="shared" si="220"/>
        <v>3.5974745626399605</v>
      </c>
      <c r="AO185" s="11">
        <f t="shared" si="182"/>
        <v>6.2332216289828551E-3</v>
      </c>
      <c r="AP185" s="11">
        <f t="shared" si="183"/>
        <v>6.2332216289828751E-3</v>
      </c>
      <c r="AQ185" s="11">
        <f t="shared" si="184"/>
        <v>6.2332216289828438E-3</v>
      </c>
      <c r="AR185">
        <f t="shared" si="174"/>
        <v>267030.31739770761</v>
      </c>
      <c r="AS185">
        <f t="shared" si="159"/>
        <v>51025.198252014496</v>
      </c>
      <c r="AT185">
        <f t="shared" si="175"/>
        <v>35155.96476294953</v>
      </c>
      <c r="AU185">
        <f t="shared" si="223"/>
        <v>53406.063479541524</v>
      </c>
      <c r="AV185">
        <f t="shared" si="199"/>
        <v>10205.039650402899</v>
      </c>
      <c r="AW185">
        <f t="shared" si="200"/>
        <v>7031.1929525899068</v>
      </c>
      <c r="AX185">
        <f t="shared" si="201"/>
        <v>166094.22204702871</v>
      </c>
      <c r="AY185">
        <f t="shared" si="202"/>
        <v>11432.488324903479</v>
      </c>
      <c r="AZ185">
        <f t="shared" si="203"/>
        <v>4135.4297114603023</v>
      </c>
      <c r="BA185">
        <f t="shared" si="204"/>
        <v>15460.079421811924</v>
      </c>
      <c r="BB185">
        <f t="shared" si="205"/>
        <v>33363.892826830932</v>
      </c>
      <c r="BC185">
        <f t="shared" si="206"/>
        <v>56633.708483792972</v>
      </c>
      <c r="BD185">
        <f t="shared" si="207"/>
        <v>367.38339554504358</v>
      </c>
      <c r="BE185">
        <f t="shared" si="227"/>
        <v>0.22892962336720582</v>
      </c>
      <c r="BF185">
        <f t="shared" si="227"/>
        <v>9.4306365573996173E-2</v>
      </c>
      <c r="BG185">
        <f t="shared" si="227"/>
        <v>1.9318389499603753E-2</v>
      </c>
      <c r="BH185">
        <f t="shared" si="188"/>
        <v>0.11315902131961085</v>
      </c>
      <c r="BI185">
        <f t="shared" si="189"/>
        <v>5.2408772455050717E-3</v>
      </c>
      <c r="BJ185">
        <f t="shared" si="190"/>
        <v>8.8936905877762111E-4</v>
      </c>
      <c r="BK185">
        <f t="shared" si="191"/>
        <v>3.7320017285840052E-5</v>
      </c>
      <c r="BL185">
        <f t="shared" si="192"/>
        <v>1399.4731143096428</v>
      </c>
      <c r="BM185">
        <f t="shared" si="193"/>
        <v>45.380232543335651</v>
      </c>
      <c r="BN185">
        <f t="shared" si="158"/>
        <v>1.3120212126536601</v>
      </c>
      <c r="BO185">
        <f t="shared" si="194"/>
        <v>1246.4187881377245</v>
      </c>
      <c r="BP185">
        <f t="shared" si="195"/>
        <v>48.261726979102789</v>
      </c>
      <c r="BQ185">
        <f t="shared" si="196"/>
        <v>16.77925870779379</v>
      </c>
      <c r="BR185" s="11">
        <f t="shared" si="208"/>
        <v>3.6060817199476486E-2</v>
      </c>
      <c r="BS185">
        <f>MAX(-99,(BS$3*'Climate Model'!E291+BS$4*'Climate Model'!E291^2+BS$6*'Climate Model'!E291^6)*(K185/K$69)^BS$8)</f>
        <v>-9.4807985541269986</v>
      </c>
      <c r="BT185">
        <f>MAX(-99,(BT$3*'Climate Model'!E291+BT$4*'Climate Model'!E291^2+BT$6*'Climate Model'!E291^6)*(L185/L$69)^BS$8)</f>
        <v>-10.71028459230029</v>
      </c>
      <c r="BU185">
        <f>MAX(-99,(BU$3*'Climate Model'!E291+BU$4*'Climate Model'!E291^2+BU$6*'Climate Model'!E291^6)*(M185/M$69)^BS$8)</f>
        <v>-8.6949294534918984</v>
      </c>
      <c r="BV185" s="41">
        <f t="shared" si="176"/>
        <v>3.4837044868942079E-3</v>
      </c>
      <c r="BW185">
        <f>MAX(-99,(BW$3*'Climate Model'!N291+BW$4*'Climate Model'!N291^2+BW$6*'Climate Model'!N291^6)*(K185/K$69)^BS$8)</f>
        <v>-9.4808120450939803</v>
      </c>
      <c r="BX185">
        <f>MAX(-99,(BX$3*'Climate Model'!N291+BX$4*'Climate Model'!N291^2+BX$6*'Climate Model'!N291^6)*(L185/L$69)^BS$8)</f>
        <v>-10.710297361618565</v>
      </c>
      <c r="BY185">
        <f>MAX(-99,(BY$3*'Climate Model'!N291+BY$4*'Climate Model'!N291^2+BY$6*'Climate Model'!N291^6)*(M185/M$69)^BS$8)</f>
        <v>-8.6949383244168423</v>
      </c>
      <c r="BZ185">
        <f t="shared" si="197"/>
        <v>4.565920116403107E-2</v>
      </c>
      <c r="CA185">
        <f t="shared" si="209"/>
        <v>1.5906316396314027E-4</v>
      </c>
    </row>
    <row r="186" spans="1:79" ht="14.5" x14ac:dyDescent="0.35">
      <c r="A186" s="13">
        <v>2137</v>
      </c>
      <c r="B186" s="18">
        <f t="shared" si="160"/>
        <v>1286.181660049851</v>
      </c>
      <c r="C186">
        <f t="shared" si="161"/>
        <v>3570.6436357680373</v>
      </c>
      <c r="D186">
        <f t="shared" si="162"/>
        <v>6801.3661075426717</v>
      </c>
      <c r="E186" s="11">
        <f t="shared" si="185"/>
        <v>1.4456780600647191E-5</v>
      </c>
      <c r="F186" s="11">
        <f t="shared" si="218"/>
        <v>2.8982658027883252E-5</v>
      </c>
      <c r="G186" s="11">
        <f t="shared" si="219"/>
        <v>6.3988760640618293E-5</v>
      </c>
      <c r="H186">
        <f t="shared" si="210"/>
        <v>268614.94443461904</v>
      </c>
      <c r="I186">
        <f t="shared" si="211"/>
        <v>51335.472136855358</v>
      </c>
      <c r="J186">
        <f t="shared" si="186"/>
        <v>35393.903214424601</v>
      </c>
      <c r="K186">
        <f t="shared" si="163"/>
        <v>208846.81594993963</v>
      </c>
      <c r="L186">
        <f t="shared" si="212"/>
        <v>14377.09202414237</v>
      </c>
      <c r="M186">
        <f t="shared" si="164"/>
        <v>5203.9403047533333</v>
      </c>
      <c r="N186" s="11">
        <f t="shared" si="187"/>
        <v>5.9197165368255157E-3</v>
      </c>
      <c r="O186" s="11">
        <f t="shared" si="177"/>
        <v>6.0516391921180178E-3</v>
      </c>
      <c r="P186" s="11">
        <f t="shared" si="178"/>
        <v>6.7036642565919697E-3</v>
      </c>
      <c r="Q186">
        <f t="shared" si="198"/>
        <v>7390.6835109392177</v>
      </c>
      <c r="R186">
        <f t="shared" si="213"/>
        <v>5439.9987757608869</v>
      </c>
      <c r="S186">
        <f t="shared" si="214"/>
        <v>4438.4447343487618</v>
      </c>
      <c r="T186">
        <f t="shared" si="165"/>
        <v>27.514044412142201</v>
      </c>
      <c r="U186">
        <f t="shared" si="166"/>
        <v>105.96958690198429</v>
      </c>
      <c r="V186">
        <f t="shared" si="167"/>
        <v>125.40139208325282</v>
      </c>
      <c r="W186" s="11">
        <f t="shared" si="179"/>
        <v>-1.219247815263802E-2</v>
      </c>
      <c r="X186" s="11">
        <f t="shared" si="180"/>
        <v>-1.3228586309256496E-2</v>
      </c>
      <c r="Y186" s="11">
        <f t="shared" si="181"/>
        <v>-1.2203590291796629E-2</v>
      </c>
      <c r="Z186">
        <f t="shared" si="168"/>
        <v>9719.3864533291344</v>
      </c>
      <c r="AA186">
        <f t="shared" si="169"/>
        <v>19839.285543913418</v>
      </c>
      <c r="AB186">
        <f t="shared" si="170"/>
        <v>8057.7824670254577</v>
      </c>
      <c r="AC186">
        <f t="shared" si="171"/>
        <v>1.6947363900813255</v>
      </c>
      <c r="AD186">
        <f t="shared" si="172"/>
        <v>3.997563125422944</v>
      </c>
      <c r="AE186">
        <f t="shared" si="173"/>
        <v>1.8409990835562902</v>
      </c>
      <c r="AF186" s="11">
        <f t="shared" si="215"/>
        <v>-2.9039671966837322E-3</v>
      </c>
      <c r="AG186" s="11">
        <f t="shared" si="216"/>
        <v>2.0566286860739247E-3</v>
      </c>
      <c r="AH186" s="11">
        <f t="shared" si="217"/>
        <v>8.2570411056281934E-4</v>
      </c>
      <c r="AI186">
        <f t="shared" si="226"/>
        <v>503773.44036560412</v>
      </c>
      <c r="AJ186">
        <f t="shared" si="221"/>
        <v>96141.183639781695</v>
      </c>
      <c r="AK186">
        <f t="shared" si="222"/>
        <v>65845.266589152525</v>
      </c>
      <c r="AL186">
        <f t="shared" si="224"/>
        <v>70.3108482556882</v>
      </c>
      <c r="AM186">
        <f t="shared" si="225"/>
        <v>8.341992912694824</v>
      </c>
      <c r="AN186">
        <f t="shared" si="220"/>
        <v>3.6196741803309882</v>
      </c>
      <c r="AO186" s="11">
        <f t="shared" si="182"/>
        <v>6.1708894126930262E-3</v>
      </c>
      <c r="AP186" s="11">
        <f t="shared" si="183"/>
        <v>6.1708894126930461E-3</v>
      </c>
      <c r="AQ186" s="11">
        <f t="shared" si="184"/>
        <v>6.1708894126930158E-3</v>
      </c>
      <c r="AR186">
        <f t="shared" si="174"/>
        <v>268614.94443461904</v>
      </c>
      <c r="AS186">
        <f t="shared" si="159"/>
        <v>51335.472136855358</v>
      </c>
      <c r="AT186">
        <f t="shared" si="175"/>
        <v>35393.903214424601</v>
      </c>
      <c r="AU186">
        <f t="shared" si="223"/>
        <v>53722.988886923813</v>
      </c>
      <c r="AV186">
        <f t="shared" si="199"/>
        <v>10267.094427371072</v>
      </c>
      <c r="AW186">
        <f t="shared" si="200"/>
        <v>7078.7806428849208</v>
      </c>
      <c r="AX186">
        <f t="shared" si="201"/>
        <v>167077.45275995167</v>
      </c>
      <c r="AY186">
        <f t="shared" si="202"/>
        <v>11501.673619313897</v>
      </c>
      <c r="AZ186">
        <f t="shared" si="203"/>
        <v>4163.1522438026659</v>
      </c>
      <c r="BA186">
        <f t="shared" si="204"/>
        <v>15467.894308314646</v>
      </c>
      <c r="BB186">
        <f t="shared" si="205"/>
        <v>33386.402928027441</v>
      </c>
      <c r="BC186">
        <f t="shared" si="206"/>
        <v>56682.774335365662</v>
      </c>
      <c r="BD186">
        <f t="shared" si="207"/>
        <v>350.15235216003197</v>
      </c>
      <c r="BE186">
        <f t="shared" ref="BE186:BG217" si="228">BE$8</f>
        <v>0.22892962336720582</v>
      </c>
      <c r="BF186">
        <f t="shared" si="228"/>
        <v>9.4306365573996173E-2</v>
      </c>
      <c r="BG186">
        <f t="shared" si="228"/>
        <v>1.9318389499603753E-2</v>
      </c>
      <c r="BH186">
        <f t="shared" si="188"/>
        <v>0.11302739282863371</v>
      </c>
      <c r="BI186">
        <f t="shared" si="189"/>
        <v>5.2408772455050717E-3</v>
      </c>
      <c r="BJ186">
        <f t="shared" si="190"/>
        <v>8.8936905877762111E-4</v>
      </c>
      <c r="BK186">
        <f t="shared" si="191"/>
        <v>3.7320017285840052E-5</v>
      </c>
      <c r="BL186">
        <f t="shared" si="192"/>
        <v>1407.7779500900042</v>
      </c>
      <c r="BM186">
        <f t="shared" si="193"/>
        <v>45.656180536259846</v>
      </c>
      <c r="BN186">
        <f t="shared" si="158"/>
        <v>1.3209010797756759</v>
      </c>
      <c r="BO186">
        <f t="shared" si="194"/>
        <v>1265.3868298272482</v>
      </c>
      <c r="BP186">
        <f t="shared" si="195"/>
        <v>48.804799865761787</v>
      </c>
      <c r="BQ186">
        <f t="shared" si="196"/>
        <v>16.971250117650303</v>
      </c>
      <c r="BR186" s="11">
        <f t="shared" si="208"/>
        <v>3.5990331739195386E-2</v>
      </c>
      <c r="BS186">
        <f>MAX(-99,(BS$3*'Climate Model'!E292+BS$4*'Climate Model'!E292^2+BS$6*'Climate Model'!E292^6)*(K186/K$69)^BS$8)</f>
        <v>-9.6228501257505403</v>
      </c>
      <c r="BT186">
        <f>MAX(-99,(BT$3*'Climate Model'!E292+BT$4*'Climate Model'!E292^2+BT$6*'Climate Model'!E292^6)*(L186/L$69)^BS$8)</f>
        <v>-10.841786350268592</v>
      </c>
      <c r="BU186">
        <f>MAX(-99,(BU$3*'Climate Model'!E292+BU$4*'Climate Model'!E292^2+BU$6*'Climate Model'!E292^6)*(M186/M$69)^BS$8)</f>
        <v>-8.7829456859942567</v>
      </c>
      <c r="BV186" s="41">
        <f t="shared" si="176"/>
        <v>3.3178137970421035E-3</v>
      </c>
      <c r="BW186">
        <f>MAX(-99,(BW$3*'Climate Model'!N292+BW$4*'Climate Model'!N292^2+BW$6*'Climate Model'!N292^6)*(K186/K$69)^BS$8)</f>
        <v>-9.6228636105641314</v>
      </c>
      <c r="BX186">
        <f>MAX(-99,(BX$3*'Climate Model'!N292+BX$4*'Climate Model'!N292^2+BX$6*'Climate Model'!N292^6)*(L186/L$69)^BS$8)</f>
        <v>-10.841799107273626</v>
      </c>
      <c r="BY186">
        <f>MAX(-99,(BY$3*'Climate Model'!N292+BY$4*'Climate Model'!N292^2+BY$6*'Climate Model'!N292^6)*(M186/M$69)^BS$8)</f>
        <v>-8.7829545425454896</v>
      </c>
      <c r="BZ186">
        <f t="shared" si="197"/>
        <v>4.5905772471321951E-2</v>
      </c>
      <c r="CA186">
        <f t="shared" si="209"/>
        <v>1.5230680526922755E-4</v>
      </c>
    </row>
    <row r="187" spans="1:79" ht="14.5" x14ac:dyDescent="0.35">
      <c r="A187" s="13">
        <v>2138</v>
      </c>
      <c r="B187" s="18">
        <f t="shared" si="160"/>
        <v>1286.1993243936195</v>
      </c>
      <c r="C187">
        <f t="shared" si="161"/>
        <v>3570.7419481743004</v>
      </c>
      <c r="D187">
        <f t="shared" si="162"/>
        <v>6801.7795579811618</v>
      </c>
      <c r="E187" s="11">
        <f t="shared" si="185"/>
        <v>1.373394157061483E-5</v>
      </c>
      <c r="F187" s="11">
        <f t="shared" si="218"/>
        <v>2.7533525126489088E-5</v>
      </c>
      <c r="G187" s="11">
        <f t="shared" si="219"/>
        <v>6.0789322608587377E-5</v>
      </c>
      <c r="H187">
        <f t="shared" si="210"/>
        <v>270189.7965694241</v>
      </c>
      <c r="I187">
        <f t="shared" si="211"/>
        <v>51643.950646643607</v>
      </c>
      <c r="J187">
        <f t="shared" si="186"/>
        <v>35630.783645223186</v>
      </c>
      <c r="K187">
        <f t="shared" si="163"/>
        <v>210068.37077667218</v>
      </c>
      <c r="L187">
        <f t="shared" si="212"/>
        <v>14463.086774738471</v>
      </c>
      <c r="M187">
        <f t="shared" si="164"/>
        <v>5238.4502234292886</v>
      </c>
      <c r="N187" s="11">
        <f t="shared" si="187"/>
        <v>5.8490469255004385E-3</v>
      </c>
      <c r="O187" s="11">
        <f t="shared" si="177"/>
        <v>5.9813730378644259E-3</v>
      </c>
      <c r="P187" s="11">
        <f t="shared" si="178"/>
        <v>6.6314977987802027E-3</v>
      </c>
      <c r="Q187">
        <f t="shared" si="198"/>
        <v>7343.3750084751373</v>
      </c>
      <c r="R187">
        <f t="shared" si="213"/>
        <v>5400.2921889249901</v>
      </c>
      <c r="S187">
        <f t="shared" si="214"/>
        <v>4413.6223997507959</v>
      </c>
      <c r="T187">
        <f t="shared" si="165"/>
        <v>27.178580026756446</v>
      </c>
      <c r="U187">
        <f t="shared" si="166"/>
        <v>104.56775907549513</v>
      </c>
      <c r="V187">
        <f t="shared" si="167"/>
        <v>123.87104487224785</v>
      </c>
      <c r="W187" s="11">
        <f t="shared" si="179"/>
        <v>-1.219247815263802E-2</v>
      </c>
      <c r="X187" s="11">
        <f t="shared" si="180"/>
        <v>-1.3228586309256496E-2</v>
      </c>
      <c r="Y187" s="11">
        <f t="shared" si="181"/>
        <v>-1.2203590291796629E-2</v>
      </c>
      <c r="Z187">
        <f t="shared" si="168"/>
        <v>9629.8110715634884</v>
      </c>
      <c r="AA187">
        <f t="shared" si="169"/>
        <v>19736.38975374704</v>
      </c>
      <c r="AB187">
        <f t="shared" si="170"/>
        <v>8019.9354219547649</v>
      </c>
      <c r="AC187">
        <f t="shared" si="171"/>
        <v>1.689814931197503</v>
      </c>
      <c r="AD187">
        <f t="shared" si="172"/>
        <v>4.0057846284210799</v>
      </c>
      <c r="AE187">
        <f t="shared" si="173"/>
        <v>1.842519204067125</v>
      </c>
      <c r="AF187" s="11">
        <f t="shared" si="215"/>
        <v>-2.9039671966837322E-3</v>
      </c>
      <c r="AG187" s="11">
        <f t="shared" si="216"/>
        <v>2.0566286860739247E-3</v>
      </c>
      <c r="AH187" s="11">
        <f t="shared" si="217"/>
        <v>8.2570411056281934E-4</v>
      </c>
      <c r="AI187">
        <f t="shared" si="226"/>
        <v>507119.08521596756</v>
      </c>
      <c r="AJ187">
        <f t="shared" si="221"/>
        <v>96794.159703174606</v>
      </c>
      <c r="AK187">
        <f t="shared" si="222"/>
        <v>66339.520573122194</v>
      </c>
      <c r="AL187">
        <f t="shared" si="224"/>
        <v>70.740389920095694</v>
      </c>
      <c r="AM187">
        <f t="shared" si="225"/>
        <v>8.3929556532830745</v>
      </c>
      <c r="AN187">
        <f t="shared" si="220"/>
        <v>3.6417874233170227</v>
      </c>
      <c r="AO187" s="11">
        <f t="shared" si="182"/>
        <v>6.109180518566096E-3</v>
      </c>
      <c r="AP187" s="11">
        <f t="shared" si="183"/>
        <v>6.1091805185661159E-3</v>
      </c>
      <c r="AQ187" s="11">
        <f t="shared" si="184"/>
        <v>6.1091805185660856E-3</v>
      </c>
      <c r="AR187">
        <f t="shared" si="174"/>
        <v>270189.7965694241</v>
      </c>
      <c r="AS187">
        <f t="shared" si="159"/>
        <v>51643.950646643607</v>
      </c>
      <c r="AT187">
        <f t="shared" si="175"/>
        <v>35630.783645223186</v>
      </c>
      <c r="AU187">
        <f t="shared" si="223"/>
        <v>54037.959313884821</v>
      </c>
      <c r="AV187">
        <f t="shared" si="199"/>
        <v>10328.790129328721</v>
      </c>
      <c r="AW187">
        <f t="shared" si="200"/>
        <v>7126.1567290446374</v>
      </c>
      <c r="AX187">
        <f t="shared" si="201"/>
        <v>168054.69662133773</v>
      </c>
      <c r="AY187">
        <f t="shared" si="202"/>
        <v>11570.469419790777</v>
      </c>
      <c r="AZ187">
        <f t="shared" si="203"/>
        <v>4190.7601787434305</v>
      </c>
      <c r="BA187">
        <f t="shared" si="204"/>
        <v>15475.607867784161</v>
      </c>
      <c r="BB187">
        <f t="shared" si="205"/>
        <v>33408.616491672481</v>
      </c>
      <c r="BC187">
        <f t="shared" si="206"/>
        <v>56731.177126797491</v>
      </c>
      <c r="BD187">
        <f t="shared" si="207"/>
        <v>333.72593926784288</v>
      </c>
      <c r="BE187">
        <f t="shared" si="228"/>
        <v>0.22892962336720582</v>
      </c>
      <c r="BF187">
        <f t="shared" si="228"/>
        <v>9.4306365573996173E-2</v>
      </c>
      <c r="BG187">
        <f t="shared" si="228"/>
        <v>1.9318389499603753E-2</v>
      </c>
      <c r="BH187">
        <f t="shared" si="188"/>
        <v>0.11289608579142346</v>
      </c>
      <c r="BI187">
        <f t="shared" si="189"/>
        <v>5.2408772455050717E-3</v>
      </c>
      <c r="BJ187">
        <f t="shared" si="190"/>
        <v>8.8936905877762111E-4</v>
      </c>
      <c r="BK187">
        <f t="shared" si="191"/>
        <v>3.7320017285840052E-5</v>
      </c>
      <c r="BL187">
        <f t="shared" si="192"/>
        <v>1416.031556808339</v>
      </c>
      <c r="BM187">
        <f t="shared" si="193"/>
        <v>45.930531778163342</v>
      </c>
      <c r="BN187">
        <f t="shared" si="158"/>
        <v>1.3297414615477563</v>
      </c>
      <c r="BO187">
        <f t="shared" si="194"/>
        <v>1284.6451068797051</v>
      </c>
      <c r="BP187">
        <f t="shared" si="195"/>
        <v>49.354044484687286</v>
      </c>
      <c r="BQ187">
        <f t="shared" si="196"/>
        <v>17.165458832753554</v>
      </c>
      <c r="BR187" s="11">
        <f t="shared" si="208"/>
        <v>3.592095708454221E-2</v>
      </c>
      <c r="BS187">
        <f>MAX(-99,(BS$3*'Climate Model'!E293+BS$4*'Climate Model'!E293^2+BS$6*'Climate Model'!E293^6)*(K187/K$69)^BS$8)</f>
        <v>-9.7639700049994413</v>
      </c>
      <c r="BT187">
        <f>MAX(-99,(BT$3*'Climate Model'!E293+BT$4*'Climate Model'!E293^2+BT$6*'Climate Model'!E293^6)*(L187/L$69)^BS$8)</f>
        <v>-10.972361973222402</v>
      </c>
      <c r="BU187">
        <f>MAX(-99,(BU$3*'Climate Model'!E293+BU$4*'Climate Model'!E293^2+BU$6*'Climate Model'!E293^6)*(M187/M$69)^BS$8)</f>
        <v>-8.8702691094595441</v>
      </c>
      <c r="BV187" s="41">
        <f t="shared" si="176"/>
        <v>3.1598226638496225E-3</v>
      </c>
      <c r="BW187">
        <f>MAX(-99,(BW$3*'Climate Model'!N293+BW$4*'Climate Model'!N293^2+BW$6*'Climate Model'!N293^6)*(K187/K$69)^BS$8)</f>
        <v>-9.7639834828807555</v>
      </c>
      <c r="BX187">
        <f>MAX(-99,(BX$3*'Climate Model'!N293+BX$4*'Climate Model'!N293^2+BX$6*'Climate Model'!N293^6)*(L187/L$69)^BS$8)</f>
        <v>-10.972374717324641</v>
      </c>
      <c r="BY187">
        <f>MAX(-99,(BY$3*'Climate Model'!N293+BY$4*'Climate Model'!N293^2+BY$6*'Climate Model'!N293^6)*(M187/M$69)^BS$8)</f>
        <v>-8.8702779513433754</v>
      </c>
      <c r="BZ187">
        <f t="shared" si="197"/>
        <v>4.6147850473393585E-2</v>
      </c>
      <c r="CA187">
        <f t="shared" si="209"/>
        <v>1.4581902381377259E-4</v>
      </c>
    </row>
    <row r="188" spans="1:79" ht="14.5" x14ac:dyDescent="0.35">
      <c r="A188" s="13">
        <v>2139</v>
      </c>
      <c r="B188" s="18">
        <f t="shared" si="160"/>
        <v>1286.2161057506705</v>
      </c>
      <c r="C188">
        <f t="shared" si="161"/>
        <v>3570.8353475317931</v>
      </c>
      <c r="D188">
        <f t="shared" si="162"/>
        <v>6802.1723597744322</v>
      </c>
      <c r="E188" s="11">
        <f t="shared" si="185"/>
        <v>1.3047244492084089E-5</v>
      </c>
      <c r="F188" s="11">
        <f t="shared" si="218"/>
        <v>2.6156848870164632E-5</v>
      </c>
      <c r="G188" s="11">
        <f t="shared" si="219"/>
        <v>5.7749856478158007E-5</v>
      </c>
      <c r="H188">
        <f t="shared" si="210"/>
        <v>271754.9213123034</v>
      </c>
      <c r="I188">
        <f t="shared" si="211"/>
        <v>51950.641728403272</v>
      </c>
      <c r="J188">
        <f t="shared" si="186"/>
        <v>35866.605366210089</v>
      </c>
      <c r="K188">
        <f t="shared" si="163"/>
        <v>211282.47430372509</v>
      </c>
      <c r="L188">
        <f t="shared" si="212"/>
        <v>14548.596244940898</v>
      </c>
      <c r="M188">
        <f t="shared" si="164"/>
        <v>5272.8163106116099</v>
      </c>
      <c r="N188" s="11">
        <f t="shared" si="187"/>
        <v>5.7795636847378963E-3</v>
      </c>
      <c r="O188" s="11">
        <f t="shared" si="177"/>
        <v>5.9122559059646747E-3</v>
      </c>
      <c r="P188" s="11">
        <f t="shared" si="178"/>
        <v>6.5603538673741435E-3</v>
      </c>
      <c r="Q188">
        <f t="shared" si="198"/>
        <v>7295.8602951666981</v>
      </c>
      <c r="R188">
        <f t="shared" si="213"/>
        <v>5360.4997160049716</v>
      </c>
      <c r="S188">
        <f t="shared" si="214"/>
        <v>4388.6153582936295</v>
      </c>
      <c r="T188">
        <f t="shared" si="165"/>
        <v>26.847205783560494</v>
      </c>
      <c r="U188">
        <f t="shared" si="166"/>
        <v>103.1844754493994</v>
      </c>
      <c r="V188">
        <f t="shared" si="167"/>
        <v>122.35937339161018</v>
      </c>
      <c r="W188" s="11">
        <f t="shared" si="179"/>
        <v>-1.219247815263802E-2</v>
      </c>
      <c r="X188" s="11">
        <f t="shared" si="180"/>
        <v>-1.3228586309256496E-2</v>
      </c>
      <c r="Y188" s="11">
        <f t="shared" si="181"/>
        <v>-1.2203590291796629E-2</v>
      </c>
      <c r="Z188">
        <f t="shared" si="168"/>
        <v>9540.3840392909933</v>
      </c>
      <c r="AA188">
        <f t="shared" si="169"/>
        <v>19632.627870700242</v>
      </c>
      <c r="AB188">
        <f t="shared" si="170"/>
        <v>7981.6683915372323</v>
      </c>
      <c r="AC188">
        <f t="shared" si="171"/>
        <v>1.684907764068839</v>
      </c>
      <c r="AD188">
        <f t="shared" si="172"/>
        <v>4.0140230399981247</v>
      </c>
      <c r="AE188">
        <f t="shared" si="173"/>
        <v>1.8440405797477142</v>
      </c>
      <c r="AF188" s="11">
        <f t="shared" si="215"/>
        <v>-2.9039671966837322E-3</v>
      </c>
      <c r="AG188" s="11">
        <f t="shared" si="216"/>
        <v>2.0566286860739247E-3</v>
      </c>
      <c r="AH188" s="11">
        <f t="shared" si="217"/>
        <v>8.2570411056281934E-4</v>
      </c>
      <c r="AI188">
        <f t="shared" si="226"/>
        <v>510445.13600825565</v>
      </c>
      <c r="AJ188">
        <f t="shared" si="221"/>
        <v>97443.533862185868</v>
      </c>
      <c r="AK188">
        <f t="shared" si="222"/>
        <v>66831.725244854606</v>
      </c>
      <c r="AL188">
        <f t="shared" si="224"/>
        <v>71.168234073951552</v>
      </c>
      <c r="AM188">
        <f t="shared" si="225"/>
        <v>8.4437169936415994</v>
      </c>
      <c r="AN188">
        <f t="shared" si="220"/>
        <v>3.6638132767285172</v>
      </c>
      <c r="AO188" s="11">
        <f t="shared" si="182"/>
        <v>6.0480887133804347E-3</v>
      </c>
      <c r="AP188" s="11">
        <f t="shared" si="183"/>
        <v>6.0480887133804546E-3</v>
      </c>
      <c r="AQ188" s="11">
        <f t="shared" si="184"/>
        <v>6.0480887133804243E-3</v>
      </c>
      <c r="AR188">
        <f t="shared" si="174"/>
        <v>271754.9213123034</v>
      </c>
      <c r="AS188">
        <f t="shared" si="159"/>
        <v>51950.641728403272</v>
      </c>
      <c r="AT188">
        <f t="shared" si="175"/>
        <v>35866.605366210089</v>
      </c>
      <c r="AU188">
        <f t="shared" si="223"/>
        <v>54350.984262460683</v>
      </c>
      <c r="AV188">
        <f t="shared" si="199"/>
        <v>10390.128345680656</v>
      </c>
      <c r="AW188">
        <f t="shared" si="200"/>
        <v>7173.3210732420184</v>
      </c>
      <c r="AX188">
        <f t="shared" si="201"/>
        <v>169025.97944298008</v>
      </c>
      <c r="AY188">
        <f t="shared" si="202"/>
        <v>11638.876995952718</v>
      </c>
      <c r="AZ188">
        <f t="shared" si="203"/>
        <v>4218.2530484892877</v>
      </c>
      <c r="BA188">
        <f t="shared" si="204"/>
        <v>15483.222150165513</v>
      </c>
      <c r="BB188">
        <f t="shared" si="205"/>
        <v>33430.5398842129</v>
      </c>
      <c r="BC188">
        <f t="shared" si="206"/>
        <v>56778.932262163871</v>
      </c>
      <c r="BD188">
        <f t="shared" si="207"/>
        <v>318.06682937289906</v>
      </c>
      <c r="BE188">
        <f t="shared" si="228"/>
        <v>0.22892962336720582</v>
      </c>
      <c r="BF188">
        <f t="shared" si="228"/>
        <v>9.4306365573996173E-2</v>
      </c>
      <c r="BG188">
        <f t="shared" si="228"/>
        <v>1.9318389499603753E-2</v>
      </c>
      <c r="BH188">
        <f t="shared" si="188"/>
        <v>0.11276510121708426</v>
      </c>
      <c r="BI188">
        <f t="shared" si="189"/>
        <v>5.2408772455050717E-3</v>
      </c>
      <c r="BJ188">
        <f t="shared" si="190"/>
        <v>8.8936905877762111E-4</v>
      </c>
      <c r="BK188">
        <f t="shared" si="191"/>
        <v>3.7320017285840052E-5</v>
      </c>
      <c r="BL188">
        <f t="shared" si="192"/>
        <v>1424.2341834596721</v>
      </c>
      <c r="BM188">
        <f t="shared" si="193"/>
        <v>46.203293336883426</v>
      </c>
      <c r="BN188">
        <f t="shared" si="158"/>
        <v>1.3385423322513641</v>
      </c>
      <c r="BO188">
        <f t="shared" si="194"/>
        <v>1304.1980601198882</v>
      </c>
      <c r="BP188">
        <f t="shared" si="195"/>
        <v>49.909530633483719</v>
      </c>
      <c r="BQ188">
        <f t="shared" si="196"/>
        <v>17.361910280002956</v>
      </c>
      <c r="BR188" s="11">
        <f t="shared" si="208"/>
        <v>3.5852679946864113E-2</v>
      </c>
      <c r="BS188">
        <f>MAX(-99,(BS$3*'Climate Model'!E294+BS$4*'Climate Model'!E294^2+BS$6*'Climate Model'!E294^6)*(K188/K$69)^BS$8)</f>
        <v>-9.9041356238131701</v>
      </c>
      <c r="BT188">
        <f>MAX(-99,(BT$3*'Climate Model'!E294+BT$4*'Climate Model'!E294^2+BT$6*'Climate Model'!E294^6)*(L188/L$69)^BS$8)</f>
        <v>-11.101992130387817</v>
      </c>
      <c r="BU188">
        <f>MAX(-99,(BU$3*'Climate Model'!E294+BU$4*'Climate Model'!E294^2+BU$6*'Climate Model'!E294^6)*(M188/M$69)^BS$8)</f>
        <v>-8.9568884038511634</v>
      </c>
      <c r="BV188" s="41">
        <f t="shared" si="176"/>
        <v>3.0093549179520209E-3</v>
      </c>
      <c r="BW188">
        <f>MAX(-99,(BW$3*'Climate Model'!N294+BW$4*'Climate Model'!N294^2+BW$6*'Climate Model'!N294^6)*(K188/K$69)^BS$8)</f>
        <v>-9.9041490940141994</v>
      </c>
      <c r="BX188">
        <f>MAX(-99,(BX$3*'Climate Model'!N294+BX$4*'Climate Model'!N294^2+BX$6*'Climate Model'!N294^6)*(L188/L$69)^BS$8)</f>
        <v>-11.102004861023905</v>
      </c>
      <c r="BY188">
        <f>MAX(-99,(BY$3*'Climate Model'!N294+BY$4*'Climate Model'!N294^2+BY$6*'Climate Model'!N294^6)*(M188/M$69)^BS$8)</f>
        <v>-8.9568972307901866</v>
      </c>
      <c r="BZ188">
        <f t="shared" si="197"/>
        <v>4.6385504737118798E-2</v>
      </c>
      <c r="CA188">
        <f t="shared" si="209"/>
        <v>1.3959044680233521E-4</v>
      </c>
    </row>
    <row r="189" spans="1:79" ht="14.5" x14ac:dyDescent="0.35">
      <c r="A189" s="13">
        <v>2140</v>
      </c>
      <c r="B189" s="18">
        <f t="shared" si="160"/>
        <v>1286.2320482478717</v>
      </c>
      <c r="C189">
        <f t="shared" si="161"/>
        <v>3570.9240792422929</v>
      </c>
      <c r="D189">
        <f t="shared" si="162"/>
        <v>6802.5455430280726</v>
      </c>
      <c r="E189" s="11">
        <f t="shared" si="185"/>
        <v>1.2394882267479884E-5</v>
      </c>
      <c r="F189" s="11">
        <f t="shared" si="218"/>
        <v>2.48490064266564E-5</v>
      </c>
      <c r="G189" s="11">
        <f t="shared" si="219"/>
        <v>5.4862363654250102E-5</v>
      </c>
      <c r="H189">
        <f t="shared" si="210"/>
        <v>273310.36920459388</v>
      </c>
      <c r="I189">
        <f t="shared" si="211"/>
        <v>52255.553821329173</v>
      </c>
      <c r="J189">
        <f t="shared" si="186"/>
        <v>36101.3679129749</v>
      </c>
      <c r="K189">
        <f t="shared" si="163"/>
        <v>212489.16132738424</v>
      </c>
      <c r="L189">
        <f t="shared" si="212"/>
        <v>14633.622183425747</v>
      </c>
      <c r="M189">
        <f t="shared" si="164"/>
        <v>5307.0380322517922</v>
      </c>
      <c r="N189" s="11">
        <f t="shared" si="187"/>
        <v>5.7112499635180317E-3</v>
      </c>
      <c r="O189" s="11">
        <f t="shared" si="177"/>
        <v>5.8442709559979322E-3</v>
      </c>
      <c r="P189" s="11">
        <f t="shared" si="178"/>
        <v>6.4902169209480418E-3</v>
      </c>
      <c r="Q189">
        <f t="shared" si="198"/>
        <v>7248.1559566294345</v>
      </c>
      <c r="R189">
        <f t="shared" si="213"/>
        <v>5320.6338768641335</v>
      </c>
      <c r="S189">
        <f t="shared" si="214"/>
        <v>4363.4333396410875</v>
      </c>
      <c r="T189">
        <f t="shared" si="165"/>
        <v>26.519871813585056</v>
      </c>
      <c r="U189">
        <f t="shared" si="166"/>
        <v>101.81949071014166</v>
      </c>
      <c r="V189">
        <f t="shared" si="167"/>
        <v>120.866149730378</v>
      </c>
      <c r="W189" s="11">
        <f t="shared" si="179"/>
        <v>-1.219247815263802E-2</v>
      </c>
      <c r="X189" s="11">
        <f t="shared" si="180"/>
        <v>-1.3228586309256496E-2</v>
      </c>
      <c r="Y189" s="11">
        <f t="shared" si="181"/>
        <v>-1.2203590291796629E-2</v>
      </c>
      <c r="Z189">
        <f t="shared" si="168"/>
        <v>9451.1280573886961</v>
      </c>
      <c r="AA189">
        <f t="shared" si="169"/>
        <v>19528.042830013335</v>
      </c>
      <c r="AB189">
        <f t="shared" si="170"/>
        <v>7942.998395967571</v>
      </c>
      <c r="AC189">
        <f t="shared" si="171"/>
        <v>1.6800148471925453</v>
      </c>
      <c r="AD189">
        <f t="shared" si="172"/>
        <v>4.0222783949287466</v>
      </c>
      <c r="AE189">
        <f t="shared" si="173"/>
        <v>1.8455632116344565</v>
      </c>
      <c r="AF189" s="11">
        <f t="shared" si="215"/>
        <v>-2.9039671966837322E-3</v>
      </c>
      <c r="AG189" s="11">
        <f t="shared" si="216"/>
        <v>2.0566286860739247E-3</v>
      </c>
      <c r="AH189" s="11">
        <f t="shared" si="217"/>
        <v>8.2570411056281934E-4</v>
      </c>
      <c r="AI189">
        <f t="shared" si="226"/>
        <v>513751.60666989075</v>
      </c>
      <c r="AJ189">
        <f t="shared" si="221"/>
        <v>98089.308821647937</v>
      </c>
      <c r="AK189">
        <f t="shared" si="222"/>
        <v>67321.873793611157</v>
      </c>
      <c r="AL189">
        <f t="shared" si="224"/>
        <v>71.594361549272904</v>
      </c>
      <c r="AM189">
        <f t="shared" si="225"/>
        <v>8.4942746595953391</v>
      </c>
      <c r="AN189">
        <f t="shared" si="220"/>
        <v>3.6857507537781631</v>
      </c>
      <c r="AO189" s="11">
        <f t="shared" si="182"/>
        <v>5.98760782624663E-3</v>
      </c>
      <c r="AP189" s="11">
        <f t="shared" si="183"/>
        <v>5.9876078262466499E-3</v>
      </c>
      <c r="AQ189" s="11">
        <f t="shared" si="184"/>
        <v>5.9876078262466196E-3</v>
      </c>
      <c r="AR189">
        <f t="shared" si="174"/>
        <v>273310.36920459388</v>
      </c>
      <c r="AS189">
        <f t="shared" si="159"/>
        <v>52255.553821329173</v>
      </c>
      <c r="AT189">
        <f t="shared" si="175"/>
        <v>36101.3679129749</v>
      </c>
      <c r="AU189">
        <f t="shared" si="223"/>
        <v>54662.073840918776</v>
      </c>
      <c r="AV189">
        <f t="shared" si="199"/>
        <v>10451.110764265835</v>
      </c>
      <c r="AW189">
        <f t="shared" si="200"/>
        <v>7220.2735825949803</v>
      </c>
      <c r="AX189">
        <f t="shared" si="201"/>
        <v>169991.32906190737</v>
      </c>
      <c r="AY189">
        <f t="shared" si="202"/>
        <v>11706.897746740598</v>
      </c>
      <c r="AZ189">
        <f t="shared" si="203"/>
        <v>4245.6304258014334</v>
      </c>
      <c r="BA189">
        <f t="shared" si="204"/>
        <v>15490.73915775032</v>
      </c>
      <c r="BB189">
        <f t="shared" si="205"/>
        <v>33452.179301007214</v>
      </c>
      <c r="BC189">
        <f t="shared" si="206"/>
        <v>56826.054630163184</v>
      </c>
      <c r="BD189">
        <f t="shared" si="207"/>
        <v>303.13940888750341</v>
      </c>
      <c r="BE189">
        <f t="shared" si="228"/>
        <v>0.22892962336720582</v>
      </c>
      <c r="BF189">
        <f t="shared" si="228"/>
        <v>9.4306365573996173E-2</v>
      </c>
      <c r="BG189">
        <f t="shared" si="228"/>
        <v>1.9318389499603753E-2</v>
      </c>
      <c r="BH189">
        <f t="shared" si="188"/>
        <v>0.11263444023388687</v>
      </c>
      <c r="BI189">
        <f t="shared" si="189"/>
        <v>5.2408772455050717E-3</v>
      </c>
      <c r="BJ189">
        <f t="shared" si="190"/>
        <v>8.8936905877762111E-4</v>
      </c>
      <c r="BK189">
        <f t="shared" si="191"/>
        <v>3.7320017285840052E-5</v>
      </c>
      <c r="BL189">
        <f t="shared" si="192"/>
        <v>1432.3860949249461</v>
      </c>
      <c r="BM189">
        <f t="shared" si="193"/>
        <v>46.474472717978848</v>
      </c>
      <c r="BN189">
        <f t="shared" si="158"/>
        <v>1.3473036745546947</v>
      </c>
      <c r="BO189">
        <f t="shared" si="194"/>
        <v>1324.0501981230616</v>
      </c>
      <c r="BP189">
        <f t="shared" si="195"/>
        <v>50.471328897044792</v>
      </c>
      <c r="BQ189">
        <f t="shared" si="196"/>
        <v>17.560630181302972</v>
      </c>
      <c r="BR189" s="11">
        <f t="shared" si="208"/>
        <v>3.5785486917203374E-2</v>
      </c>
      <c r="BS189">
        <f>MAX(-99,(BS$3*'Climate Model'!E295+BS$4*'Climate Model'!E295^2+BS$6*'Climate Model'!E295^6)*(K189/K$69)^BS$8)</f>
        <v>-10.043325191415841</v>
      </c>
      <c r="BT189">
        <f>MAX(-99,(BT$3*'Climate Model'!E295+BT$4*'Climate Model'!E295^2+BT$6*'Climate Model'!E295^6)*(L189/L$69)^BS$8)</f>
        <v>-11.230658199239086</v>
      </c>
      <c r="BU189">
        <f>MAX(-99,(BU$3*'Climate Model'!E295+BU$4*'Climate Model'!E295^2+BU$6*'Climate Model'!E295^6)*(M189/M$69)^BS$8)</f>
        <v>-9.0427927288332874</v>
      </c>
      <c r="BV189" s="41">
        <f t="shared" si="176"/>
        <v>2.8660523028114487E-3</v>
      </c>
      <c r="BW189">
        <f>MAX(-99,(BW$3*'Climate Model'!N295+BW$4*'Climate Model'!N295^2+BW$6*'Climate Model'!N295^6)*(K189/K$69)^BS$8)</f>
        <v>-10.04333865321852</v>
      </c>
      <c r="BX189">
        <f>MAX(-99,(BX$3*'Climate Model'!N295+BX$4*'Climate Model'!N295^2+BX$6*'Climate Model'!N295^6)*(L189/L$69)^BS$8)</f>
        <v>-11.230670915871046</v>
      </c>
      <c r="BY189">
        <f>MAX(-99,(BY$3*'Climate Model'!N295+BY$4*'Climate Model'!N295^2+BY$6*'Climate Model'!N295^6)*(M189/M$69)^BS$8)</f>
        <v>-9.0428015405658311</v>
      </c>
      <c r="BZ189">
        <f t="shared" si="197"/>
        <v>4.6618805046648275E-2</v>
      </c>
      <c r="CA189">
        <f t="shared" si="209"/>
        <v>1.3361193355826428E-4</v>
      </c>
    </row>
    <row r="190" spans="1:79" ht="14.5" x14ac:dyDescent="0.35">
      <c r="A190" s="13">
        <v>2141</v>
      </c>
      <c r="B190" s="18">
        <f t="shared" si="160"/>
        <v>1286.2471938079379</v>
      </c>
      <c r="C190">
        <f t="shared" si="161"/>
        <v>3571.0083764619171</v>
      </c>
      <c r="D190">
        <f t="shared" si="162"/>
        <v>6802.9000865690605</v>
      </c>
      <c r="E190" s="11">
        <f t="shared" si="185"/>
        <v>1.1775138154105889E-5</v>
      </c>
      <c r="F190" s="11">
        <f t="shared" si="218"/>
        <v>2.3606556105323578E-5</v>
      </c>
      <c r="G190" s="11">
        <f t="shared" si="219"/>
        <v>5.2119245471537594E-5</v>
      </c>
      <c r="H190">
        <f t="shared" si="210"/>
        <v>274856.19367247738</v>
      </c>
      <c r="I190">
        <f t="shared" si="211"/>
        <v>52558.695833078396</v>
      </c>
      <c r="J190">
        <f t="shared" si="186"/>
        <v>36335.071038393471</v>
      </c>
      <c r="K190">
        <f t="shared" si="163"/>
        <v>213688.46905606452</v>
      </c>
      <c r="L190">
        <f t="shared" si="212"/>
        <v>14718.166493116012</v>
      </c>
      <c r="M190">
        <f t="shared" si="164"/>
        <v>5341.1149033527126</v>
      </c>
      <c r="N190" s="11">
        <f t="shared" si="187"/>
        <v>5.6440889558244407E-3</v>
      </c>
      <c r="O190" s="11">
        <f t="shared" si="177"/>
        <v>5.7774014273801293E-3</v>
      </c>
      <c r="P190" s="11">
        <f t="shared" si="178"/>
        <v>6.4210715834010241E-3</v>
      </c>
      <c r="Q190">
        <f t="shared" si="198"/>
        <v>7200.2782087603628</v>
      </c>
      <c r="R190">
        <f t="shared" si="213"/>
        <v>5280.7068672136365</v>
      </c>
      <c r="S190">
        <f t="shared" si="214"/>
        <v>4338.0858715108161</v>
      </c>
      <c r="T190">
        <f t="shared" si="165"/>
        <v>26.196528855887159</v>
      </c>
      <c r="U190">
        <f t="shared" si="166"/>
        <v>100.47256278931802</v>
      </c>
      <c r="V190">
        <f t="shared" si="167"/>
        <v>119.39114875892152</v>
      </c>
      <c r="W190" s="11">
        <f t="shared" si="179"/>
        <v>-1.219247815263802E-2</v>
      </c>
      <c r="X190" s="11">
        <f t="shared" si="180"/>
        <v>-1.3228586309256496E-2</v>
      </c>
      <c r="Y190" s="11">
        <f t="shared" si="181"/>
        <v>-1.2203590291796629E-2</v>
      </c>
      <c r="Z190">
        <f t="shared" si="168"/>
        <v>9362.0650850519887</v>
      </c>
      <c r="AA190">
        <f t="shared" si="169"/>
        <v>19422.676744296878</v>
      </c>
      <c r="AB190">
        <f t="shared" si="170"/>
        <v>7903.9421441960176</v>
      </c>
      <c r="AC190">
        <f t="shared" si="171"/>
        <v>1.6751361391863566</v>
      </c>
      <c r="AD190">
        <f t="shared" si="172"/>
        <v>4.0305507280591328</v>
      </c>
      <c r="AE190">
        <f t="shared" si="173"/>
        <v>1.8470871007646066</v>
      </c>
      <c r="AF190" s="11">
        <f t="shared" si="215"/>
        <v>-2.9039671966837322E-3</v>
      </c>
      <c r="AG190" s="11">
        <f t="shared" si="216"/>
        <v>2.0566286860739247E-3</v>
      </c>
      <c r="AH190" s="11">
        <f t="shared" si="217"/>
        <v>8.2570411056281934E-4</v>
      </c>
      <c r="AI190">
        <f t="shared" si="226"/>
        <v>517038.51984382048</v>
      </c>
      <c r="AJ190">
        <f t="shared" si="221"/>
        <v>98731.488703748983</v>
      </c>
      <c r="AK190">
        <f t="shared" si="222"/>
        <v>67809.95999684502</v>
      </c>
      <c r="AL190">
        <f t="shared" si="224"/>
        <v>72.018753719205193</v>
      </c>
      <c r="AM190">
        <f t="shared" si="225"/>
        <v>8.5446264411711201</v>
      </c>
      <c r="AN190">
        <f t="shared" si="220"/>
        <v>3.7075988955364907</v>
      </c>
      <c r="AO190" s="11">
        <f t="shared" si="182"/>
        <v>5.9277317479841636E-3</v>
      </c>
      <c r="AP190" s="11">
        <f t="shared" si="183"/>
        <v>5.9277317479841836E-3</v>
      </c>
      <c r="AQ190" s="11">
        <f t="shared" si="184"/>
        <v>5.9277317479841532E-3</v>
      </c>
      <c r="AR190">
        <f t="shared" si="174"/>
        <v>274856.19367247738</v>
      </c>
      <c r="AS190">
        <f t="shared" si="159"/>
        <v>52558.695833078396</v>
      </c>
      <c r="AT190">
        <f t="shared" si="175"/>
        <v>36335.071038393471</v>
      </c>
      <c r="AU190">
        <f t="shared" si="223"/>
        <v>54971.238734495477</v>
      </c>
      <c r="AV190">
        <f t="shared" si="199"/>
        <v>10511.73916661568</v>
      </c>
      <c r="AW190">
        <f t="shared" si="200"/>
        <v>7267.0142076786942</v>
      </c>
      <c r="AX190">
        <f t="shared" si="201"/>
        <v>170950.77524485163</v>
      </c>
      <c r="AY190">
        <f t="shared" si="202"/>
        <v>11774.533194492809</v>
      </c>
      <c r="AZ190">
        <f t="shared" si="203"/>
        <v>4272.8919226821699</v>
      </c>
      <c r="BA190">
        <f t="shared" si="204"/>
        <v>15498.160846509647</v>
      </c>
      <c r="BB190">
        <f t="shared" si="205"/>
        <v>33473.540771986183</v>
      </c>
      <c r="BC190">
        <f t="shared" si="206"/>
        <v>56872.558624814774</v>
      </c>
      <c r="BD190">
        <f t="shared" si="207"/>
        <v>288.90970077115679</v>
      </c>
      <c r="BE190">
        <f t="shared" si="228"/>
        <v>0.22892962336720582</v>
      </c>
      <c r="BF190">
        <f t="shared" si="228"/>
        <v>9.4306365573996173E-2</v>
      </c>
      <c r="BG190">
        <f t="shared" si="228"/>
        <v>1.9318389499603753E-2</v>
      </c>
      <c r="BH190">
        <f t="shared" si="188"/>
        <v>0.11250410407834895</v>
      </c>
      <c r="BI190">
        <f t="shared" si="189"/>
        <v>5.2408772455050717E-3</v>
      </c>
      <c r="BJ190">
        <f t="shared" si="190"/>
        <v>8.8936905877762111E-4</v>
      </c>
      <c r="BK190">
        <f t="shared" si="191"/>
        <v>3.7320017285840052E-5</v>
      </c>
      <c r="BL190">
        <f t="shared" si="192"/>
        <v>1440.4875712042217</v>
      </c>
      <c r="BM190">
        <f t="shared" si="193"/>
        <v>46.744077843644213</v>
      </c>
      <c r="BN190">
        <f t="shared" si="158"/>
        <v>1.3560254792350706</v>
      </c>
      <c r="BO190">
        <f t="shared" si="194"/>
        <v>1344.2060982474918</v>
      </c>
      <c r="BP190">
        <f t="shared" si="195"/>
        <v>51.039510656348476</v>
      </c>
      <c r="BQ190">
        <f t="shared" si="196"/>
        <v>17.761644556846818</v>
      </c>
      <c r="BR190" s="11">
        <f t="shared" si="208"/>
        <v>3.5719364480991861E-2</v>
      </c>
      <c r="BS190">
        <f>MAX(-99,(BS$3*'Climate Model'!E296+BS$4*'Climate Model'!E296^2+BS$6*'Climate Model'!E296^6)*(K190/K$69)^BS$8)</f>
        <v>-10.181517688485849</v>
      </c>
      <c r="BT190">
        <f>MAX(-99,(BT$3*'Climate Model'!E296+BT$4*'Climate Model'!E296^2+BT$6*'Climate Model'!E296^6)*(L190/L$69)^BS$8)</f>
        <v>-11.358342259475988</v>
      </c>
      <c r="BU190">
        <f>MAX(-99,(BU$3*'Climate Model'!E296+BU$4*'Climate Model'!E296^2+BU$6*'Climate Model'!E296^6)*(M190/M$69)^BS$8)</f>
        <v>-9.1279717184313007</v>
      </c>
      <c r="BV190" s="41">
        <f t="shared" si="176"/>
        <v>2.729573621725189E-3</v>
      </c>
      <c r="BW190">
        <f>MAX(-99,(BW$3*'Climate Model'!N296+BW$4*'Climate Model'!N296^2+BW$6*'Climate Model'!N296^6)*(K190/K$69)^BS$8)</f>
        <v>-10.181531141201157</v>
      </c>
      <c r="BX190">
        <f>MAX(-99,(BX$3*'Climate Model'!N296+BX$4*'Climate Model'!N296^2+BX$6*'Climate Model'!N296^6)*(L190/L$69)^BS$8)</f>
        <v>-11.358354961590409</v>
      </c>
      <c r="BY190">
        <f>MAX(-99,(BY$3*'Climate Model'!N296+BY$4*'Climate Model'!N296^2+BY$6*'Climate Model'!N296^6)*(M190/M$69)^BS$8)</f>
        <v>-9.1279805147108775</v>
      </c>
      <c r="BZ190">
        <f t="shared" si="197"/>
        <v>4.6847821357188818E-2</v>
      </c>
      <c r="CA190">
        <f t="shared" si="209"/>
        <v>1.2787457741187655E-4</v>
      </c>
    </row>
    <row r="191" spans="1:79" ht="14.5" x14ac:dyDescent="0.35">
      <c r="A191" s="13">
        <v>2142</v>
      </c>
      <c r="B191" s="18">
        <f t="shared" si="160"/>
        <v>1286.261582259425</v>
      </c>
      <c r="C191">
        <f t="shared" si="161"/>
        <v>3571.0884607110288</v>
      </c>
      <c r="D191">
        <f t="shared" si="162"/>
        <v>6803.236920487614</v>
      </c>
      <c r="E191" s="11">
        <f t="shared" si="185"/>
        <v>1.1186381246400593E-5</v>
      </c>
      <c r="F191" s="11">
        <f t="shared" si="218"/>
        <v>2.2426228300057399E-5</v>
      </c>
      <c r="G191" s="11">
        <f t="shared" si="219"/>
        <v>4.9513283197960713E-5</v>
      </c>
      <c r="H191">
        <f t="shared" si="210"/>
        <v>276392.45088274725</v>
      </c>
      <c r="I191">
        <f t="shared" si="211"/>
        <v>52860.077116398264</v>
      </c>
      <c r="J191">
        <f t="shared" si="186"/>
        <v>36567.714705265178</v>
      </c>
      <c r="K191">
        <f t="shared" si="163"/>
        <v>214880.43699263802</v>
      </c>
      <c r="L191">
        <f t="shared" si="212"/>
        <v>14802.231223886694</v>
      </c>
      <c r="M191">
        <f t="shared" si="164"/>
        <v>5375.0464863487705</v>
      </c>
      <c r="N191" s="11">
        <f t="shared" si="187"/>
        <v>5.5780639069521361E-3</v>
      </c>
      <c r="O191" s="11">
        <f t="shared" si="177"/>
        <v>5.7116306443469721E-3</v>
      </c>
      <c r="P191" s="11">
        <f t="shared" si="178"/>
        <v>6.3529026448688429E-3</v>
      </c>
      <c r="Q191">
        <f t="shared" si="198"/>
        <v>7152.2428988624879</v>
      </c>
      <c r="R191">
        <f t="shared" si="213"/>
        <v>5240.730561690697</v>
      </c>
      <c r="S191">
        <f t="shared" si="214"/>
        <v>4312.582281546478</v>
      </c>
      <c r="T191">
        <f t="shared" si="165"/>
        <v>25.877128250136803</v>
      </c>
      <c r="U191">
        <f t="shared" si="166"/>
        <v>99.143452820747328</v>
      </c>
      <c r="V191">
        <f t="shared" si="167"/>
        <v>117.93414809500069</v>
      </c>
      <c r="W191" s="11">
        <f t="shared" si="179"/>
        <v>-1.219247815263802E-2</v>
      </c>
      <c r="X191" s="11">
        <f t="shared" si="180"/>
        <v>-1.3228586309256496E-2</v>
      </c>
      <c r="Y191" s="11">
        <f t="shared" si="181"/>
        <v>-1.2203590291796629E-2</v>
      </c>
      <c r="Z191">
        <f t="shared" si="168"/>
        <v>9273.2163496621069</v>
      </c>
      <c r="AA191">
        <f t="shared" si="169"/>
        <v>19316.570903795342</v>
      </c>
      <c r="AB191">
        <f t="shared" si="170"/>
        <v>7864.5160358096919</v>
      </c>
      <c r="AC191">
        <f t="shared" si="171"/>
        <v>1.67027159878818</v>
      </c>
      <c r="AD191">
        <f t="shared" si="172"/>
        <v>4.0388400743071351</v>
      </c>
      <c r="AE191">
        <f t="shared" si="173"/>
        <v>1.8486122481762755</v>
      </c>
      <c r="AF191" s="11">
        <f t="shared" si="215"/>
        <v>-2.9039671966837322E-3</v>
      </c>
      <c r="AG191" s="11">
        <f t="shared" si="216"/>
        <v>2.0566286860739247E-3</v>
      </c>
      <c r="AH191" s="11">
        <f t="shared" si="217"/>
        <v>8.2570411056281934E-4</v>
      </c>
      <c r="AI191">
        <f t="shared" si="226"/>
        <v>520305.90659393393</v>
      </c>
      <c r="AJ191">
        <f t="shared" si="221"/>
        <v>99370.078999989768</v>
      </c>
      <c r="AK191">
        <f t="shared" si="222"/>
        <v>68295.978204839223</v>
      </c>
      <c r="AL191">
        <f t="shared" si="224"/>
        <v>72.441392493548065</v>
      </c>
      <c r="AM191">
        <f t="shared" si="225"/>
        <v>8.5947701920668145</v>
      </c>
      <c r="AN191">
        <f t="shared" si="220"/>
        <v>3.7293567707015347</v>
      </c>
      <c r="AO191" s="11">
        <f t="shared" si="182"/>
        <v>5.8684544305043218E-3</v>
      </c>
      <c r="AP191" s="11">
        <f t="shared" si="183"/>
        <v>5.8684544305043418E-3</v>
      </c>
      <c r="AQ191" s="11">
        <f t="shared" si="184"/>
        <v>5.8684544305043114E-3</v>
      </c>
      <c r="AR191">
        <f t="shared" si="174"/>
        <v>276392.45088274725</v>
      </c>
      <c r="AS191">
        <f t="shared" si="159"/>
        <v>52860.077116398264</v>
      </c>
      <c r="AT191">
        <f t="shared" si="175"/>
        <v>36567.714705265178</v>
      </c>
      <c r="AU191">
        <f t="shared" si="223"/>
        <v>55278.490176549451</v>
      </c>
      <c r="AV191">
        <f t="shared" si="199"/>
        <v>10572.015423279654</v>
      </c>
      <c r="AW191">
        <f t="shared" si="200"/>
        <v>7313.542941053036</v>
      </c>
      <c r="AX191">
        <f t="shared" si="201"/>
        <v>171904.34959411042</v>
      </c>
      <c r="AY191">
        <f t="shared" si="202"/>
        <v>11841.784979109354</v>
      </c>
      <c r="AZ191">
        <f t="shared" si="203"/>
        <v>4300.0371890790157</v>
      </c>
      <c r="BA191">
        <f t="shared" si="204"/>
        <v>15505.489127373141</v>
      </c>
      <c r="BB191">
        <f t="shared" si="205"/>
        <v>33494.630167074953</v>
      </c>
      <c r="BC191">
        <f t="shared" si="206"/>
        <v>56918.458165248776</v>
      </c>
      <c r="BD191">
        <f t="shared" si="207"/>
        <v>275.34529055680451</v>
      </c>
      <c r="BE191">
        <f t="shared" si="228"/>
        <v>0.22892962336720582</v>
      </c>
      <c r="BF191">
        <f t="shared" si="228"/>
        <v>9.4306365573996173E-2</v>
      </c>
      <c r="BG191">
        <f t="shared" si="228"/>
        <v>1.9318389499603753E-2</v>
      </c>
      <c r="BH191">
        <f t="shared" si="188"/>
        <v>0.11237409408484976</v>
      </c>
      <c r="BI191">
        <f t="shared" si="189"/>
        <v>5.2408772455050717E-3</v>
      </c>
      <c r="BJ191">
        <f t="shared" si="190"/>
        <v>8.8936905877762111E-4</v>
      </c>
      <c r="BK191">
        <f t="shared" si="191"/>
        <v>3.7320017285840052E-5</v>
      </c>
      <c r="BL191">
        <f t="shared" si="192"/>
        <v>1448.5389066607681</v>
      </c>
      <c r="BM191">
        <f t="shared" si="193"/>
        <v>47.012117031923594</v>
      </c>
      <c r="BN191">
        <f t="shared" si="158"/>
        <v>1.3647077449041638</v>
      </c>
      <c r="BO191">
        <f t="shared" si="194"/>
        <v>1364.6704076829144</v>
      </c>
      <c r="BP191">
        <f t="shared" si="195"/>
        <v>51.614148097364613</v>
      </c>
      <c r="BQ191">
        <f t="shared" si="196"/>
        <v>17.964979728443524</v>
      </c>
      <c r="BR191" s="11">
        <f t="shared" si="208"/>
        <v>3.5654299032131104E-2</v>
      </c>
      <c r="BS191">
        <f>MAX(-99,(BS$3*'Climate Model'!E297+BS$4*'Climate Model'!E297^2+BS$6*'Climate Model'!E297^6)*(K191/K$69)^BS$8)</f>
        <v>-10.318692860832943</v>
      </c>
      <c r="BT191">
        <f>MAX(-99,(BT$3*'Climate Model'!E297+BT$4*'Climate Model'!E297^2+BT$6*'Climate Model'!E297^6)*(L191/L$69)^BS$8)</f>
        <v>-11.485027086575816</v>
      </c>
      <c r="BU191">
        <f>MAX(-99,(BU$3*'Climate Model'!E297+BU$4*'Climate Model'!E297^2+BU$6*'Climate Model'!E297^6)*(M191/M$69)^BS$8)</f>
        <v>-9.2124154754346801</v>
      </c>
      <c r="BV191" s="41">
        <f t="shared" si="176"/>
        <v>2.5995939254525608E-3</v>
      </c>
      <c r="BW191">
        <f>MAX(-99,(BW$3*'Climate Model'!N297+BW$4*'Climate Model'!N297^2+BW$6*'Climate Model'!N297^6)*(K191/K$69)^BS$8)</f>
        <v>-10.318706303800044</v>
      </c>
      <c r="BX191">
        <f>MAX(-99,(BX$3*'Climate Model'!N297+BX$4*'Climate Model'!N297^2+BX$6*'Climate Model'!N297^6)*(L191/L$69)^BS$8)</f>
        <v>-11.48503977368309</v>
      </c>
      <c r="BY191">
        <f>MAX(-99,(BY$3*'Climate Model'!N297+BY$4*'Climate Model'!N297^2+BY$6*'Climate Model'!N297^6)*(M191/M$69)^BS$8)</f>
        <v>-9.2124242560294842</v>
      </c>
      <c r="BZ191">
        <f t="shared" si="197"/>
        <v>4.7072623786412124E-2</v>
      </c>
      <c r="CA191">
        <f t="shared" si="209"/>
        <v>1.2236970685027069E-4</v>
      </c>
    </row>
    <row r="192" spans="1:79" ht="14.5" x14ac:dyDescent="0.35">
      <c r="A192" s="13">
        <v>2143</v>
      </c>
      <c r="B192" s="18">
        <f t="shared" si="160"/>
        <v>1286.2752514412446</v>
      </c>
      <c r="C192">
        <f t="shared" si="161"/>
        <v>3571.1645424538738</v>
      </c>
      <c r="D192">
        <f t="shared" si="162"/>
        <v>6803.5569285541051</v>
      </c>
      <c r="E192" s="11">
        <f t="shared" si="185"/>
        <v>1.0627062184080562E-5</v>
      </c>
      <c r="F192" s="11">
        <f t="shared" si="218"/>
        <v>2.1304916885054529E-5</v>
      </c>
      <c r="G192" s="11">
        <f t="shared" si="219"/>
        <v>4.7037619038062676E-5</v>
      </c>
      <c r="H192">
        <f t="shared" si="210"/>
        <v>277919.19960076798</v>
      </c>
      <c r="I192">
        <f t="shared" si="211"/>
        <v>53159.707446107772</v>
      </c>
      <c r="J192">
        <f t="shared" si="186"/>
        <v>36799.299079033495</v>
      </c>
      <c r="K192">
        <f t="shared" si="163"/>
        <v>216065.10681859526</v>
      </c>
      <c r="L192">
        <f t="shared" si="212"/>
        <v>14885.818565385915</v>
      </c>
      <c r="M192">
        <f t="shared" si="164"/>
        <v>5408.8323895092472</v>
      </c>
      <c r="N192" s="11">
        <f t="shared" si="187"/>
        <v>5.5131581196376277E-3</v>
      </c>
      <c r="O192" s="11">
        <f t="shared" si="177"/>
        <v>5.6469420207632907E-3</v>
      </c>
      <c r="P192" s="11">
        <f t="shared" si="178"/>
        <v>6.2856950625979017E-3</v>
      </c>
      <c r="Q192">
        <f t="shared" si="198"/>
        <v>7104.0655070868261</v>
      </c>
      <c r="R192">
        <f t="shared" si="213"/>
        <v>5200.7165171050756</v>
      </c>
      <c r="S192">
        <f t="shared" si="214"/>
        <v>4286.931699247154</v>
      </c>
      <c r="T192">
        <f t="shared" si="165"/>
        <v>25.561621929293999</v>
      </c>
      <c r="U192">
        <f t="shared" si="166"/>
        <v>97.831925098110375</v>
      </c>
      <c r="V192">
        <f t="shared" si="167"/>
        <v>116.49492807023724</v>
      </c>
      <c r="W192" s="11">
        <f t="shared" si="179"/>
        <v>-1.219247815263802E-2</v>
      </c>
      <c r="X192" s="11">
        <f t="shared" si="180"/>
        <v>-1.3228586309256496E-2</v>
      </c>
      <c r="Y192" s="11">
        <f t="shared" si="181"/>
        <v>-1.2203590291796629E-2</v>
      </c>
      <c r="Z192">
        <f t="shared" si="168"/>
        <v>9184.6023569920908</v>
      </c>
      <c r="AA192">
        <f t="shared" si="169"/>
        <v>19209.765777370805</v>
      </c>
      <c r="AB192">
        <f t="shared" si="170"/>
        <v>7824.736163036192</v>
      </c>
      <c r="AC192">
        <f t="shared" si="171"/>
        <v>1.6654211848557465</v>
      </c>
      <c r="AD192">
        <f t="shared" si="172"/>
        <v>4.0471464686624197</v>
      </c>
      <c r="AE192">
        <f t="shared" si="173"/>
        <v>1.8501386549084313</v>
      </c>
      <c r="AF192" s="11">
        <f t="shared" si="215"/>
        <v>-2.9039671966837322E-3</v>
      </c>
      <c r="AG192" s="11">
        <f t="shared" si="216"/>
        <v>2.0566286860739247E-3</v>
      </c>
      <c r="AH192" s="11">
        <f t="shared" si="217"/>
        <v>8.2570411056281934E-4</v>
      </c>
      <c r="AI192">
        <f t="shared" si="226"/>
        <v>523553.80611109</v>
      </c>
      <c r="AJ192">
        <f t="shared" si="221"/>
        <v>100005.08652327044</v>
      </c>
      <c r="AK192">
        <f t="shared" si="222"/>
        <v>68779.923325408337</v>
      </c>
      <c r="AL192">
        <f t="shared" si="224"/>
        <v>72.862260314171422</v>
      </c>
      <c r="AM192">
        <f t="shared" si="225"/>
        <v>8.6447038291074865</v>
      </c>
      <c r="AN192">
        <f t="shared" si="220"/>
        <v>3.7510234753628495</v>
      </c>
      <c r="AO192" s="11">
        <f t="shared" si="182"/>
        <v>5.8097698861992782E-3</v>
      </c>
      <c r="AP192" s="11">
        <f t="shared" si="183"/>
        <v>5.8097698861992982E-3</v>
      </c>
      <c r="AQ192" s="11">
        <f t="shared" si="184"/>
        <v>5.8097698861992678E-3</v>
      </c>
      <c r="AR192">
        <f t="shared" si="174"/>
        <v>277919.19960076798</v>
      </c>
      <c r="AS192">
        <f t="shared" si="159"/>
        <v>53159.707446107772</v>
      </c>
      <c r="AT192">
        <f t="shared" si="175"/>
        <v>36799.299079033495</v>
      </c>
      <c r="AU192">
        <f t="shared" si="223"/>
        <v>55583.839920153601</v>
      </c>
      <c r="AV192">
        <f t="shared" si="199"/>
        <v>10631.941489221555</v>
      </c>
      <c r="AW192">
        <f t="shared" si="200"/>
        <v>7359.8598158066998</v>
      </c>
      <c r="AX192">
        <f t="shared" si="201"/>
        <v>172852.08545487621</v>
      </c>
      <c r="AY192">
        <f t="shared" si="202"/>
        <v>11908.654852308731</v>
      </c>
      <c r="AZ192">
        <f t="shared" si="203"/>
        <v>4327.0659116073975</v>
      </c>
      <c r="BA192">
        <f t="shared" si="204"/>
        <v>15512.725867457146</v>
      </c>
      <c r="BB192">
        <f t="shared" si="205"/>
        <v>33515.453201387718</v>
      </c>
      <c r="BC192">
        <f t="shared" si="206"/>
        <v>56963.766714628575</v>
      </c>
      <c r="BD192">
        <f t="shared" si="207"/>
        <v>262.41525562439494</v>
      </c>
      <c r="BE192">
        <f t="shared" si="228"/>
        <v>0.22892962336720582</v>
      </c>
      <c r="BF192">
        <f t="shared" si="228"/>
        <v>9.4306365573996173E-2</v>
      </c>
      <c r="BG192">
        <f t="shared" si="228"/>
        <v>1.9318389499603753E-2</v>
      </c>
      <c r="BH192">
        <f t="shared" si="188"/>
        <v>0.11224441167575833</v>
      </c>
      <c r="BI192">
        <f t="shared" si="189"/>
        <v>5.2408772455050717E-3</v>
      </c>
      <c r="BJ192">
        <f t="shared" si="190"/>
        <v>8.8936905877762111E-4</v>
      </c>
      <c r="BK192">
        <f t="shared" si="191"/>
        <v>3.7320017285840052E-5</v>
      </c>
      <c r="BL192">
        <f t="shared" si="192"/>
        <v>1456.5404092766471</v>
      </c>
      <c r="BM192">
        <f t="shared" si="193"/>
        <v>47.278598976238563</v>
      </c>
      <c r="BN192">
        <f t="shared" ref="BN192:BN255" si="229">BK192*AT192</f>
        <v>1.3733504777363279</v>
      </c>
      <c r="BO192">
        <f t="shared" si="194"/>
        <v>1385.4478445151897</v>
      </c>
      <c r="BP192">
        <f t="shared" si="195"/>
        <v>52.195314220072547</v>
      </c>
      <c r="BQ192">
        <f t="shared" si="196"/>
        <v>18.170662322889889</v>
      </c>
      <c r="BR192" s="11">
        <f t="shared" si="208"/>
        <v>3.559027688648439E-2</v>
      </c>
      <c r="BS192">
        <f>MAX(-99,(BS$3*'Climate Model'!E298+BS$4*'Climate Model'!E298^2+BS$6*'Climate Model'!E298^6)*(K192/K$69)^BS$8)</f>
        <v>-10.454831212610836</v>
      </c>
      <c r="BT192">
        <f>MAX(-99,(BT$3*'Climate Model'!E298+BT$4*'Climate Model'!E298^2+BT$6*'Climate Model'!E298^6)*(L192/L$69)^BS$8)</f>
        <v>-11.610696144945214</v>
      </c>
      <c r="BU192">
        <f>MAX(-99,(BU$3*'Climate Model'!E298+BU$4*'Climate Model'!E298^2+BU$6*'Climate Model'!E298^6)*(M192/M$69)^BS$8)</f>
        <v>-9.2961145655599218</v>
      </c>
      <c r="BV192" s="41">
        <f t="shared" si="176"/>
        <v>2.4758037385262483E-3</v>
      </c>
      <c r="BW192">
        <f>MAX(-99,(BW$3*'Climate Model'!N298+BW$4*'Climate Model'!N298^2+BW$6*'Climate Model'!N298^6)*(K192/K$69)^BS$8)</f>
        <v>-10.454844645196193</v>
      </c>
      <c r="BX192">
        <f>MAX(-99,(BX$3*'Climate Model'!N298+BX$4*'Climate Model'!N298^2+BX$6*'Climate Model'!N298^6)*(L192/L$69)^BS$8)</f>
        <v>-11.610708816578747</v>
      </c>
      <c r="BY192">
        <f>MAX(-99,(BY$3*'Climate Model'!N298+BY$4*'Climate Model'!N298^2+BY$6*'Climate Model'!N298^6)*(M192/M$69)^BS$8)</f>
        <v>-9.296123330252307</v>
      </c>
      <c r="BZ192">
        <f t="shared" si="197"/>
        <v>4.729328238842067E-2</v>
      </c>
      <c r="CA192">
        <f t="shared" si="209"/>
        <v>1.1708888534442947E-4</v>
      </c>
    </row>
    <row r="193" spans="1:79" ht="14.5" x14ac:dyDescent="0.35">
      <c r="A193" s="13">
        <v>2144</v>
      </c>
      <c r="B193" s="18">
        <f t="shared" si="160"/>
        <v>1286.2882373019734</v>
      </c>
      <c r="C193">
        <f t="shared" si="161"/>
        <v>3571.2368216494451</v>
      </c>
      <c r="D193">
        <f t="shared" si="162"/>
        <v>6803.8609505170689</v>
      </c>
      <c r="E193" s="11">
        <f t="shared" si="185"/>
        <v>1.0095709074876534E-5</v>
      </c>
      <c r="F193" s="11">
        <f t="shared" si="218"/>
        <v>2.02396710408018E-5</v>
      </c>
      <c r="G193" s="11">
        <f t="shared" si="219"/>
        <v>4.4685738086159543E-5</v>
      </c>
      <c r="H193">
        <f t="shared" si="210"/>
        <v>279436.50105073419</v>
      </c>
      <c r="I193">
        <f t="shared" si="211"/>
        <v>53457.596996450644</v>
      </c>
      <c r="J193">
        <f t="shared" si="186"/>
        <v>37029.824520593997</v>
      </c>
      <c r="K193">
        <f t="shared" si="163"/>
        <v>217242.52228012306</v>
      </c>
      <c r="L193">
        <f t="shared" si="212"/>
        <v>14968.930839977231</v>
      </c>
      <c r="M193">
        <f t="shared" si="164"/>
        <v>5442.4722653657209</v>
      </c>
      <c r="N193" s="11">
        <f t="shared" si="187"/>
        <v>5.4493549600136667E-3</v>
      </c>
      <c r="O193" s="11">
        <f t="shared" si="177"/>
        <v>5.5833190648029067E-3</v>
      </c>
      <c r="P193" s="11">
        <f t="shared" si="178"/>
        <v>6.2194339617031363E-3</v>
      </c>
      <c r="Q193">
        <f t="shared" si="198"/>
        <v>7055.7611481766507</v>
      </c>
      <c r="R193">
        <f t="shared" si="213"/>
        <v>5160.6759758433946</v>
      </c>
      <c r="S193">
        <f t="shared" si="214"/>
        <v>4261.1430579503885</v>
      </c>
      <c r="T193">
        <f t="shared" si="165"/>
        <v>25.249962412375091</v>
      </c>
      <c r="U193">
        <f t="shared" si="166"/>
        <v>96.537747033149302</v>
      </c>
      <c r="V193">
        <f t="shared" si="167"/>
        <v>115.07327169699575</v>
      </c>
      <c r="W193" s="11">
        <f t="shared" si="179"/>
        <v>-1.219247815263802E-2</v>
      </c>
      <c r="X193" s="11">
        <f t="shared" si="180"/>
        <v>-1.3228586309256496E-2</v>
      </c>
      <c r="Y193" s="11">
        <f t="shared" si="181"/>
        <v>-1.2203590291796629E-2</v>
      </c>
      <c r="Z193">
        <f t="shared" si="168"/>
        <v>9096.2429017232189</v>
      </c>
      <c r="AA193">
        <f t="shared" si="169"/>
        <v>19102.301014176632</v>
      </c>
      <c r="AB193">
        <f t="shared" si="170"/>
        <v>7784.6183128643552</v>
      </c>
      <c r="AC193">
        <f t="shared" si="171"/>
        <v>1.6605848563662633</v>
      </c>
      <c r="AD193">
        <f t="shared" si="172"/>
        <v>4.0554699461866139</v>
      </c>
      <c r="AE193">
        <f t="shared" si="173"/>
        <v>1.8516663220009004</v>
      </c>
      <c r="AF193" s="11">
        <f t="shared" si="215"/>
        <v>-2.9039671966837322E-3</v>
      </c>
      <c r="AG193" s="11">
        <f t="shared" si="216"/>
        <v>2.0566286860739247E-3</v>
      </c>
      <c r="AH193" s="11">
        <f t="shared" si="217"/>
        <v>8.2570411056281934E-4</v>
      </c>
      <c r="AI193">
        <f t="shared" si="226"/>
        <v>526782.26542013464</v>
      </c>
      <c r="AJ193">
        <f t="shared" si="221"/>
        <v>100636.51936016495</v>
      </c>
      <c r="AK193">
        <f t="shared" si="222"/>
        <v>69261.79080867421</v>
      </c>
      <c r="AL193">
        <f t="shared" si="224"/>
        <v>73.281340150326969</v>
      </c>
      <c r="AM193">
        <f t="shared" si="225"/>
        <v>8.6944253316891338</v>
      </c>
      <c r="AN193">
        <f t="shared" si="220"/>
        <v>3.7725981327601428</v>
      </c>
      <c r="AO193" s="11">
        <f t="shared" si="182"/>
        <v>5.7516721873372856E-3</v>
      </c>
      <c r="AP193" s="11">
        <f t="shared" si="183"/>
        <v>5.7516721873373047E-3</v>
      </c>
      <c r="AQ193" s="11">
        <f t="shared" si="184"/>
        <v>5.7516721873372752E-3</v>
      </c>
      <c r="AR193">
        <f t="shared" si="174"/>
        <v>279436.50105073419</v>
      </c>
      <c r="AS193">
        <f t="shared" si="159"/>
        <v>53457.596996450644</v>
      </c>
      <c r="AT193">
        <f t="shared" si="175"/>
        <v>37029.824520593997</v>
      </c>
      <c r="AU193">
        <f t="shared" si="223"/>
        <v>55887.300210146845</v>
      </c>
      <c r="AV193">
        <f t="shared" si="199"/>
        <v>10691.51939929013</v>
      </c>
      <c r="AW193">
        <f t="shared" si="200"/>
        <v>7405.9649041187995</v>
      </c>
      <c r="AX193">
        <f t="shared" si="201"/>
        <v>173794.01782409847</v>
      </c>
      <c r="AY193">
        <f t="shared" si="202"/>
        <v>11975.144671981787</v>
      </c>
      <c r="AZ193">
        <f t="shared" si="203"/>
        <v>4353.9778122925763</v>
      </c>
      <c r="BA193">
        <f t="shared" si="204"/>
        <v>15519.872891244409</v>
      </c>
      <c r="BB193">
        <f t="shared" si="205"/>
        <v>33536.015440206189</v>
      </c>
      <c r="BC193">
        <f t="shared" si="206"/>
        <v>57008.497298244496</v>
      </c>
      <c r="BD193">
        <f t="shared" si="207"/>
        <v>250.09009758713219</v>
      </c>
      <c r="BE193">
        <f t="shared" si="228"/>
        <v>0.22892962336720582</v>
      </c>
      <c r="BF193">
        <f t="shared" si="228"/>
        <v>9.4306365573996173E-2</v>
      </c>
      <c r="BG193">
        <f t="shared" si="228"/>
        <v>1.9318389499603753E-2</v>
      </c>
      <c r="BH193">
        <f t="shared" si="188"/>
        <v>0.1121150583520516</v>
      </c>
      <c r="BI193">
        <f t="shared" si="189"/>
        <v>5.2408772455050717E-3</v>
      </c>
      <c r="BJ193">
        <f t="shared" si="190"/>
        <v>8.8936905877762111E-4</v>
      </c>
      <c r="BK193">
        <f t="shared" si="191"/>
        <v>3.7320017285840052E-5</v>
      </c>
      <c r="BL193">
        <f t="shared" si="192"/>
        <v>1464.492399920347</v>
      </c>
      <c r="BM193">
        <f t="shared" si="193"/>
        <v>47.543532725246692</v>
      </c>
      <c r="BN193">
        <f t="shared" si="229"/>
        <v>1.3819536912001917</v>
      </c>
      <c r="BO193">
        <f t="shared" si="194"/>
        <v>1406.5431988073997</v>
      </c>
      <c r="BP193">
        <f t="shared" si="195"/>
        <v>52.783082847592063</v>
      </c>
      <c r="BQ193">
        <f t="shared" si="196"/>
        <v>18.378719275385944</v>
      </c>
      <c r="BR193" s="11">
        <f t="shared" si="208"/>
        <v>3.5527284294806644E-2</v>
      </c>
      <c r="BS193">
        <f>MAX(-99,(BS$3*'Climate Model'!E299+BS$4*'Climate Model'!E299^2+BS$6*'Climate Model'!E299^6)*(K193/K$69)^BS$8)</f>
        <v>-10.589913999092543</v>
      </c>
      <c r="BT193">
        <f>MAX(-99,(BT$3*'Climate Model'!E299+BT$4*'Climate Model'!E299^2+BT$6*'Climate Model'!E299^6)*(L193/L$69)^BS$8)</f>
        <v>-11.735333580696304</v>
      </c>
      <c r="BU193">
        <f>MAX(-99,(BU$3*'Climate Model'!E299+BU$4*'Climate Model'!E299^2+BU$6*'Climate Model'!E299^6)*(M193/M$69)^BS$8)</f>
        <v>-9.3790600113905942</v>
      </c>
      <c r="BV193" s="41">
        <f t="shared" si="176"/>
        <v>2.357908322405951E-3</v>
      </c>
      <c r="BW193">
        <f>MAX(-99,(BW$3*'Climate Model'!N299+BW$4*'Climate Model'!N299^2+BW$6*'Climate Model'!N299^6)*(K193/K$69)^BS$8)</f>
        <v>-10.589927420689122</v>
      </c>
      <c r="BX193">
        <f>MAX(-99,(BX$3*'Climate Model'!N299+BX$4*'Climate Model'!N299^2+BX$6*'Climate Model'!N299^6)*(L193/L$69)^BS$8)</f>
        <v>-11.735346236411807</v>
      </c>
      <c r="BY193">
        <f>MAX(-99,(BY$3*'Climate Model'!N299+BY$4*'Climate Model'!N299^2+BY$6*'Climate Model'!N299^6)*(M193/M$69)^BS$8)</f>
        <v>-9.3790687599765992</v>
      </c>
      <c r="BZ193">
        <f t="shared" si="197"/>
        <v>4.7509867301917412E-2</v>
      </c>
      <c r="CA193">
        <f t="shared" si="209"/>
        <v>1.1202391150759344E-4</v>
      </c>
    </row>
    <row r="194" spans="1:79" ht="14.5" x14ac:dyDescent="0.35">
      <c r="A194" s="13">
        <v>2145</v>
      </c>
      <c r="B194" s="18">
        <f t="shared" si="160"/>
        <v>1286.3005739942121</v>
      </c>
      <c r="C194">
        <f t="shared" si="161"/>
        <v>3571.3054882750007</v>
      </c>
      <c r="D194">
        <f t="shared" si="162"/>
        <v>6804.1497842880581</v>
      </c>
      <c r="E194" s="11">
        <f t="shared" si="185"/>
        <v>9.5909236211327072E-6</v>
      </c>
      <c r="F194" s="11">
        <f t="shared" si="218"/>
        <v>1.9227687488761711E-5</v>
      </c>
      <c r="G194" s="11">
        <f t="shared" si="219"/>
        <v>4.2451451181851561E-5</v>
      </c>
      <c r="H194">
        <f t="shared" si="210"/>
        <v>280944.41877832648</v>
      </c>
      <c r="I194">
        <f t="shared" si="211"/>
        <v>53753.756318835061</v>
      </c>
      <c r="J194">
        <f t="shared" si="186"/>
        <v>37259.291579197466</v>
      </c>
      <c r="K194">
        <f t="shared" si="163"/>
        <v>218412.72907617519</v>
      </c>
      <c r="L194">
        <f t="shared" si="212"/>
        <v>15051.570495807406</v>
      </c>
      <c r="M194">
        <f t="shared" si="164"/>
        <v>5475.9658091648016</v>
      </c>
      <c r="N194" s="11">
        <f t="shared" si="187"/>
        <v>5.386637863388534E-3</v>
      </c>
      <c r="O194" s="11">
        <f t="shared" si="177"/>
        <v>5.5207453834625764E-3</v>
      </c>
      <c r="P194" s="11">
        <f t="shared" si="178"/>
        <v>6.154104635906682E-3</v>
      </c>
      <c r="Q194">
        <f t="shared" si="198"/>
        <v>7007.3445734987636</v>
      </c>
      <c r="R194">
        <f t="shared" si="213"/>
        <v>5120.6198694208424</v>
      </c>
      <c r="S194">
        <f t="shared" si="214"/>
        <v>4235.2250968658773</v>
      </c>
      <c r="T194">
        <f t="shared" si="165"/>
        <v>24.942102797307275</v>
      </c>
      <c r="U194">
        <f t="shared" si="166"/>
        <v>95.260689114420117</v>
      </c>
      <c r="V194">
        <f t="shared" si="167"/>
        <v>113.66896463566901</v>
      </c>
      <c r="W194" s="11">
        <f t="shared" si="179"/>
        <v>-1.219247815263802E-2</v>
      </c>
      <c r="X194" s="11">
        <f t="shared" si="180"/>
        <v>-1.3228586309256496E-2</v>
      </c>
      <c r="Y194" s="11">
        <f t="shared" si="181"/>
        <v>-1.2203590291796629E-2</v>
      </c>
      <c r="Z194">
        <f t="shared" si="168"/>
        <v>9008.157078244838</v>
      </c>
      <c r="AA194">
        <f t="shared" si="169"/>
        <v>18994.215445992169</v>
      </c>
      <c r="AB194">
        <f t="shared" si="170"/>
        <v>7744.1779692763448</v>
      </c>
      <c r="AC194">
        <f t="shared" si="171"/>
        <v>1.6557625724160658</v>
      </c>
      <c r="AD194">
        <f t="shared" si="172"/>
        <v>4.063810542013452</v>
      </c>
      <c r="AE194">
        <f t="shared" si="173"/>
        <v>1.8531952504943674</v>
      </c>
      <c r="AF194" s="11">
        <f t="shared" si="215"/>
        <v>-2.9039671966837322E-3</v>
      </c>
      <c r="AG194" s="11">
        <f t="shared" si="216"/>
        <v>2.0566286860739247E-3</v>
      </c>
      <c r="AH194" s="11">
        <f t="shared" si="217"/>
        <v>8.2570411056281934E-4</v>
      </c>
      <c r="AI194">
        <f t="shared" si="226"/>
        <v>529991.339088268</v>
      </c>
      <c r="AJ194">
        <f t="shared" si="221"/>
        <v>101264.38682343859</v>
      </c>
      <c r="AK194">
        <f t="shared" si="222"/>
        <v>69741.576631925593</v>
      </c>
      <c r="AL194">
        <f t="shared" si="224"/>
        <v>73.698615493860473</v>
      </c>
      <c r="AM194">
        <f t="shared" si="225"/>
        <v>8.7439327412106387</v>
      </c>
      <c r="AN194">
        <f t="shared" si="220"/>
        <v>3.7940798930367978</v>
      </c>
      <c r="AO194" s="11">
        <f t="shared" si="182"/>
        <v>5.6941554654639124E-3</v>
      </c>
      <c r="AP194" s="11">
        <f t="shared" si="183"/>
        <v>5.6941554654639315E-3</v>
      </c>
      <c r="AQ194" s="11">
        <f t="shared" si="184"/>
        <v>5.694155465463902E-3</v>
      </c>
      <c r="AR194">
        <f t="shared" si="174"/>
        <v>280944.41877832648</v>
      </c>
      <c r="AS194">
        <f t="shared" si="159"/>
        <v>53753.756318835061</v>
      </c>
      <c r="AT194">
        <f t="shared" si="175"/>
        <v>37259.291579197466</v>
      </c>
      <c r="AU194">
        <f t="shared" si="223"/>
        <v>56188.883755665302</v>
      </c>
      <c r="AV194">
        <f t="shared" si="199"/>
        <v>10750.751263767013</v>
      </c>
      <c r="AW194">
        <f t="shared" si="200"/>
        <v>7451.858315839494</v>
      </c>
      <c r="AX194">
        <f t="shared" si="201"/>
        <v>174730.18326094016</v>
      </c>
      <c r="AY194">
        <f t="shared" si="202"/>
        <v>12041.256396645924</v>
      </c>
      <c r="AZ194">
        <f t="shared" si="203"/>
        <v>4380.7726473318407</v>
      </c>
      <c r="BA194">
        <f t="shared" si="204"/>
        <v>15526.931981717811</v>
      </c>
      <c r="BB194">
        <f t="shared" si="205"/>
        <v>33556.322303752</v>
      </c>
      <c r="BC194">
        <f t="shared" si="206"/>
        <v>57052.662520816324</v>
      </c>
      <c r="BD194">
        <f t="shared" si="207"/>
        <v>238.34167766069305</v>
      </c>
      <c r="BE194">
        <f t="shared" si="228"/>
        <v>0.22892962336720582</v>
      </c>
      <c r="BF194">
        <f t="shared" si="228"/>
        <v>9.4306365573996173E-2</v>
      </c>
      <c r="BG194">
        <f t="shared" si="228"/>
        <v>1.9318389499603753E-2</v>
      </c>
      <c r="BH194">
        <f t="shared" si="188"/>
        <v>0.11198603568440393</v>
      </c>
      <c r="BI194">
        <f t="shared" si="189"/>
        <v>5.2408772455050717E-3</v>
      </c>
      <c r="BJ194">
        <f t="shared" si="190"/>
        <v>8.8936905877762111E-4</v>
      </c>
      <c r="BK194">
        <f t="shared" si="191"/>
        <v>3.7320017285840052E-5</v>
      </c>
      <c r="BL194">
        <f t="shared" si="192"/>
        <v>1472.3952116269791</v>
      </c>
      <c r="BM194">
        <f t="shared" si="193"/>
        <v>47.806927663043943</v>
      </c>
      <c r="BN194">
        <f t="shared" si="229"/>
        <v>1.3905174057938041</v>
      </c>
      <c r="BO194">
        <f t="shared" si="194"/>
        <v>1427.9613336976213</v>
      </c>
      <c r="BP194">
        <f t="shared" si="195"/>
        <v>53.377528635426813</v>
      </c>
      <c r="BQ194">
        <f t="shared" si="196"/>
        <v>18.589177832996096</v>
      </c>
      <c r="BR194" s="11">
        <f t="shared" si="208"/>
        <v>3.5465307455121192E-2</v>
      </c>
      <c r="BS194">
        <f>MAX(-99,(BS$3*'Climate Model'!E300+BS$4*'Climate Model'!E300^2+BS$6*'Climate Model'!E300^6)*(K194/K$69)^BS$8)</f>
        <v>-10.72392321903518</v>
      </c>
      <c r="BT194">
        <f>MAX(-99,(BT$3*'Climate Model'!E300+BT$4*'Climate Model'!E300^2+BT$6*'Climate Model'!E300^6)*(L194/L$69)^BS$8)</f>
        <v>-11.858924214071189</v>
      </c>
      <c r="BU194">
        <f>MAX(-99,(BU$3*'Climate Model'!E300+BU$4*'Climate Model'!E300^2+BU$6*'Climate Model'!E300^6)*(M194/M$69)^BS$8)</f>
        <v>-9.4612432861111255</v>
      </c>
      <c r="BV194" s="41">
        <f t="shared" si="176"/>
        <v>2.2456269737199529E-3</v>
      </c>
      <c r="BW194">
        <f>MAX(-99,(BW$3*'Climate Model'!N300+BW$4*'Climate Model'!N300^2+BW$6*'Climate Model'!N300^6)*(K194/K$69)^BS$8)</f>
        <v>-10.72393662906158</v>
      </c>
      <c r="BX194">
        <f>MAX(-99,(BX$3*'Climate Model'!N300+BX$4*'Climate Model'!N300^2+BX$6*'Climate Model'!N300^6)*(L194/L$69)^BS$8)</f>
        <v>-11.858936853445906</v>
      </c>
      <c r="BY194">
        <f>MAX(-99,(BY$3*'Climate Model'!N300+BY$4*'Climate Model'!N300^2+BY$6*'Climate Model'!N300^6)*(M194/M$69)^BS$8)</f>
        <v>-9.4612520183999678</v>
      </c>
      <c r="BZ194">
        <f t="shared" si="197"/>
        <v>4.772244837287782E-2</v>
      </c>
      <c r="CA194">
        <f t="shared" si="209"/>
        <v>1.0716681731809231E-4</v>
      </c>
    </row>
    <row r="195" spans="1:79" ht="14.5" x14ac:dyDescent="0.35">
      <c r="A195" s="13">
        <v>2146</v>
      </c>
      <c r="B195" s="18">
        <f t="shared" si="160"/>
        <v>1286.3122939642431</v>
      </c>
      <c r="C195">
        <f t="shared" si="161"/>
        <v>3571.3707228235635</v>
      </c>
      <c r="D195">
        <f t="shared" si="162"/>
        <v>6804.4241880188401</v>
      </c>
      <c r="E195" s="11">
        <f t="shared" si="185"/>
        <v>9.1113774400760721E-6</v>
      </c>
      <c r="F195" s="11">
        <f t="shared" si="218"/>
        <v>1.8266303114323623E-5</v>
      </c>
      <c r="G195" s="11">
        <f t="shared" si="219"/>
        <v>4.0328878622758978E-5</v>
      </c>
      <c r="H195">
        <f t="shared" si="210"/>
        <v>282443.01851585205</v>
      </c>
      <c r="I195">
        <f t="shared" si="211"/>
        <v>54048.1963199764</v>
      </c>
      <c r="J195">
        <f t="shared" si="186"/>
        <v>37487.70098545192</v>
      </c>
      <c r="K195">
        <f t="shared" si="163"/>
        <v>219575.77474860346</v>
      </c>
      <c r="L195">
        <f t="shared" si="212"/>
        <v>15133.740100004326</v>
      </c>
      <c r="M195">
        <f t="shared" si="164"/>
        <v>5509.3127573468864</v>
      </c>
      <c r="N195" s="11">
        <f t="shared" si="187"/>
        <v>5.3249903398379234E-3</v>
      </c>
      <c r="O195" s="11">
        <f t="shared" si="177"/>
        <v>5.4592046869666525E-3</v>
      </c>
      <c r="P195" s="11">
        <f t="shared" si="178"/>
        <v>6.089692548166388E-3</v>
      </c>
      <c r="Q195">
        <f t="shared" si="198"/>
        <v>6958.8301733468788</v>
      </c>
      <c r="R195">
        <f t="shared" si="213"/>
        <v>5080.558822170321</v>
      </c>
      <c r="S195">
        <f t="shared" si="214"/>
        <v>4209.1863631564111</v>
      </c>
      <c r="T195">
        <f t="shared" si="165"/>
        <v>24.637996753870254</v>
      </c>
      <c r="U195">
        <f t="shared" si="166"/>
        <v>94.000524866590766</v>
      </c>
      <c r="V195">
        <f t="shared" si="167"/>
        <v>112.28179516236258</v>
      </c>
      <c r="W195" s="11">
        <f t="shared" si="179"/>
        <v>-1.219247815263802E-2</v>
      </c>
      <c r="X195" s="11">
        <f t="shared" si="180"/>
        <v>-1.3228586309256496E-2</v>
      </c>
      <c r="Y195" s="11">
        <f t="shared" si="181"/>
        <v>-1.2203590291796629E-2</v>
      </c>
      <c r="Z195">
        <f t="shared" si="168"/>
        <v>8920.3632917111627</v>
      </c>
      <c r="AA195">
        <f t="shared" si="169"/>
        <v>18885.547090189091</v>
      </c>
      <c r="AB195">
        <f t="shared" si="170"/>
        <v>7703.4303155862117</v>
      </c>
      <c r="AC195">
        <f t="shared" si="171"/>
        <v>1.6509542922202729</v>
      </c>
      <c r="AD195">
        <f t="shared" si="172"/>
        <v>4.0721682913489268</v>
      </c>
      <c r="AE195">
        <f t="shared" si="173"/>
        <v>1.854725441430376</v>
      </c>
      <c r="AF195" s="11">
        <f t="shared" si="215"/>
        <v>-2.9039671966837322E-3</v>
      </c>
      <c r="AG195" s="11">
        <f t="shared" si="216"/>
        <v>2.0566286860739247E-3</v>
      </c>
      <c r="AH195" s="11">
        <f t="shared" si="217"/>
        <v>8.2570411056281934E-4</v>
      </c>
      <c r="AI195">
        <f t="shared" si="226"/>
        <v>533181.08893510653</v>
      </c>
      <c r="AJ195">
        <f t="shared" si="221"/>
        <v>101888.69940486175</v>
      </c>
      <c r="AK195">
        <f t="shared" si="222"/>
        <v>70219.277284572527</v>
      </c>
      <c r="AL195">
        <f t="shared" si="224"/>
        <v>74.11407035432984</v>
      </c>
      <c r="AM195">
        <f t="shared" si="225"/>
        <v>8.7932241604945727</v>
      </c>
      <c r="AN195">
        <f t="shared" si="220"/>
        <v>3.8154679329885464</v>
      </c>
      <c r="AO195" s="11">
        <f t="shared" si="182"/>
        <v>5.6372139108092729E-3</v>
      </c>
      <c r="AP195" s="11">
        <f t="shared" si="183"/>
        <v>5.637213910809292E-3</v>
      </c>
      <c r="AQ195" s="11">
        <f t="shared" si="184"/>
        <v>5.6372139108092634E-3</v>
      </c>
      <c r="AR195">
        <f t="shared" si="174"/>
        <v>282443.01851585205</v>
      </c>
      <c r="AS195">
        <f t="shared" si="159"/>
        <v>54048.1963199764</v>
      </c>
      <c r="AT195">
        <f t="shared" si="175"/>
        <v>37487.70098545192</v>
      </c>
      <c r="AU195">
        <f t="shared" si="223"/>
        <v>56488.603703170411</v>
      </c>
      <c r="AV195">
        <f t="shared" si="199"/>
        <v>10809.639263995281</v>
      </c>
      <c r="AW195">
        <f t="shared" si="200"/>
        <v>7497.540197090384</v>
      </c>
      <c r="AX195">
        <f t="shared" si="201"/>
        <v>175660.61979888278</v>
      </c>
      <c r="AY195">
        <f t="shared" si="202"/>
        <v>12106.99208000346</v>
      </c>
      <c r="AZ195">
        <f t="shared" si="203"/>
        <v>4407.4502058775088</v>
      </c>
      <c r="BA195">
        <f t="shared" si="204"/>
        <v>15533.904881450473</v>
      </c>
      <c r="BB195">
        <f t="shared" si="205"/>
        <v>33576.379071763047</v>
      </c>
      <c r="BC195">
        <f t="shared" si="206"/>
        <v>57096.2745830399</v>
      </c>
      <c r="BD195">
        <f t="shared" si="207"/>
        <v>227.14315489045512</v>
      </c>
      <c r="BE195">
        <f t="shared" si="228"/>
        <v>0.22892962336720582</v>
      </c>
      <c r="BF195">
        <f t="shared" si="228"/>
        <v>9.4306365573996173E-2</v>
      </c>
      <c r="BG195">
        <f t="shared" si="228"/>
        <v>1.9318389499603753E-2</v>
      </c>
      <c r="BH195">
        <f t="shared" si="188"/>
        <v>0.11185734530472664</v>
      </c>
      <c r="BI195">
        <f t="shared" si="189"/>
        <v>5.2408772455050717E-3</v>
      </c>
      <c r="BJ195">
        <f t="shared" si="190"/>
        <v>8.8936905877762111E-4</v>
      </c>
      <c r="BK195">
        <f t="shared" si="191"/>
        <v>3.7320017285840052E-5</v>
      </c>
      <c r="BL195">
        <f t="shared" si="192"/>
        <v>1480.2491888914967</v>
      </c>
      <c r="BM195">
        <f t="shared" si="193"/>
        <v>48.068793489725493</v>
      </c>
      <c r="BN195">
        <f t="shared" si="229"/>
        <v>1.3990416487834687</v>
      </c>
      <c r="BO195">
        <f t="shared" si="194"/>
        <v>1449.7071865136411</v>
      </c>
      <c r="BP195">
        <f t="shared" si="195"/>
        <v>53.978727080823738</v>
      </c>
      <c r="BQ195">
        <f t="shared" si="196"/>
        <v>18.802065558154652</v>
      </c>
      <c r="BR195" s="11">
        <f t="shared" si="208"/>
        <v>3.5404332524576948E-2</v>
      </c>
      <c r="BS195">
        <f>MAX(-99,(BS$3*'Climate Model'!E301+BS$4*'Climate Model'!E301^2+BS$6*'Climate Model'!E301^6)*(K195/K$69)^BS$8)</f>
        <v>-10.856841606659767</v>
      </c>
      <c r="BT195">
        <f>MAX(-99,(BT$3*'Climate Model'!E301+BT$4*'Climate Model'!E301^2+BT$6*'Climate Model'!E301^6)*(L195/L$69)^BS$8)</f>
        <v>-11.981453531537509</v>
      </c>
      <c r="BU195">
        <f>MAX(-99,(BU$3*'Climate Model'!E301+BU$4*'Climate Model'!E301^2+BU$6*'Climate Model'!E301^6)*(M195/M$69)^BS$8)</f>
        <v>-9.5426563070502564</v>
      </c>
      <c r="BV195" s="41">
        <f t="shared" si="176"/>
        <v>2.1386923559237655E-3</v>
      </c>
      <c r="BW195">
        <f>MAX(-99,(BW$3*'Climate Model'!N301+BW$4*'Climate Model'!N301^2+BW$6*'Climate Model'!N301^6)*(K195/K$69)^BS$8)</f>
        <v>-10.85685500455944</v>
      </c>
      <c r="BX195">
        <f>MAX(-99,(BX$3*'Climate Model'!N301+BX$4*'Climate Model'!N301^2+BX$6*'Climate Model'!N301^6)*(L195/L$69)^BS$8)</f>
        <v>-11.981466154169533</v>
      </c>
      <c r="BY195">
        <f>MAX(-99,(BY$3*'Climate Model'!N301+BY$4*'Climate Model'!N301^2+BY$6*'Climate Model'!N301^6)*(M195/M$69)^BS$8)</f>
        <v>-9.5426650228638739</v>
      </c>
      <c r="BZ195">
        <f t="shared" si="197"/>
        <v>4.7931095339345864E-2</v>
      </c>
      <c r="CA195">
        <f t="shared" si="209"/>
        <v>1.0250986721331222E-4</v>
      </c>
    </row>
    <row r="196" spans="1:79" ht="14.5" x14ac:dyDescent="0.35">
      <c r="A196" s="13">
        <v>2147</v>
      </c>
      <c r="B196" s="18">
        <f t="shared" si="160"/>
        <v>1286.3234280372185</v>
      </c>
      <c r="C196">
        <f t="shared" si="161"/>
        <v>3571.4326967767124</v>
      </c>
      <c r="D196">
        <f t="shared" si="162"/>
        <v>6804.6848820761579</v>
      </c>
      <c r="E196" s="11">
        <f t="shared" si="185"/>
        <v>8.6558085680722679E-6</v>
      </c>
      <c r="F196" s="11">
        <f t="shared" si="218"/>
        <v>1.735298795860744E-5</v>
      </c>
      <c r="G196" s="11">
        <f t="shared" si="219"/>
        <v>3.8312434691621025E-5</v>
      </c>
      <c r="H196">
        <f t="shared" si="210"/>
        <v>283932.36804995249</v>
      </c>
      <c r="I196">
        <f t="shared" si="211"/>
        <v>54340.928240454094</v>
      </c>
      <c r="J196">
        <f t="shared" si="186"/>
        <v>37715.053644429354</v>
      </c>
      <c r="K196">
        <f t="shared" si="163"/>
        <v>220731.70857441396</v>
      </c>
      <c r="L196">
        <f t="shared" si="212"/>
        <v>15215.44233200806</v>
      </c>
      <c r="M196">
        <f t="shared" si="164"/>
        <v>5542.5128860518553</v>
      </c>
      <c r="N196" s="11">
        <f t="shared" si="187"/>
        <v>5.2643959796291233E-3</v>
      </c>
      <c r="O196" s="11">
        <f t="shared" si="177"/>
        <v>5.3986807929726948E-3</v>
      </c>
      <c r="P196" s="11">
        <f t="shared" si="178"/>
        <v>6.0261833312503744E-3</v>
      </c>
      <c r="Q196">
        <f t="shared" si="198"/>
        <v>6910.2319795024359</v>
      </c>
      <c r="R196">
        <f t="shared" si="213"/>
        <v>5040.5031550588874</v>
      </c>
      <c r="S196">
        <f t="shared" si="214"/>
        <v>4183.0352140629921</v>
      </c>
      <c r="T196">
        <f t="shared" si="165"/>
        <v>24.337598516723926</v>
      </c>
      <c r="U196">
        <f t="shared" si="166"/>
        <v>92.757030810277655</v>
      </c>
      <c r="V196">
        <f t="shared" si="167"/>
        <v>110.91155413697368</v>
      </c>
      <c r="W196" s="11">
        <f t="shared" si="179"/>
        <v>-1.219247815263802E-2</v>
      </c>
      <c r="X196" s="11">
        <f t="shared" si="180"/>
        <v>-1.3228586309256496E-2</v>
      </c>
      <c r="Y196" s="11">
        <f t="shared" si="181"/>
        <v>-1.2203590291796629E-2</v>
      </c>
      <c r="Z196">
        <f t="shared" si="168"/>
        <v>8832.8792693296</v>
      </c>
      <c r="AA196">
        <f t="shared" si="169"/>
        <v>18776.333153301181</v>
      </c>
      <c r="AB196">
        <f t="shared" si="170"/>
        <v>7662.3902368793579</v>
      </c>
      <c r="AC196">
        <f t="shared" si="171"/>
        <v>1.6461599751124409</v>
      </c>
      <c r="AD196">
        <f t="shared" si="172"/>
        <v>4.0805432294714352</v>
      </c>
      <c r="AE196">
        <f t="shared" si="173"/>
        <v>1.8562568958513306</v>
      </c>
      <c r="AF196" s="11">
        <f t="shared" si="215"/>
        <v>-2.9039671966837322E-3</v>
      </c>
      <c r="AG196" s="11">
        <f t="shared" si="216"/>
        <v>2.0566286860739247E-3</v>
      </c>
      <c r="AH196" s="11">
        <f t="shared" si="217"/>
        <v>8.2570411056281934E-4</v>
      </c>
      <c r="AI196">
        <f t="shared" si="226"/>
        <v>536351.58374476631</v>
      </c>
      <c r="AJ196">
        <f t="shared" si="221"/>
        <v>102509.46872837086</v>
      </c>
      <c r="AK196">
        <f t="shared" si="222"/>
        <v>70694.889753205658</v>
      </c>
      <c r="AL196">
        <f t="shared" si="224"/>
        <v>74.527689254034087</v>
      </c>
      <c r="AM196">
        <f t="shared" si="225"/>
        <v>8.8422977531973928</v>
      </c>
      <c r="AN196">
        <f t="shared" si="220"/>
        <v>3.8367614558075549</v>
      </c>
      <c r="AO196" s="11">
        <f t="shared" si="182"/>
        <v>5.58084177170118E-3</v>
      </c>
      <c r="AP196" s="11">
        <f t="shared" si="183"/>
        <v>5.580841771701199E-3</v>
      </c>
      <c r="AQ196" s="11">
        <f t="shared" si="184"/>
        <v>5.5808417717011704E-3</v>
      </c>
      <c r="AR196">
        <f t="shared" si="174"/>
        <v>283932.36804995249</v>
      </c>
      <c r="AS196">
        <f t="shared" si="159"/>
        <v>54340.928240454094</v>
      </c>
      <c r="AT196">
        <f t="shared" si="175"/>
        <v>37715.053644429354</v>
      </c>
      <c r="AU196">
        <f t="shared" si="223"/>
        <v>56786.473609990499</v>
      </c>
      <c r="AV196">
        <f t="shared" si="199"/>
        <v>10868.185648090819</v>
      </c>
      <c r="AW196">
        <f t="shared" si="200"/>
        <v>7543.0107288858708</v>
      </c>
      <c r="AX196">
        <f t="shared" si="201"/>
        <v>176585.36685953118</v>
      </c>
      <c r="AY196">
        <f t="shared" si="202"/>
        <v>12172.353865606448</v>
      </c>
      <c r="AZ196">
        <f t="shared" si="203"/>
        <v>4434.0103088414835</v>
      </c>
      <c r="BA196">
        <f t="shared" si="204"/>
        <v>15540.79329365442</v>
      </c>
      <c r="BB196">
        <f t="shared" si="205"/>
        <v>33596.190887883116</v>
      </c>
      <c r="BC196">
        <f t="shared" si="206"/>
        <v>57139.345297412212</v>
      </c>
      <c r="BD196">
        <f t="shared" si="207"/>
        <v>216.4689271164431</v>
      </c>
      <c r="BE196">
        <f t="shared" si="228"/>
        <v>0.22892962336720582</v>
      </c>
      <c r="BF196">
        <f t="shared" si="228"/>
        <v>9.4306365573996173E-2</v>
      </c>
      <c r="BG196">
        <f t="shared" si="228"/>
        <v>1.9318389499603753E-2</v>
      </c>
      <c r="BH196">
        <f t="shared" si="188"/>
        <v>0.11172898889813926</v>
      </c>
      <c r="BI196">
        <f t="shared" si="189"/>
        <v>5.2408772455050717E-3</v>
      </c>
      <c r="BJ196">
        <f t="shared" si="190"/>
        <v>8.8936905877762111E-4</v>
      </c>
      <c r="BK196">
        <f t="shared" si="191"/>
        <v>3.7320017285840052E-5</v>
      </c>
      <c r="BL196">
        <f t="shared" si="192"/>
        <v>1488.0546869753673</v>
      </c>
      <c r="BM196">
        <f t="shared" si="193"/>
        <v>48.32914020231491</v>
      </c>
      <c r="BN196">
        <f t="shared" si="229"/>
        <v>1.4075264539464882</v>
      </c>
      <c r="BO196">
        <f t="shared" si="194"/>
        <v>1471.785769904855</v>
      </c>
      <c r="BP196">
        <f t="shared" si="195"/>
        <v>54.58675453224533</v>
      </c>
      <c r="BQ196">
        <f t="shared" si="196"/>
        <v>19.017410332216883</v>
      </c>
      <c r="BR196" s="11">
        <f t="shared" si="208"/>
        <v>3.5344345630782231E-2</v>
      </c>
      <c r="BS196">
        <f>MAX(-99,(BS$3*'Climate Model'!E302+BS$4*'Climate Model'!E302^2+BS$6*'Climate Model'!E302^6)*(K196/K$69)^BS$8)</f>
        <v>-10.988652623271333</v>
      </c>
      <c r="BT196">
        <f>MAX(-99,(BT$3*'Climate Model'!E302+BT$4*'Climate Model'!E302^2+BT$6*'Climate Model'!E302^6)*(L196/L$69)^BS$8)</f>
        <v>-12.102907677578088</v>
      </c>
      <c r="BU196">
        <f>MAX(-99,(BU$3*'Climate Model'!E302+BU$4*'Climate Model'!E302^2+BU$6*'Climate Model'!E302^6)*(M196/M$69)^BS$8)</f>
        <v>-9.6232914290498552</v>
      </c>
      <c r="BV196" s="41">
        <f t="shared" si="176"/>
        <v>2.0368498627845377E-3</v>
      </c>
      <c r="BW196">
        <f>MAX(-99,(BW$3*'Climate Model'!N302+BW$4*'Climate Model'!N302^2+BW$6*'Climate Model'!N302^6)*(K196/K$69)^BS$8)</f>
        <v>-10.988666008511792</v>
      </c>
      <c r="BX196">
        <f>MAX(-99,(BX$3*'Climate Model'!N302+BX$4*'Climate Model'!N302^2+BX$6*'Climate Model'!N302^6)*(L196/L$69)^BS$8)</f>
        <v>-12.102920283085655</v>
      </c>
      <c r="BY196">
        <f>MAX(-99,(BY$3*'Climate Model'!N302+BY$4*'Climate Model'!N302^2+BY$6*'Climate Model'!N302^6)*(M196/M$69)^BS$8)</f>
        <v>-9.6233001282224446</v>
      </c>
      <c r="BZ196">
        <f t="shared" si="197"/>
        <v>4.8135877635119124E-2</v>
      </c>
      <c r="CA196">
        <f t="shared" si="209"/>
        <v>9.8045555756105687E-5</v>
      </c>
    </row>
    <row r="197" spans="1:79" ht="14.5" x14ac:dyDescent="0.35">
      <c r="A197" s="13">
        <v>2148</v>
      </c>
      <c r="B197" s="18">
        <f t="shared" si="160"/>
        <v>1286.3340054981009</v>
      </c>
      <c r="C197">
        <f t="shared" si="161"/>
        <v>3571.4915730538655</v>
      </c>
      <c r="D197">
        <f t="shared" si="162"/>
        <v>6804.932550919043</v>
      </c>
      <c r="E197" s="11">
        <f t="shared" si="185"/>
        <v>8.2230181396686534E-6</v>
      </c>
      <c r="F197" s="11">
        <f t="shared" si="218"/>
        <v>1.6485338560677068E-5</v>
      </c>
      <c r="G197" s="11">
        <f t="shared" si="219"/>
        <v>3.6396812957039972E-5</v>
      </c>
      <c r="H197">
        <f t="shared" si="210"/>
        <v>285412.53709195449</v>
      </c>
      <c r="I197">
        <f t="shared" si="211"/>
        <v>54631.963633696942</v>
      </c>
      <c r="J197">
        <f t="shared" si="186"/>
        <v>37941.350628881482</v>
      </c>
      <c r="K197">
        <f t="shared" si="163"/>
        <v>221880.58146020604</v>
      </c>
      <c r="L197">
        <f t="shared" si="212"/>
        <v>15296.679977039099</v>
      </c>
      <c r="M197">
        <f t="shared" si="164"/>
        <v>5575.5660096524098</v>
      </c>
      <c r="N197" s="11">
        <f t="shared" si="187"/>
        <v>5.2048384584708045E-3</v>
      </c>
      <c r="O197" s="11">
        <f t="shared" si="177"/>
        <v>5.3391576306751464E-3</v>
      </c>
      <c r="P197" s="11">
        <f t="shared" si="178"/>
        <v>5.9635627882318751E-3</v>
      </c>
      <c r="Q197">
        <f t="shared" si="198"/>
        <v>6861.5636680384932</v>
      </c>
      <c r="R197">
        <f t="shared" si="213"/>
        <v>5000.4628896220711</v>
      </c>
      <c r="S197">
        <f t="shared" si="214"/>
        <v>4156.7798190709973</v>
      </c>
      <c r="T197">
        <f t="shared" si="165"/>
        <v>24.040862878521093</v>
      </c>
      <c r="U197">
        <f t="shared" si="166"/>
        <v>91.529986422413529</v>
      </c>
      <c r="V197">
        <f t="shared" si="167"/>
        <v>109.55803497165962</v>
      </c>
      <c r="W197" s="11">
        <f t="shared" si="179"/>
        <v>-1.219247815263802E-2</v>
      </c>
      <c r="X197" s="11">
        <f t="shared" si="180"/>
        <v>-1.3228586309256496E-2</v>
      </c>
      <c r="Y197" s="11">
        <f t="shared" si="181"/>
        <v>-1.2203590291796629E-2</v>
      </c>
      <c r="Z197">
        <f t="shared" si="168"/>
        <v>8745.7220718558328</v>
      </c>
      <c r="AA197">
        <f t="shared" si="169"/>
        <v>18666.610035168182</v>
      </c>
      <c r="AB197">
        <f t="shared" si="170"/>
        <v>7621.072322547795</v>
      </c>
      <c r="AC197">
        <f t="shared" si="171"/>
        <v>1.6413795805442206</v>
      </c>
      <c r="AD197">
        <f t="shared" si="172"/>
        <v>4.0889353917319307</v>
      </c>
      <c r="AE197">
        <f t="shared" si="173"/>
        <v>1.8577896148004955</v>
      </c>
      <c r="AF197" s="11">
        <f t="shared" si="215"/>
        <v>-2.9039671966837322E-3</v>
      </c>
      <c r="AG197" s="11">
        <f t="shared" si="216"/>
        <v>2.0566286860739247E-3</v>
      </c>
      <c r="AH197" s="11">
        <f t="shared" si="217"/>
        <v>8.2570411056281934E-4</v>
      </c>
      <c r="AI197">
        <f t="shared" si="226"/>
        <v>539502.89898028015</v>
      </c>
      <c r="AJ197">
        <f t="shared" si="221"/>
        <v>103126.7075036246</v>
      </c>
      <c r="AK197">
        <f t="shared" si="222"/>
        <v>71168.411506770964</v>
      </c>
      <c r="AL197">
        <f t="shared" si="224"/>
        <v>74.939457222957998</v>
      </c>
      <c r="AM197">
        <f t="shared" si="225"/>
        <v>8.8911517432096687</v>
      </c>
      <c r="AN197">
        <f t="shared" si="220"/>
        <v>3.8579596908221729</v>
      </c>
      <c r="AO197" s="11">
        <f t="shared" si="182"/>
        <v>5.5250333539841679E-3</v>
      </c>
      <c r="AP197" s="11">
        <f t="shared" si="183"/>
        <v>5.525033353984187E-3</v>
      </c>
      <c r="AQ197" s="11">
        <f t="shared" si="184"/>
        <v>5.5250333539841583E-3</v>
      </c>
      <c r="AR197">
        <f t="shared" si="174"/>
        <v>285412.53709195449</v>
      </c>
      <c r="AS197">
        <f t="shared" ref="AS197:AS260" si="230">AM197*AJ197^AS$6*C197^(1-AS$6)*(1-BJ196+BT196/100)</f>
        <v>54631.963633696942</v>
      </c>
      <c r="AT197">
        <f t="shared" si="175"/>
        <v>37941.350628881482</v>
      </c>
      <c r="AU197">
        <f t="shared" si="223"/>
        <v>57082.507418390902</v>
      </c>
      <c r="AV197">
        <f t="shared" si="199"/>
        <v>10926.392726739388</v>
      </c>
      <c r="AW197">
        <f t="shared" si="200"/>
        <v>7588.2701257762965</v>
      </c>
      <c r="AX197">
        <f t="shared" si="201"/>
        <v>177504.46516816484</v>
      </c>
      <c r="AY197">
        <f t="shared" si="202"/>
        <v>12237.34398163128</v>
      </c>
      <c r="AZ197">
        <f t="shared" si="203"/>
        <v>4460.4528077219275</v>
      </c>
      <c r="BA197">
        <f t="shared" si="204"/>
        <v>15547.598883189923</v>
      </c>
      <c r="BB197">
        <f t="shared" si="205"/>
        <v>33615.762763873747</v>
      </c>
      <c r="BC197">
        <f t="shared" si="206"/>
        <v>57181.88610336736</v>
      </c>
      <c r="BD197">
        <f t="shared" si="207"/>
        <v>206.29457456024107</v>
      </c>
      <c r="BE197">
        <f t="shared" si="228"/>
        <v>0.22892962336720582</v>
      </c>
      <c r="BF197">
        <f t="shared" si="228"/>
        <v>9.4306365573996173E-2</v>
      </c>
      <c r="BG197">
        <f t="shared" si="228"/>
        <v>1.9318389499603753E-2</v>
      </c>
      <c r="BH197">
        <f t="shared" si="188"/>
        <v>0.11160096819535463</v>
      </c>
      <c r="BI197">
        <f t="shared" si="189"/>
        <v>5.2408772455050717E-3</v>
      </c>
      <c r="BJ197">
        <f t="shared" si="190"/>
        <v>8.8936905877762111E-4</v>
      </c>
      <c r="BK197">
        <f t="shared" si="191"/>
        <v>3.7320017285840052E-5</v>
      </c>
      <c r="BL197">
        <f t="shared" si="192"/>
        <v>1495.8120712270966</v>
      </c>
      <c r="BM197">
        <f t="shared" si="193"/>
        <v>48.587978076074272</v>
      </c>
      <c r="BN197">
        <f t="shared" si="229"/>
        <v>1.4159718613179753</v>
      </c>
      <c r="BO197">
        <f t="shared" si="194"/>
        <v>1494.2021729916432</v>
      </c>
      <c r="BP197">
        <f t="shared" si="195"/>
        <v>55.201688198960326</v>
      </c>
      <c r="BQ197">
        <f t="shared" si="196"/>
        <v>19.235240359055691</v>
      </c>
      <c r="BR197" s="11">
        <f t="shared" si="208"/>
        <v>3.528533288266586E-2</v>
      </c>
      <c r="BS197">
        <f>MAX(-99,(BS$3*'Climate Model'!E303+BS$4*'Climate Model'!E303^2+BS$6*'Climate Model'!E303^6)*(K197/K$69)^BS$8)</f>
        <v>-11.119340448543484</v>
      </c>
      <c r="BT197">
        <f>MAX(-99,(BT$3*'Climate Model'!E303+BT$4*'Climate Model'!E303^2+BT$6*'Climate Model'!E303^6)*(L197/L$69)^BS$8)</f>
        <v>-12.223273446196027</v>
      </c>
      <c r="BU197">
        <f>MAX(-99,(BU$3*'Climate Model'!E303+BU$4*'Climate Model'!E303^2+BU$6*'Climate Model'!E303^6)*(M197/M$69)^BS$8)</f>
        <v>-9.7031414376740734</v>
      </c>
      <c r="BV197" s="41">
        <f t="shared" si="176"/>
        <v>1.9398570121757503E-3</v>
      </c>
      <c r="BW197">
        <f>MAX(-99,(BW$3*'Climate Model'!N303+BW$4*'Climate Model'!N303^2+BW$6*'Climate Model'!N303^6)*(K197/K$69)^BS$8)</f>
        <v>-11.119353820615519</v>
      </c>
      <c r="BX197">
        <f>MAX(-99,(BX$3*'Climate Model'!N303+BX$4*'Climate Model'!N303^2+BX$6*'Climate Model'!N303^6)*(L197/L$69)^BS$8)</f>
        <v>-12.223286034216825</v>
      </c>
      <c r="BY197">
        <f>MAX(-99,(BY$3*'Climate Model'!N303+BY$4*'Climate Model'!N303^2+BY$6*'Climate Model'!N303^6)*(M197/M$69)^BS$8)</f>
        <v>-9.7031501200516352</v>
      </c>
      <c r="BZ197">
        <f t="shared" si="197"/>
        <v>4.8336864313898234E-2</v>
      </c>
      <c r="CA197">
        <f t="shared" si="209"/>
        <v>9.3766605185903272E-5</v>
      </c>
    </row>
    <row r="198" spans="1:79" ht="14.5" x14ac:dyDescent="0.35">
      <c r="A198" s="13">
        <v>2149</v>
      </c>
      <c r="B198" s="18">
        <f t="shared" ref="B198:B261" si="231">B197*(1+E198)</f>
        <v>1286.3440541685686</v>
      </c>
      <c r="C198">
        <f t="shared" ref="C198:C261" si="232">C197*(1+F198)</f>
        <v>3571.5475064392267</v>
      </c>
      <c r="D198">
        <f t="shared" ref="D198:D261" si="233">D197*(1+G198)</f>
        <v>6805.1678448834218</v>
      </c>
      <c r="E198" s="11">
        <f t="shared" si="185"/>
        <v>7.8118672326852211E-6</v>
      </c>
      <c r="F198" s="11">
        <f t="shared" si="218"/>
        <v>1.5661071632643215E-5</v>
      </c>
      <c r="G198" s="11">
        <f t="shared" si="219"/>
        <v>3.4576972309187972E-5</v>
      </c>
      <c r="H198">
        <f t="shared" si="210"/>
        <v>286883.59715092706</v>
      </c>
      <c r="I198">
        <f t="shared" si="211"/>
        <v>54921.314345406703</v>
      </c>
      <c r="J198">
        <f t="shared" si="186"/>
        <v>38166.593172569068</v>
      </c>
      <c r="K198">
        <f t="shared" ref="K198:K261" si="234">H198/B198*1000</f>
        <v>223022.4458388428</v>
      </c>
      <c r="L198">
        <f t="shared" si="212"/>
        <v>15377.45591970645</v>
      </c>
      <c r="M198">
        <f t="shared" ref="M198:M261" si="235">J198/D198*1000</f>
        <v>5608.4719793157283</v>
      </c>
      <c r="N198" s="11">
        <f t="shared" si="187"/>
        <v>5.1463015425779962E-3</v>
      </c>
      <c r="O198" s="11">
        <f t="shared" si="177"/>
        <v>5.2806192447379966E-3</v>
      </c>
      <c r="P198" s="11">
        <f t="shared" si="178"/>
        <v>5.9018168929130688E-3</v>
      </c>
      <c r="Q198">
        <f t="shared" si="198"/>
        <v>6812.838562352521</v>
      </c>
      <c r="R198">
        <f t="shared" si="213"/>
        <v>4960.4477520065157</v>
      </c>
      <c r="S198">
        <f t="shared" si="214"/>
        <v>4130.4281621143409</v>
      </c>
      <c r="T198">
        <f t="shared" ref="T198:T261" si="236">T197*(1+W198)</f>
        <v>23.747745183104158</v>
      </c>
      <c r="U198">
        <f t="shared" ref="U198:U261" si="237">U197*(1+X198)</f>
        <v>90.319174097139552</v>
      </c>
      <c r="V198">
        <f t="shared" ref="V198:V261" si="238">V197*(1+Y198)</f>
        <v>108.22103359969117</v>
      </c>
      <c r="W198" s="11">
        <f t="shared" si="179"/>
        <v>-1.219247815263802E-2</v>
      </c>
      <c r="X198" s="11">
        <f t="shared" si="180"/>
        <v>-1.3228586309256496E-2</v>
      </c>
      <c r="Y198" s="11">
        <f t="shared" si="181"/>
        <v>-1.2203590291796629E-2</v>
      </c>
      <c r="Z198">
        <f t="shared" ref="Z198:Z261" si="239">Q197*AC198*(1-BE197)</f>
        <v>8658.9081052719266</v>
      </c>
      <c r="AA198">
        <f t="shared" ref="AA198:AA261" si="240">R197*AD198*(1-BF197)</f>
        <v>18556.413333626399</v>
      </c>
      <c r="AB198">
        <f t="shared" ref="AB198:AB261" si="241">S197*AE198*(1-BG197)</f>
        <v>7579.4908689160511</v>
      </c>
      <c r="AC198">
        <f t="shared" ref="AC198:AC261" si="242">AC197*(1+AF198)</f>
        <v>1.6366130680850137</v>
      </c>
      <c r="AD198">
        <f t="shared" ref="AD198:AD261" si="243">AD197*(1+AG198)</f>
        <v>4.0973448135540691</v>
      </c>
      <c r="AE198">
        <f t="shared" ref="AE198:AE261" si="244">AE197*(1+AH198)</f>
        <v>1.8593235993219972</v>
      </c>
      <c r="AF198" s="11">
        <f t="shared" si="215"/>
        <v>-2.9039671966837322E-3</v>
      </c>
      <c r="AG198" s="11">
        <f t="shared" si="216"/>
        <v>2.0566286860739247E-3</v>
      </c>
      <c r="AH198" s="11">
        <f t="shared" si="217"/>
        <v>8.2570411056281934E-4</v>
      </c>
      <c r="AI198">
        <f t="shared" si="226"/>
        <v>542635.11650064308</v>
      </c>
      <c r="AJ198">
        <f t="shared" si="221"/>
        <v>103740.42948000152</v>
      </c>
      <c r="AK198">
        <f t="shared" si="222"/>
        <v>71639.840481870167</v>
      </c>
      <c r="AL198">
        <f t="shared" si="224"/>
        <v>75.349359793637461</v>
      </c>
      <c r="AM198">
        <f t="shared" si="225"/>
        <v>8.9397844140468727</v>
      </c>
      <c r="AN198">
        <f t="shared" si="220"/>
        <v>3.8790618932325902</v>
      </c>
      <c r="AO198" s="11">
        <f t="shared" si="182"/>
        <v>5.4697830204443266E-3</v>
      </c>
      <c r="AP198" s="11">
        <f t="shared" si="183"/>
        <v>5.4697830204443448E-3</v>
      </c>
      <c r="AQ198" s="11">
        <f t="shared" si="184"/>
        <v>5.469783020444317E-3</v>
      </c>
      <c r="AR198">
        <f t="shared" ref="AR198:AR261" si="245">AL198*AI198^AR$6*B198^(1-AR$6)*(1-BI197+BS197/100)</f>
        <v>286883.59715092706</v>
      </c>
      <c r="AS198">
        <f t="shared" si="230"/>
        <v>54921.314345406703</v>
      </c>
      <c r="AT198">
        <f t="shared" ref="AT198:AT261" si="246">AN198*AK198^AT$6*D198^(1-AT$6)*(1-BK197+BU197/100)</f>
        <v>38166.593172569068</v>
      </c>
      <c r="AU198">
        <f t="shared" si="223"/>
        <v>57376.719430185418</v>
      </c>
      <c r="AV198">
        <f t="shared" si="199"/>
        <v>10984.262869081342</v>
      </c>
      <c r="AW198">
        <f t="shared" si="200"/>
        <v>7633.3186345138138</v>
      </c>
      <c r="AX198">
        <f t="shared" si="201"/>
        <v>178417.95667107424</v>
      </c>
      <c r="AY198">
        <f t="shared" si="202"/>
        <v>12301.964735765161</v>
      </c>
      <c r="AZ198">
        <f t="shared" si="203"/>
        <v>4486.7775834525819</v>
      </c>
      <c r="BA198">
        <f t="shared" si="204"/>
        <v>15554.323277537504</v>
      </c>
      <c r="BB198">
        <f t="shared" si="205"/>
        <v>33635.099583656913</v>
      </c>
      <c r="BC198">
        <f t="shared" si="206"/>
        <v>57223.908081754758</v>
      </c>
      <c r="BD198">
        <f t="shared" si="207"/>
        <v>196.59680592253207</v>
      </c>
      <c r="BE198">
        <f t="shared" si="228"/>
        <v>0.22892962336720582</v>
      </c>
      <c r="BF198">
        <f t="shared" si="228"/>
        <v>9.4306365573996173E-2</v>
      </c>
      <c r="BG198">
        <f t="shared" si="228"/>
        <v>1.9318389499603753E-2</v>
      </c>
      <c r="BH198">
        <f t="shared" si="188"/>
        <v>0.11147328496546056</v>
      </c>
      <c r="BI198">
        <f t="shared" si="189"/>
        <v>5.2408772455050717E-3</v>
      </c>
      <c r="BJ198">
        <f t="shared" si="190"/>
        <v>8.8936905877762111E-4</v>
      </c>
      <c r="BK198">
        <f t="shared" si="191"/>
        <v>3.7320017285840052E-5</v>
      </c>
      <c r="BL198">
        <f t="shared" si="192"/>
        <v>1503.5217164169374</v>
      </c>
      <c r="BM198">
        <f t="shared" si="193"/>
        <v>48.845317646204222</v>
      </c>
      <c r="BN198">
        <f t="shared" si="229"/>
        <v>1.4243779169419024</v>
      </c>
      <c r="BO198">
        <f t="shared" si="194"/>
        <v>1516.9615625324489</v>
      </c>
      <c r="BP198">
        <f t="shared" si="195"/>
        <v>55.823606160750373</v>
      </c>
      <c r="BQ198">
        <f t="shared" si="196"/>
        <v>19.45558416870422</v>
      </c>
      <c r="BR198" s="11">
        <f t="shared" si="208"/>
        <v>3.522728038084974E-2</v>
      </c>
      <c r="BS198">
        <f>MAX(-99,(BS$3*'Climate Model'!E304+BS$4*'Climate Model'!E304^2+BS$6*'Climate Model'!E304^6)*(K198/K$69)^BS$8)</f>
        <v>-11.248889971490975</v>
      </c>
      <c r="BT198">
        <f>MAX(-99,(BT$3*'Climate Model'!E304+BT$4*'Climate Model'!E304^2+BT$6*'Climate Model'!E304^6)*(L198/L$69)^BS$8)</f>
        <v>-12.342538272156492</v>
      </c>
      <c r="BU198">
        <f>MAX(-99,(BU$3*'Climate Model'!E304+BU$4*'Climate Model'!E304^2+BU$6*'Climate Model'!E304^6)*(M198/M$69)^BS$8)</f>
        <v>-9.7821995422732915</v>
      </c>
      <c r="BV198" s="41">
        <f t="shared" ref="BV198:BV261" si="247">1*(1+BV$6)^-(A198-2020)</f>
        <v>1.8474828687388097E-3</v>
      </c>
      <c r="BW198">
        <f>MAX(-99,(BW$3*'Climate Model'!N304+BW$4*'Climate Model'!N304^2+BW$6*'Climate Model'!N304^6)*(K198/K$69)^BS$8)</f>
        <v>-11.248903329907922</v>
      </c>
      <c r="BX198">
        <f>MAX(-99,(BX$3*'Climate Model'!N304+BX$4*'Climate Model'!N304^2+BX$6*'Climate Model'!N304^6)*(L198/L$69)^BS$8)</f>
        <v>-12.342550842347011</v>
      </c>
      <c r="BY198">
        <f>MAX(-99,(BY$3*'Climate Model'!N304+BY$4*'Climate Model'!N304^2+BY$6*'Climate Model'!N304^6)*(M198/M$69)^BS$8)</f>
        <v>-9.782208207713202</v>
      </c>
      <c r="BZ198">
        <f t="shared" si="197"/>
        <v>4.8534124105335336E-2</v>
      </c>
      <c r="CA198">
        <f t="shared" si="209"/>
        <v>8.9665962833850344E-5</v>
      </c>
    </row>
    <row r="199" spans="1:79" ht="14.5" x14ac:dyDescent="0.35">
      <c r="A199" s="13">
        <v>2150</v>
      </c>
      <c r="B199" s="18">
        <f t="shared" si="231"/>
        <v>1286.3536004800869</v>
      </c>
      <c r="C199">
        <f t="shared" si="232"/>
        <v>3571.6006439874977</v>
      </c>
      <c r="D199">
        <f t="shared" si="233"/>
        <v>6805.3913818785477</v>
      </c>
      <c r="E199" s="11">
        <f t="shared" si="185"/>
        <v>7.4212738710509594E-6</v>
      </c>
      <c r="F199" s="11">
        <f t="shared" si="218"/>
        <v>1.4878018051011053E-5</v>
      </c>
      <c r="G199" s="11">
        <f t="shared" si="219"/>
        <v>3.2848123693728574E-5</v>
      </c>
      <c r="H199">
        <f t="shared" si="210"/>
        <v>288345.62140950642</v>
      </c>
      <c r="I199">
        <f t="shared" si="211"/>
        <v>55208.992493429861</v>
      </c>
      <c r="J199">
        <f t="shared" si="186"/>
        <v>38390.782663708873</v>
      </c>
      <c r="K199">
        <f t="shared" si="234"/>
        <v>224157.35556840003</v>
      </c>
      <c r="L199">
        <f t="shared" si="212"/>
        <v>15457.773137758208</v>
      </c>
      <c r="M199">
        <f t="shared" si="235"/>
        <v>5641.2306815940319</v>
      </c>
      <c r="N199" s="11">
        <f t="shared" si="187"/>
        <v>5.0887690935706087E-3</v>
      </c>
      <c r="O199" s="11">
        <f t="shared" ref="O199:O262" si="248">(L199-L198)/L198</f>
        <v>5.2230497990782658E-3</v>
      </c>
      <c r="P199" s="11">
        <f t="shared" ref="P199:P262" si="249">(M199-M198)/M198</f>
        <v>5.8409317901772645E-3</v>
      </c>
      <c r="Q199">
        <f t="shared" si="198"/>
        <v>6764.0696364142905</v>
      </c>
      <c r="R199">
        <f t="shared" si="213"/>
        <v>4920.4671771118174</v>
      </c>
      <c r="S199">
        <f t="shared" si="214"/>
        <v>4103.9880438146802</v>
      </c>
      <c r="T199">
        <f t="shared" si="236"/>
        <v>23.458201318784745</v>
      </c>
      <c r="U199">
        <f t="shared" si="237"/>
        <v>89.124379107214779</v>
      </c>
      <c r="V199">
        <f t="shared" si="238"/>
        <v>106.90034844468578</v>
      </c>
      <c r="W199" s="11">
        <f t="shared" ref="W199:W262" si="250">T$6-1</f>
        <v>-1.219247815263802E-2</v>
      </c>
      <c r="X199" s="11">
        <f t="shared" ref="X199:X262" si="251">U$6-1</f>
        <v>-1.3228586309256496E-2</v>
      </c>
      <c r="Y199" s="11">
        <f t="shared" ref="Y199:Y262" si="252">V$6-1</f>
        <v>-1.2203590291796629E-2</v>
      </c>
      <c r="Z199">
        <f t="shared" si="239"/>
        <v>8572.4531326243996</v>
      </c>
      <c r="AA199">
        <f t="shared" si="240"/>
        <v>18445.777849717771</v>
      </c>
      <c r="AB199">
        <f t="shared" si="241"/>
        <v>7537.6598819526134</v>
      </c>
      <c r="AC199">
        <f t="shared" si="242"/>
        <v>1.631860397421631</v>
      </c>
      <c r="AD199">
        <f t="shared" si="243"/>
        <v>4.1057715304343603</v>
      </c>
      <c r="AE199">
        <f t="shared" si="244"/>
        <v>1.8608588504608239</v>
      </c>
      <c r="AF199" s="11">
        <f t="shared" si="215"/>
        <v>-2.9039671966837322E-3</v>
      </c>
      <c r="AG199" s="11">
        <f t="shared" si="216"/>
        <v>2.0566286860739247E-3</v>
      </c>
      <c r="AH199" s="11">
        <f t="shared" si="217"/>
        <v>8.2570411056281934E-4</v>
      </c>
      <c r="AI199">
        <f t="shared" si="226"/>
        <v>545748.32428076421</v>
      </c>
      <c r="AJ199">
        <f t="shared" si="221"/>
        <v>104350.64940108272</v>
      </c>
      <c r="AK199">
        <f t="shared" si="222"/>
        <v>72109.175068196972</v>
      </c>
      <c r="AL199">
        <f t="shared" si="224"/>
        <v>75.757382995950053</v>
      </c>
      <c r="AM199">
        <f t="shared" si="225"/>
        <v>8.9881941082313155</v>
      </c>
      <c r="AN199">
        <f t="shared" si="220"/>
        <v>3.9000673438426579</v>
      </c>
      <c r="AO199" s="11">
        <f t="shared" ref="AO199:AO262" si="253">AO198*AO$6</f>
        <v>5.4150851902398829E-3</v>
      </c>
      <c r="AP199" s="11">
        <f t="shared" ref="AP199:AP262" si="254">AP198*AP$6</f>
        <v>5.4150851902399011E-3</v>
      </c>
      <c r="AQ199" s="11">
        <f t="shared" ref="AQ199:AQ262" si="255">AQ198*AQ$6</f>
        <v>5.4150851902398734E-3</v>
      </c>
      <c r="AR199">
        <f t="shared" si="245"/>
        <v>288345.62140950642</v>
      </c>
      <c r="AS199">
        <f t="shared" si="230"/>
        <v>55208.992493429861</v>
      </c>
      <c r="AT199">
        <f t="shared" si="246"/>
        <v>38390.782663708873</v>
      </c>
      <c r="AU199">
        <f t="shared" si="223"/>
        <v>57669.124281901284</v>
      </c>
      <c r="AV199">
        <f t="shared" si="199"/>
        <v>11041.798498685974</v>
      </c>
      <c r="AW199">
        <f t="shared" si="200"/>
        <v>7678.1565327417748</v>
      </c>
      <c r="AX199">
        <f t="shared" si="201"/>
        <v>179325.88445472001</v>
      </c>
      <c r="AY199">
        <f t="shared" si="202"/>
        <v>12366.218510206567</v>
      </c>
      <c r="AZ199">
        <f t="shared" si="203"/>
        <v>4512.9845452752261</v>
      </c>
      <c r="BA199">
        <f t="shared" si="204"/>
        <v>15560.96806773451</v>
      </c>
      <c r="BB199">
        <f t="shared" si="205"/>
        <v>33654.206107196565</v>
      </c>
      <c r="BC199">
        <f t="shared" si="206"/>
        <v>57265.421968689385</v>
      </c>
      <c r="BD199">
        <f t="shared" si="207"/>
        <v>187.35340688422343</v>
      </c>
      <c r="BE199">
        <f t="shared" si="228"/>
        <v>0.22892962336720582</v>
      </c>
      <c r="BF199">
        <f t="shared" si="228"/>
        <v>9.4306365573996173E-2</v>
      </c>
      <c r="BG199">
        <f t="shared" si="228"/>
        <v>1.9318389499603753E-2</v>
      </c>
      <c r="BH199">
        <f t="shared" si="188"/>
        <v>0.11134594100908163</v>
      </c>
      <c r="BI199">
        <f t="shared" si="189"/>
        <v>5.2408772455050717E-3</v>
      </c>
      <c r="BJ199">
        <f t="shared" si="190"/>
        <v>8.8936905877762111E-4</v>
      </c>
      <c r="BK199">
        <f t="shared" si="191"/>
        <v>3.7320017285840052E-5</v>
      </c>
      <c r="BL199">
        <f t="shared" si="192"/>
        <v>1511.1840060861023</v>
      </c>
      <c r="BM199">
        <f t="shared" si="193"/>
        <v>49.101169689942466</v>
      </c>
      <c r="BN199">
        <f t="shared" si="229"/>
        <v>1.4327446726265438</v>
      </c>
      <c r="BO199">
        <f t="shared" si="194"/>
        <v>1540.0691841088537</v>
      </c>
      <c r="BP199">
        <f t="shared" si="195"/>
        <v>56.452587377735007</v>
      </c>
      <c r="BQ199">
        <f t="shared" si="196"/>
        <v>19.67847062104482</v>
      </c>
      <c r="BR199" s="11">
        <f t="shared" si="208"/>
        <v>3.5170174227563383E-2</v>
      </c>
      <c r="BS199">
        <f>MAX(-99,(BS$3*'Climate Model'!E305+BS$4*'Climate Model'!E305^2+BS$6*'Climate Model'!E305^6)*(K199/K$69)^BS$8)</f>
        <v>-11.377286781153249</v>
      </c>
      <c r="BT199">
        <f>MAX(-99,(BT$3*'Climate Model'!E305+BT$4*'Climate Model'!E305^2+BT$6*'Climate Model'!E305^6)*(L199/L$69)^BS$8)</f>
        <v>-12.46069022198575</v>
      </c>
      <c r="BU199">
        <f>MAX(-99,(BU$3*'Climate Model'!E305+BU$4*'Climate Model'!E305^2+BU$6*'Climate Model'!E305^6)*(M199/M$69)^BS$8)</f>
        <v>-9.8604593689170468</v>
      </c>
      <c r="BV199" s="41">
        <f t="shared" si="247"/>
        <v>1.7595074940369617E-3</v>
      </c>
      <c r="BW199">
        <f>MAX(-99,(BW$3*'Climate Model'!N305+BW$4*'Climate Model'!N305^2+BW$6*'Climate Model'!N305^6)*(K199/K$69)^BS$8)</f>
        <v>-11.377300125450253</v>
      </c>
      <c r="BX199">
        <f>MAX(-99,(BX$3*'Climate Model'!N305+BX$4*'Climate Model'!N305^2+BX$6*'Climate Model'!N305^6)*(L199/L$69)^BS$8)</f>
        <v>-12.460702774020641</v>
      </c>
      <c r="BY199">
        <f>MAX(-99,(BY$3*'Climate Model'!N305+BY$4*'Climate Model'!N305^2+BY$6*'Climate Model'!N305^6)*(M199/M$69)^BS$8)</f>
        <v>-9.8604680172876389</v>
      </c>
      <c r="BZ199">
        <f t="shared" si="197"/>
        <v>4.8727725278211717E-2</v>
      </c>
      <c r="CA199">
        <f t="shared" si="209"/>
        <v>8.5736797794387811E-5</v>
      </c>
    </row>
    <row r="200" spans="1:79" ht="14.5" x14ac:dyDescent="0.35">
      <c r="A200" s="13">
        <v>2151</v>
      </c>
      <c r="B200" s="18">
        <f t="shared" si="231"/>
        <v>1286.3626695433329</v>
      </c>
      <c r="C200">
        <f t="shared" si="232"/>
        <v>3571.6511254094075</v>
      </c>
      <c r="D200">
        <f t="shared" si="233"/>
        <v>6805.6037489995497</v>
      </c>
      <c r="E200" s="11">
        <f t="shared" ref="E200:E263" si="256">E$6*E199</f>
        <v>7.0502101774984109E-6</v>
      </c>
      <c r="F200" s="11">
        <f t="shared" si="218"/>
        <v>1.41341171484605E-5</v>
      </c>
      <c r="G200" s="11">
        <f t="shared" si="219"/>
        <v>3.1205717509042141E-5</v>
      </c>
      <c r="H200">
        <f t="shared" si="210"/>
        <v>289798.68460254022</v>
      </c>
      <c r="I200">
        <f t="shared" si="211"/>
        <v>55495.010448087291</v>
      </c>
      <c r="J200">
        <f t="shared" ref="J200:J263" si="257">AT200</f>
        <v>38613.920638541727</v>
      </c>
      <c r="K200">
        <f t="shared" si="234"/>
        <v>225285.36583343218</v>
      </c>
      <c r="L200">
        <f t="shared" si="212"/>
        <v>15537.634695977218</v>
      </c>
      <c r="M200">
        <f t="shared" si="235"/>
        <v>5673.8420370445647</v>
      </c>
      <c r="N200" s="11">
        <f t="shared" ref="N200:N263" si="258">(K200-K199)/K199</f>
        <v>5.0322250731939296E-3</v>
      </c>
      <c r="O200" s="11">
        <f t="shared" si="248"/>
        <v>5.1664335805223591E-3</v>
      </c>
      <c r="P200" s="11">
        <f t="shared" si="249"/>
        <v>5.7808937962660709E-3</v>
      </c>
      <c r="Q200">
        <f t="shared" si="198"/>
        <v>6715.2695182153357</v>
      </c>
      <c r="R200">
        <f t="shared" si="213"/>
        <v>4880.5303128227306</v>
      </c>
      <c r="S200">
        <f t="shared" si="214"/>
        <v>4077.4670837527019</v>
      </c>
      <c r="T200">
        <f t="shared" si="236"/>
        <v>23.172187711705277</v>
      </c>
      <c r="U200">
        <f t="shared" si="237"/>
        <v>87.945389565936097</v>
      </c>
      <c r="V200">
        <f t="shared" si="238"/>
        <v>105.59578039021653</v>
      </c>
      <c r="W200" s="11">
        <f t="shared" si="250"/>
        <v>-1.219247815263802E-2</v>
      </c>
      <c r="X200" s="11">
        <f t="shared" si="251"/>
        <v>-1.3228586309256496E-2</v>
      </c>
      <c r="Y200" s="11">
        <f t="shared" si="252"/>
        <v>-1.2203590291796629E-2</v>
      </c>
      <c r="Z200">
        <f t="shared" si="239"/>
        <v>8486.372286000138</v>
      </c>
      <c r="AA200">
        <f t="shared" si="240"/>
        <v>18334.737593390226</v>
      </c>
      <c r="AB200">
        <f t="shared" si="241"/>
        <v>7495.5930800619699</v>
      </c>
      <c r="AC200">
        <f t="shared" si="242"/>
        <v>1.6271215283579514</v>
      </c>
      <c r="AD200">
        <f t="shared" si="243"/>
        <v>4.1142155779423168</v>
      </c>
      <c r="AE200">
        <f t="shared" si="244"/>
        <v>1.8623953692628266</v>
      </c>
      <c r="AF200" s="11">
        <f t="shared" si="215"/>
        <v>-2.9039671966837322E-3</v>
      </c>
      <c r="AG200" s="11">
        <f t="shared" si="216"/>
        <v>2.0566286860739247E-3</v>
      </c>
      <c r="AH200" s="11">
        <f t="shared" si="217"/>
        <v>8.2570411056281934E-4</v>
      </c>
      <c r="AI200">
        <f t="shared" si="226"/>
        <v>548842.61613458907</v>
      </c>
      <c r="AJ200">
        <f t="shared" si="221"/>
        <v>104957.38295966043</v>
      </c>
      <c r="AK200">
        <f t="shared" si="222"/>
        <v>72576.414094119056</v>
      </c>
      <c r="AL200">
        <f t="shared" si="224"/>
        <v>76.163513351835618</v>
      </c>
      <c r="AM200">
        <f t="shared" si="225"/>
        <v>9.0363792266657743</v>
      </c>
      <c r="AN200">
        <f t="shared" si="220"/>
        <v>3.9209753487880921</v>
      </c>
      <c r="AO200" s="11">
        <f t="shared" si="253"/>
        <v>5.3609343383374843E-3</v>
      </c>
      <c r="AP200" s="11">
        <f t="shared" si="254"/>
        <v>5.3609343383375025E-3</v>
      </c>
      <c r="AQ200" s="11">
        <f t="shared" si="255"/>
        <v>5.3609343383374747E-3</v>
      </c>
      <c r="AR200">
        <f t="shared" si="245"/>
        <v>289798.68460254022</v>
      </c>
      <c r="AS200">
        <f t="shared" si="230"/>
        <v>55495.010448087291</v>
      </c>
      <c r="AT200">
        <f t="shared" si="246"/>
        <v>38613.920638541727</v>
      </c>
      <c r="AU200">
        <f t="shared" si="223"/>
        <v>57959.736920508047</v>
      </c>
      <c r="AV200">
        <f t="shared" si="199"/>
        <v>11099.002089617459</v>
      </c>
      <c r="AW200">
        <f t="shared" si="200"/>
        <v>7722.7841277083462</v>
      </c>
      <c r="AX200">
        <f t="shared" si="201"/>
        <v>180228.29266674578</v>
      </c>
      <c r="AY200">
        <f t="shared" si="202"/>
        <v>12430.107756781774</v>
      </c>
      <c r="AZ200">
        <f t="shared" si="203"/>
        <v>4539.0736296356517</v>
      </c>
      <c r="BA200">
        <f t="shared" si="204"/>
        <v>15567.534809277977</v>
      </c>
      <c r="BB200">
        <f t="shared" si="205"/>
        <v>33673.086974226819</v>
      </c>
      <c r="BC200">
        <f t="shared" si="206"/>
        <v>57306.438168802364</v>
      </c>
      <c r="BD200">
        <f t="shared" si="207"/>
        <v>178.54319090827607</v>
      </c>
      <c r="BE200">
        <f t="shared" si="228"/>
        <v>0.22892962336720582</v>
      </c>
      <c r="BF200">
        <f t="shared" si="228"/>
        <v>9.4306365573996173E-2</v>
      </c>
      <c r="BG200">
        <f t="shared" si="228"/>
        <v>1.9318389499603753E-2</v>
      </c>
      <c r="BH200">
        <f t="shared" si="188"/>
        <v>0.11121893815190505</v>
      </c>
      <c r="BI200">
        <f t="shared" si="189"/>
        <v>5.2408772455050717E-3</v>
      </c>
      <c r="BJ200">
        <f t="shared" si="190"/>
        <v>8.8936905877762111E-4</v>
      </c>
      <c r="BK200">
        <f t="shared" si="191"/>
        <v>3.7320017285840052E-5</v>
      </c>
      <c r="BL200">
        <f t="shared" si="192"/>
        <v>1518.7993319107541</v>
      </c>
      <c r="BM200">
        <f t="shared" si="193"/>
        <v>49.355545209069646</v>
      </c>
      <c r="BN200">
        <f t="shared" si="229"/>
        <v>1.4410721857044333</v>
      </c>
      <c r="BO200">
        <f t="shared" si="194"/>
        <v>1563.5303633289163</v>
      </c>
      <c r="BP200">
        <f t="shared" si="195"/>
        <v>57.088711700316622</v>
      </c>
      <c r="BQ200">
        <f t="shared" si="196"/>
        <v>19.90392890954454</v>
      </c>
      <c r="BR200" s="11">
        <f t="shared" si="208"/>
        <v>3.5114000536123208E-2</v>
      </c>
      <c r="BS200">
        <f>MAX(-99,(BS$3*'Climate Model'!E306+BS$4*'Climate Model'!E306^2+BS$6*'Climate Model'!E306^6)*(K200/K$69)^BS$8)</f>
        <v>-11.504517157010872</v>
      </c>
      <c r="BT200">
        <f>MAX(-99,(BT$3*'Climate Model'!E306+BT$4*'Climate Model'!E306^2+BT$6*'Climate Model'!E306^6)*(L200/L$69)^BS$8)</f>
        <v>-12.577717984747</v>
      </c>
      <c r="BU200">
        <f>MAX(-99,(BU$3*'Climate Model'!E306+BU$4*'Climate Model'!E306^2+BU$6*'Climate Model'!E306^6)*(M200/M$69)^BS$8)</f>
        <v>-9.9379149532093152</v>
      </c>
      <c r="BV200" s="41">
        <f t="shared" si="247"/>
        <v>1.6757214228923444E-3</v>
      </c>
      <c r="BW200">
        <f>MAX(-99,(BW$3*'Climate Model'!N306+BW$4*'Climate Model'!N306^2+BW$6*'Climate Model'!N306^6)*(K200/K$69)^BS$8)</f>
        <v>-11.504530486744162</v>
      </c>
      <c r="BX200">
        <f>MAX(-99,(BX$3*'Climate Model'!N306+BX$4*'Climate Model'!N306^2+BX$6*'Climate Model'!N306^6)*(L200/L$69)^BS$8)</f>
        <v>-12.577730518318441</v>
      </c>
      <c r="BY200">
        <f>MAX(-99,(BY$3*'Climate Model'!N306+BY$4*'Climate Model'!N306^2+BY$6*'Climate Model'!N306^6)*(M200/M$69)^BS$8)</f>
        <v>-9.9379235843894556</v>
      </c>
      <c r="BZ200">
        <f t="shared" si="197"/>
        <v>4.8917735567231585E-2</v>
      </c>
      <c r="CA200">
        <f t="shared" si="209"/>
        <v>8.1972497449392761E-5</v>
      </c>
    </row>
    <row r="201" spans="1:79" ht="14.5" x14ac:dyDescent="0.35">
      <c r="A201" s="13">
        <v>2152</v>
      </c>
      <c r="B201" s="18">
        <f t="shared" si="231"/>
        <v>1286.3712852141584</v>
      </c>
      <c r="C201">
        <f t="shared" si="232"/>
        <v>3571.6990834380567</v>
      </c>
      <c r="D201">
        <f t="shared" si="233"/>
        <v>6805.8055040602158</v>
      </c>
      <c r="E201" s="11">
        <f t="shared" si="256"/>
        <v>6.6976996686234903E-6</v>
      </c>
      <c r="F201" s="11">
        <f t="shared" si="218"/>
        <v>1.3427411291037474E-5</v>
      </c>
      <c r="G201" s="11">
        <f t="shared" si="219"/>
        <v>2.9645431633590034E-5</v>
      </c>
      <c r="H201">
        <f t="shared" si="210"/>
        <v>291242.86289859767</v>
      </c>
      <c r="I201">
        <f t="shared" si="211"/>
        <v>55779.380812967807</v>
      </c>
      <c r="J201">
        <f t="shared" si="257"/>
        <v>38836.008775025388</v>
      </c>
      <c r="K201">
        <f t="shared" si="234"/>
        <v>226406.53304859085</v>
      </c>
      <c r="L201">
        <f t="shared" si="212"/>
        <v>15617.043740223357</v>
      </c>
      <c r="M201">
        <f t="shared" si="235"/>
        <v>5706.3059988794203</v>
      </c>
      <c r="N201" s="11">
        <f t="shared" si="258"/>
        <v>4.9766535478723388E-3</v>
      </c>
      <c r="O201" s="11">
        <f t="shared" si="248"/>
        <v>5.1107550022847312E-3</v>
      </c>
      <c r="P201" s="11">
        <f t="shared" si="249"/>
        <v>5.7216893989818695E-3</v>
      </c>
      <c r="Q201">
        <f t="shared" si="198"/>
        <v>6666.4504934068309</v>
      </c>
      <c r="R201">
        <f t="shared" si="213"/>
        <v>4840.6460243229722</v>
      </c>
      <c r="S201">
        <f t="shared" si="214"/>
        <v>4050.8727227686518</v>
      </c>
      <c r="T201">
        <f t="shared" si="236"/>
        <v>22.889661319281483</v>
      </c>
      <c r="U201">
        <f t="shared" si="237"/>
        <v>86.781996389561925</v>
      </c>
      <c r="V201">
        <f t="shared" si="238"/>
        <v>104.30713274979179</v>
      </c>
      <c r="W201" s="11">
        <f t="shared" si="250"/>
        <v>-1.219247815263802E-2</v>
      </c>
      <c r="X201" s="11">
        <f t="shared" si="251"/>
        <v>-1.3228586309256496E-2</v>
      </c>
      <c r="Y201" s="11">
        <f t="shared" si="252"/>
        <v>-1.2203590291796629E-2</v>
      </c>
      <c r="Z201">
        <f t="shared" si="239"/>
        <v>8400.6800786188378</v>
      </c>
      <c r="AA201">
        <f t="shared" si="240"/>
        <v>18223.325789662591</v>
      </c>
      <c r="AB201">
        <f t="shared" si="241"/>
        <v>7453.3038969522695</v>
      </c>
      <c r="AC201">
        <f t="shared" si="242"/>
        <v>1.622396420814582</v>
      </c>
      <c r="AD201">
        <f t="shared" si="243"/>
        <v>4.1226769917206054</v>
      </c>
      <c r="AE201">
        <f t="shared" si="244"/>
        <v>1.8639331567747199</v>
      </c>
      <c r="AF201" s="11">
        <f t="shared" si="215"/>
        <v>-2.9039671966837322E-3</v>
      </c>
      <c r="AG201" s="11">
        <f t="shared" si="216"/>
        <v>2.0566286860739247E-3</v>
      </c>
      <c r="AH201" s="11">
        <f t="shared" si="217"/>
        <v>8.2570411056281934E-4</v>
      </c>
      <c r="AI201">
        <f t="shared" si="226"/>
        <v>551918.09144163819</v>
      </c>
      <c r="AJ201">
        <f t="shared" si="221"/>
        <v>105560.64675331184</v>
      </c>
      <c r="AK201">
        <f t="shared" si="222"/>
        <v>73041.556812415496</v>
      </c>
      <c r="AL201">
        <f t="shared" si="224"/>
        <v>76.56773786995133</v>
      </c>
      <c r="AM201">
        <f t="shared" si="225"/>
        <v>9.0843382279993428</v>
      </c>
      <c r="AN201">
        <f t="shared" si="220"/>
        <v>3.9417852392613137</v>
      </c>
      <c r="AO201" s="11">
        <f t="shared" si="253"/>
        <v>5.3073249949541091E-3</v>
      </c>
      <c r="AP201" s="11">
        <f t="shared" si="254"/>
        <v>5.3073249949541273E-3</v>
      </c>
      <c r="AQ201" s="11">
        <f t="shared" si="255"/>
        <v>5.3073249949540996E-3</v>
      </c>
      <c r="AR201">
        <f t="shared" si="245"/>
        <v>291242.86289859767</v>
      </c>
      <c r="AS201">
        <f t="shared" si="230"/>
        <v>55779.380812967807</v>
      </c>
      <c r="AT201">
        <f t="shared" si="246"/>
        <v>38836.008775025388</v>
      </c>
      <c r="AU201">
        <f t="shared" si="223"/>
        <v>58248.572579719534</v>
      </c>
      <c r="AV201">
        <f t="shared" si="199"/>
        <v>11155.876162593562</v>
      </c>
      <c r="AW201">
        <f t="shared" si="200"/>
        <v>7767.2017550050778</v>
      </c>
      <c r="AX201">
        <f t="shared" si="201"/>
        <v>181125.22643887269</v>
      </c>
      <c r="AY201">
        <f t="shared" si="202"/>
        <v>12493.634992178686</v>
      </c>
      <c r="AZ201">
        <f t="shared" si="203"/>
        <v>4565.0447991035362</v>
      </c>
      <c r="BA201">
        <f t="shared" si="204"/>
        <v>15574.025022995555</v>
      </c>
      <c r="BB201">
        <f t="shared" si="205"/>
        <v>33691.746707834078</v>
      </c>
      <c r="BC201">
        <f t="shared" si="206"/>
        <v>57346.966767919475</v>
      </c>
      <c r="BD201">
        <f t="shared" si="207"/>
        <v>170.14595224340314</v>
      </c>
      <c r="BE201">
        <f t="shared" si="228"/>
        <v>0.22892962336720582</v>
      </c>
      <c r="BF201">
        <f t="shared" si="228"/>
        <v>9.4306365573996173E-2</v>
      </c>
      <c r="BG201">
        <f t="shared" si="228"/>
        <v>1.9318389499603753E-2</v>
      </c>
      <c r="BH201">
        <f t="shared" ref="BH201:BH264" si="259">(BE201*Z201+BF201*AA201+BG201*AB201)/(Z201+AA201+AB201)</f>
        <v>0.11109227823855564</v>
      </c>
      <c r="BI201">
        <f t="shared" ref="BI201:BI264" si="260">BI$6*BE201^2</f>
        <v>5.2408772455050717E-3</v>
      </c>
      <c r="BJ201">
        <f t="shared" ref="BJ201:BJ264" si="261">BJ$6*BF201^2</f>
        <v>8.8936905877762111E-4</v>
      </c>
      <c r="BK201">
        <f t="shared" ref="BK201:BK264" si="262">BK$6*BG201^2</f>
        <v>3.7320017285840052E-5</v>
      </c>
      <c r="BL201">
        <f t="shared" ref="BL201:BL264" si="263">BI201*AR201</f>
        <v>1526.3680930810137</v>
      </c>
      <c r="BM201">
        <f t="shared" ref="BM201:BM264" si="264">BJ201*AS201</f>
        <v>49.608455412827674</v>
      </c>
      <c r="BN201">
        <f t="shared" si="229"/>
        <v>1.4493605187969834</v>
      </c>
      <c r="BO201">
        <f t="shared" ref="BO201:BO264" si="265">2*BI$6*BE201*AR201/Z201*1000</f>
        <v>1587.3505070490596</v>
      </c>
      <c r="BP201">
        <f t="shared" ref="BP201:BP264" si="266">2*BJ$6*BF201*AS201/AA201*1000</f>
        <v>57.732059879244332</v>
      </c>
      <c r="BQ201">
        <f t="shared" ref="BQ201:BQ264" si="267">2*BK$6*BG201*AT201/AB201*1000</f>
        <v>20.131988565037691</v>
      </c>
      <c r="BR201" s="11">
        <f t="shared" si="208"/>
        <v>3.5058745439975086E-2</v>
      </c>
      <c r="BS201">
        <f>MAX(-99,(BS$3*'Climate Model'!E307+BS$4*'Climate Model'!E307^2+BS$6*'Climate Model'!E307^6)*(K201/K$69)^BS$8)</f>
        <v>-11.63056805915625</v>
      </c>
      <c r="BT201">
        <f>MAX(-99,(BT$3*'Climate Model'!E307+BT$4*'Climate Model'!E307^2+BT$6*'Climate Model'!E307^6)*(L201/L$69)^BS$8)</f>
        <v>-12.693610862612251</v>
      </c>
      <c r="BU201">
        <f>MAX(-99,(BU$3*'Climate Model'!E307+BU$4*'Climate Model'!E307^2+BU$6*'Climate Model'!E307^6)*(M201/M$69)^BS$8)</f>
        <v>-10.014560732999261</v>
      </c>
      <c r="BV201" s="41">
        <f t="shared" si="247"/>
        <v>1.5959251646593758E-3</v>
      </c>
      <c r="BW201">
        <f>MAX(-99,(BW$3*'Climate Model'!N307+BW$4*'Climate Model'!N307^2+BW$6*'Climate Model'!N307^6)*(K201/K$69)^BS$8)</f>
        <v>-11.630581373902457</v>
      </c>
      <c r="BX201">
        <f>MAX(-99,(BX$3*'Climate Model'!N307+BX$4*'Climate Model'!N307^2+BX$6*'Climate Model'!N307^6)*(L201/L$69)^BS$8)</f>
        <v>-12.693623377429315</v>
      </c>
      <c r="BY201">
        <f>MAX(-99,(BY$3*'Climate Model'!N307+BY$4*'Climate Model'!N307^2+BY$6*'Climate Model'!N307^6)*(M201/M$69)^BS$8)</f>
        <v>-10.014569346877957</v>
      </c>
      <c r="BZ201">
        <f t="shared" ref="BZ201:BZ264" si="268">((BS201-BW201)*H201+(BT201-BX201)*I201+(BU201-BY201)*J201)/100</f>
        <v>4.9104222195089413E-2</v>
      </c>
      <c r="CA201">
        <f t="shared" si="209"/>
        <v>7.8366663892168645E-5</v>
      </c>
    </row>
    <row r="202" spans="1:79" ht="14.5" x14ac:dyDescent="0.35">
      <c r="A202" s="13">
        <v>2153</v>
      </c>
      <c r="B202" s="18">
        <f t="shared" si="231"/>
        <v>1286.3794701562626</v>
      </c>
      <c r="C202">
        <f t="shared" si="232"/>
        <v>3571.744644177028</v>
      </c>
      <c r="D202">
        <f t="shared" si="233"/>
        <v>6805.9971770499078</v>
      </c>
      <c r="E202" s="11">
        <f t="shared" si="256"/>
        <v>6.3628146851923155E-6</v>
      </c>
      <c r="F202" s="11">
        <f t="shared" si="218"/>
        <v>1.2756040726485601E-5</v>
      </c>
      <c r="G202" s="11">
        <f t="shared" si="219"/>
        <v>2.8163160051910532E-5</v>
      </c>
      <c r="H202">
        <f t="shared" si="210"/>
        <v>292678.23378438433</v>
      </c>
      <c r="I202">
        <f t="shared" si="211"/>
        <v>56062.116406193825</v>
      </c>
      <c r="J202">
        <f t="shared" si="257"/>
        <v>39057.048886654717</v>
      </c>
      <c r="K202">
        <f t="shared" si="234"/>
        <v>227520.9147646233</v>
      </c>
      <c r="L202">
        <f t="shared" si="212"/>
        <v>15696.003491624524</v>
      </c>
      <c r="M202">
        <f t="shared" si="235"/>
        <v>5738.6225516455743</v>
      </c>
      <c r="N202" s="11">
        <f t="shared" si="258"/>
        <v>4.922038693085275E-3</v>
      </c>
      <c r="O202" s="11">
        <f t="shared" si="248"/>
        <v>5.0559986073291383E-3</v>
      </c>
      <c r="P202" s="11">
        <f t="shared" si="249"/>
        <v>5.6633052578148107E-3</v>
      </c>
      <c r="Q202">
        <f t="shared" ref="Q202:Q265" si="269">T202*H202/1000</f>
        <v>6617.6245091129813</v>
      </c>
      <c r="R202">
        <f t="shared" si="213"/>
        <v>4800.8228984824018</v>
      </c>
      <c r="S202">
        <f t="shared" si="214"/>
        <v>4024.2122252892796</v>
      </c>
      <c r="T202">
        <f t="shared" si="236"/>
        <v>22.61057962372486</v>
      </c>
      <c r="U202">
        <f t="shared" si="237"/>
        <v>85.633993260233026</v>
      </c>
      <c r="V202">
        <f t="shared" si="238"/>
        <v>103.03421123720129</v>
      </c>
      <c r="W202" s="11">
        <f t="shared" si="250"/>
        <v>-1.219247815263802E-2</v>
      </c>
      <c r="X202" s="11">
        <f t="shared" si="251"/>
        <v>-1.3228586309256496E-2</v>
      </c>
      <c r="Y202" s="11">
        <f t="shared" si="252"/>
        <v>-1.2203590291796629E-2</v>
      </c>
      <c r="Z202">
        <f t="shared" si="239"/>
        <v>8315.3904170216301</v>
      </c>
      <c r="AA202">
        <f t="shared" si="240"/>
        <v>18111.574885227285</v>
      </c>
      <c r="AB202">
        <f t="shared" si="241"/>
        <v>7410.8054845737743</v>
      </c>
      <c r="AC202">
        <f t="shared" si="242"/>
        <v>1.6176850348285194</v>
      </c>
      <c r="AD202">
        <f t="shared" si="243"/>
        <v>4.1311558074851948</v>
      </c>
      <c r="AE202">
        <f t="shared" si="244"/>
        <v>1.8654722140440831</v>
      </c>
      <c r="AF202" s="11">
        <f t="shared" si="215"/>
        <v>-2.9039671966837322E-3</v>
      </c>
      <c r="AG202" s="11">
        <f t="shared" si="216"/>
        <v>2.0566286860739247E-3</v>
      </c>
      <c r="AH202" s="11">
        <f t="shared" si="217"/>
        <v>8.2570411056281934E-4</v>
      </c>
      <c r="AI202">
        <f t="shared" si="226"/>
        <v>554974.85487719392</v>
      </c>
      <c r="AJ202">
        <f t="shared" si="221"/>
        <v>106160.45824057421</v>
      </c>
      <c r="AK202">
        <f t="shared" si="222"/>
        <v>73504.602886179026</v>
      </c>
      <c r="AL202">
        <f t="shared" si="224"/>
        <v>76.970044040265563</v>
      </c>
      <c r="AM202">
        <f t="shared" si="225"/>
        <v>9.1320696279860201</v>
      </c>
      <c r="AN202">
        <f t="shared" si="220"/>
        <v>3.9624963712331356</v>
      </c>
      <c r="AO202" s="11">
        <f t="shared" si="253"/>
        <v>5.2542517450045682E-3</v>
      </c>
      <c r="AP202" s="11">
        <f t="shared" si="254"/>
        <v>5.2542517450045864E-3</v>
      </c>
      <c r="AQ202" s="11">
        <f t="shared" si="255"/>
        <v>5.2542517450045586E-3</v>
      </c>
      <c r="AR202">
        <f t="shared" si="245"/>
        <v>292678.23378438433</v>
      </c>
      <c r="AS202">
        <f t="shared" si="230"/>
        <v>56062.116406193825</v>
      </c>
      <c r="AT202">
        <f t="shared" si="246"/>
        <v>39057.048886654717</v>
      </c>
      <c r="AU202">
        <f t="shared" si="223"/>
        <v>58535.646756876871</v>
      </c>
      <c r="AV202">
        <f t="shared" ref="AV202:AV265" si="270">AV$6*AS202</f>
        <v>11212.423281238765</v>
      </c>
      <c r="AW202">
        <f t="shared" ref="AW202:AW265" si="271">AW$6*AT202</f>
        <v>7811.4097773309441</v>
      </c>
      <c r="AX202">
        <f t="shared" ref="AX202:AX265" si="272">((AR202-AU202)/B202)*1000</f>
        <v>182016.73181169864</v>
      </c>
      <c r="AY202">
        <f t="shared" ref="AY202:AY265" si="273">((AS202-AV202)/C202)*1000</f>
        <v>12556.802793299619</v>
      </c>
      <c r="AZ202">
        <f t="shared" ref="AZ202:AZ265" si="274">((AT202-AW202)/D202)*1000</f>
        <v>4590.8980413164591</v>
      </c>
      <c r="BA202">
        <f t="shared" ref="BA202:BA265" si="275">LN(AX202)*B202</f>
        <v>15580.440195886071</v>
      </c>
      <c r="BB202">
        <f t="shared" ref="BB202:BB265" si="276">LN(AY202)*C202</f>
        <v>33710.189717900088</v>
      </c>
      <c r="BC202">
        <f t="shared" ref="BC202:BC265" si="277">LN(AZ202)*D202</f>
        <v>57387.017545193332</v>
      </c>
      <c r="BD202">
        <f t="shared" ref="BD202:BD265" si="278">(BA202+BB202+BC202)*BV202</f>
        <v>162.14242103471108</v>
      </c>
      <c r="BE202">
        <f t="shared" si="228"/>
        <v>0.22892962336720582</v>
      </c>
      <c r="BF202">
        <f t="shared" si="228"/>
        <v>9.4306365573996173E-2</v>
      </c>
      <c r="BG202">
        <f t="shared" si="228"/>
        <v>1.9318389499603753E-2</v>
      </c>
      <c r="BH202">
        <f t="shared" si="259"/>
        <v>0.11096596312680608</v>
      </c>
      <c r="BI202">
        <f t="shared" si="260"/>
        <v>5.2408772455050717E-3</v>
      </c>
      <c r="BJ202">
        <f t="shared" si="261"/>
        <v>8.8936905877762111E-4</v>
      </c>
      <c r="BK202">
        <f t="shared" si="262"/>
        <v>3.7320017285840052E-5</v>
      </c>
      <c r="BL202">
        <f t="shared" si="263"/>
        <v>1533.8906956951935</v>
      </c>
      <c r="BM202">
        <f t="shared" si="264"/>
        <v>49.859911701258035</v>
      </c>
      <c r="BN202">
        <f t="shared" si="229"/>
        <v>1.4576097395838539</v>
      </c>
      <c r="BO202">
        <f t="shared" si="265"/>
        <v>1611.5351046147721</v>
      </c>
      <c r="BP202">
        <f t="shared" si="266"/>
        <v>58.382713575800629</v>
      </c>
      <c r="BQ202">
        <f t="shared" si="267"/>
        <v>20.362679459555576</v>
      </c>
      <c r="BR202" s="11">
        <f t="shared" ref="BR202:BR265" si="279">SUM(H202:J202)*SUM(B201:D201)/SUM(H201:J201)/SUM(B202:D202)-1+BR$6</f>
        <v>3.5004395101330771E-2</v>
      </c>
      <c r="BS202">
        <f>MAX(-99,(BS$3*'Climate Model'!E308+BS$4*'Climate Model'!E308^2+BS$6*'Climate Model'!E308^6)*(K202/K$69)^BS$8)</f>
        <v>-11.755427118239405</v>
      </c>
      <c r="BT202">
        <f>MAX(-99,(BT$3*'Climate Model'!E308+BT$4*'Climate Model'!E308^2+BT$6*'Climate Model'!E308^6)*(L202/L$69)^BS$8)</f>
        <v>-12.808358761248664</v>
      </c>
      <c r="BU202">
        <f>MAX(-99,(BU$3*'Climate Model'!E308+BU$4*'Climate Model'!E308^2+BU$6*'Climate Model'!E308^6)*(M202/M$69)^BS$8)</f>
        <v>-10.090391541000058</v>
      </c>
      <c r="BV202" s="41">
        <f t="shared" si="247"/>
        <v>1.5199287282470241E-3</v>
      </c>
      <c r="BW202">
        <f>MAX(-99,(BW$3*'Climate Model'!N308+BW$4*'Climate Model'!N308^2+BW$6*'Climate Model'!N308^6)*(K202/K$69)^BS$8)</f>
        <v>-11.755440417594832</v>
      </c>
      <c r="BX202">
        <f>MAX(-99,(BX$3*'Climate Model'!N308+BX$4*'Climate Model'!N308^2+BX$6*'Climate Model'!N308^6)*(L202/L$69)^BS$8)</f>
        <v>-12.808371257036747</v>
      </c>
      <c r="BY202">
        <f>MAX(-99,(BY$3*'Climate Model'!N308+BY$4*'Climate Model'!N308^2+BY$6*'Climate Model'!N308^6)*(M202/M$69)^BS$8)</f>
        <v>-10.090400137476058</v>
      </c>
      <c r="BZ202">
        <f t="shared" si="268"/>
        <v>4.9287251662276717E-2</v>
      </c>
      <c r="CA202">
        <f t="shared" ref="CA202:CA265" si="280">BZ202*BV202</f>
        <v>7.491310973783528E-5</v>
      </c>
    </row>
    <row r="203" spans="1:79" ht="14.5" x14ac:dyDescent="0.35">
      <c r="A203" s="13">
        <v>2154</v>
      </c>
      <c r="B203" s="18">
        <f t="shared" si="231"/>
        <v>1286.3872459007368</v>
      </c>
      <c r="C203">
        <f t="shared" si="232"/>
        <v>3571.7879274311663</v>
      </c>
      <c r="D203">
        <f t="shared" si="233"/>
        <v>6806.1792715183283</v>
      </c>
      <c r="E203" s="11">
        <f t="shared" si="256"/>
        <v>6.0446739509326998E-6</v>
      </c>
      <c r="F203" s="11">
        <f t="shared" si="218"/>
        <v>1.211823869016132E-5</v>
      </c>
      <c r="G203" s="11">
        <f t="shared" si="219"/>
        <v>2.6755002049315003E-5</v>
      </c>
      <c r="H203">
        <f t="shared" ref="H203:H266" si="281">AR203</f>
        <v>294104.87595209328</v>
      </c>
      <c r="I203">
        <f t="shared" ref="I203:I266" si="282">AS203</f>
        <v>56343.230242164427</v>
      </c>
      <c r="J203">
        <f t="shared" si="257"/>
        <v>39277.04291641304</v>
      </c>
      <c r="K203">
        <f t="shared" si="234"/>
        <v>228628.56957677554</v>
      </c>
      <c r="L203">
        <f t="shared" ref="L203:L266" si="283">I203/C203*1000</f>
        <v>15774.517240917643</v>
      </c>
      <c r="M203">
        <f t="shared" si="235"/>
        <v>5770.7917099355336</v>
      </c>
      <c r="N203" s="11">
        <f t="shared" si="258"/>
        <v>4.8683647975753573E-3</v>
      </c>
      <c r="O203" s="11">
        <f t="shared" si="248"/>
        <v>5.0021490715782746E-3</v>
      </c>
      <c r="P203" s="11">
        <f t="shared" si="249"/>
        <v>5.6057282040155613E-3</v>
      </c>
      <c r="Q203">
        <f t="shared" si="269"/>
        <v>6568.8031779073926</v>
      </c>
      <c r="R203">
        <f t="shared" ref="R203:R266" si="284">U203*I203/1000</f>
        <v>4761.0692483094426</v>
      </c>
      <c r="S203">
        <f t="shared" ref="S203:S266" si="285">V203*J203/1000</f>
        <v>3997.4926816785628</v>
      </c>
      <c r="T203">
        <f t="shared" si="236"/>
        <v>22.334900625644114</v>
      </c>
      <c r="U203">
        <f t="shared" si="237"/>
        <v>84.501176589383746</v>
      </c>
      <c r="V203">
        <f t="shared" si="238"/>
        <v>101.77682393722405</v>
      </c>
      <c r="W203" s="11">
        <f t="shared" si="250"/>
        <v>-1.219247815263802E-2</v>
      </c>
      <c r="X203" s="11">
        <f t="shared" si="251"/>
        <v>-1.3228586309256496E-2</v>
      </c>
      <c r="Y203" s="11">
        <f t="shared" si="252"/>
        <v>-1.2203590291796629E-2</v>
      </c>
      <c r="Z203">
        <f t="shared" si="239"/>
        <v>8230.5166133361836</v>
      </c>
      <c r="AA203">
        <f t="shared" si="240"/>
        <v>17999.516555465376</v>
      </c>
      <c r="AB203">
        <f t="shared" si="241"/>
        <v>7368.1107161233076</v>
      </c>
      <c r="AC203">
        <f t="shared" si="242"/>
        <v>1.6129873305528113</v>
      </c>
      <c r="AD203">
        <f t="shared" si="243"/>
        <v>4.1396520610255099</v>
      </c>
      <c r="AE203">
        <f t="shared" si="244"/>
        <v>1.86701254211936</v>
      </c>
      <c r="AF203" s="11">
        <f t="shared" ref="AF203:AF266" si="286">AC$6-1</f>
        <v>-2.9039671966837322E-3</v>
      </c>
      <c r="AG203" s="11">
        <f t="shared" ref="AG203:AG266" si="287">AD$6-1</f>
        <v>2.0566286860739247E-3</v>
      </c>
      <c r="AH203" s="11">
        <f t="shared" ref="AH203:AH266" si="288">AE$6-1</f>
        <v>8.2570411056281934E-4</v>
      </c>
      <c r="AI203">
        <f t="shared" si="226"/>
        <v>558013.01614635147</v>
      </c>
      <c r="AJ203">
        <f t="shared" si="221"/>
        <v>106756.83569775555</v>
      </c>
      <c r="AK203">
        <f t="shared" si="222"/>
        <v>73965.552374892068</v>
      </c>
      <c r="AL203">
        <f t="shared" si="224"/>
        <v>77.370419828595089</v>
      </c>
      <c r="AM203">
        <f t="shared" si="225"/>
        <v>9.1795719988365843</v>
      </c>
      <c r="AN203">
        <f t="shared" si="220"/>
        <v>3.9831081251715301</v>
      </c>
      <c r="AO203" s="11">
        <f t="shared" si="253"/>
        <v>5.2017092275545226E-3</v>
      </c>
      <c r="AP203" s="11">
        <f t="shared" si="254"/>
        <v>5.2017092275545409E-3</v>
      </c>
      <c r="AQ203" s="11">
        <f t="shared" si="255"/>
        <v>5.2017092275545131E-3</v>
      </c>
      <c r="AR203">
        <f t="shared" si="245"/>
        <v>294104.87595209328</v>
      </c>
      <c r="AS203">
        <f t="shared" si="230"/>
        <v>56343.230242164427</v>
      </c>
      <c r="AT203">
        <f t="shared" si="246"/>
        <v>39277.04291641304</v>
      </c>
      <c r="AU203">
        <f t="shared" si="223"/>
        <v>58820.975190418656</v>
      </c>
      <c r="AV203">
        <f t="shared" si="270"/>
        <v>11268.646048432885</v>
      </c>
      <c r="AW203">
        <f t="shared" si="271"/>
        <v>7855.4085832826086</v>
      </c>
      <c r="AX203">
        <f t="shared" si="272"/>
        <v>182902.85566142044</v>
      </c>
      <c r="AY203">
        <f t="shared" si="273"/>
        <v>12619.613792734113</v>
      </c>
      <c r="AZ203">
        <f t="shared" si="274"/>
        <v>4616.6333679484269</v>
      </c>
      <c r="BA203">
        <f t="shared" si="275"/>
        <v>15586.781781931209</v>
      </c>
      <c r="BB203">
        <f t="shared" si="276"/>
        <v>33728.420304412633</v>
      </c>
      <c r="BC203">
        <f t="shared" si="277"/>
        <v>57426.599984714245</v>
      </c>
      <c r="BD203">
        <f t="shared" si="278"/>
        <v>154.51422045015136</v>
      </c>
      <c r="BE203">
        <f t="shared" si="228"/>
        <v>0.22892962336720582</v>
      </c>
      <c r="BF203">
        <f t="shared" si="228"/>
        <v>9.4306365573996173E-2</v>
      </c>
      <c r="BG203">
        <f t="shared" si="228"/>
        <v>1.9318389499603753E-2</v>
      </c>
      <c r="BH203">
        <f t="shared" si="259"/>
        <v>0.11083999468210799</v>
      </c>
      <c r="BI203">
        <f t="shared" si="260"/>
        <v>5.2408772455050717E-3</v>
      </c>
      <c r="BJ203">
        <f t="shared" si="261"/>
        <v>8.8936905877762111E-4</v>
      </c>
      <c r="BK203">
        <f t="shared" si="262"/>
        <v>3.7320017285840052E-5</v>
      </c>
      <c r="BL203">
        <f t="shared" si="263"/>
        <v>1541.3675521694174</v>
      </c>
      <c r="BM203">
        <f t="shared" si="264"/>
        <v>50.109925648964577</v>
      </c>
      <c r="BN203">
        <f t="shared" si="229"/>
        <v>1.4658199205772162</v>
      </c>
      <c r="BO203">
        <f t="shared" si="265"/>
        <v>1636.0897291204187</v>
      </c>
      <c r="BP203">
        <f t="shared" si="266"/>
        <v>59.040755372110226</v>
      </c>
      <c r="BQ203">
        <f t="shared" si="267"/>
        <v>20.596031810204451</v>
      </c>
      <c r="BR203" s="11">
        <f t="shared" si="279"/>
        <v>3.4950935719396642E-2</v>
      </c>
      <c r="BS203">
        <f>MAX(-99,(BS$3*'Climate Model'!E309+BS$4*'Climate Model'!E309^2+BS$6*'Climate Model'!E309^6)*(K203/K$69)^BS$8)</f>
        <v>-11.879082625208415</v>
      </c>
      <c r="BT203">
        <f>MAX(-99,(BT$3*'Climate Model'!E309+BT$4*'Climate Model'!E309^2+BT$6*'Climate Model'!E309^6)*(L203/L$69)^BS$8)</f>
        <v>-12.921952180037048</v>
      </c>
      <c r="BU203">
        <f>MAX(-99,(BU$3*'Climate Model'!E309+BU$4*'Climate Model'!E309^2+BU$6*'Climate Model'!E309^6)*(M203/M$69)^BS$8)</f>
        <v>-10.165402597327654</v>
      </c>
      <c r="BV203" s="41">
        <f t="shared" si="247"/>
        <v>1.447551169759071E-3</v>
      </c>
      <c r="BW203">
        <f>MAX(-99,(BW$3*'Climate Model'!N309+BW$4*'Climate Model'!N309^2+BW$6*'Climate Model'!N309^6)*(K203/K$69)^BS$8)</f>
        <v>-11.879095908788452</v>
      </c>
      <c r="BX203">
        <f>MAX(-99,(BX$3*'Climate Model'!N309+BX$4*'Climate Model'!N309^2+BX$6*'Climate Model'!N309^6)*(L203/L$69)^BS$8)</f>
        <v>-12.921964656537273</v>
      </c>
      <c r="BY203">
        <f>MAX(-99,(BY$3*'Climate Model'!N309+BY$4*'Climate Model'!N309^2+BY$6*'Climate Model'!N309^6)*(M203/M$69)^BS$8)</f>
        <v>-10.165411176309085</v>
      </c>
      <c r="BZ203">
        <f t="shared" si="268"/>
        <v>4.9466890056174814E-2</v>
      </c>
      <c r="CA203">
        <f t="shared" si="280"/>
        <v>7.1605854565159213E-5</v>
      </c>
    </row>
    <row r="204" spans="1:79" ht="14.5" x14ac:dyDescent="0.35">
      <c r="A204" s="13">
        <v>2155</v>
      </c>
      <c r="B204" s="18">
        <f t="shared" si="231"/>
        <v>1286.3946329026392</v>
      </c>
      <c r="C204">
        <f t="shared" si="232"/>
        <v>3571.829047020889</v>
      </c>
      <c r="D204">
        <f t="shared" si="233"/>
        <v>6806.3522658916681</v>
      </c>
      <c r="E204" s="11">
        <f t="shared" si="256"/>
        <v>5.7424402533860646E-6</v>
      </c>
      <c r="F204" s="11">
        <f t="shared" ref="F204:F267" si="289">E$6*F203</f>
        <v>1.1512326755653253E-5</v>
      </c>
      <c r="G204" s="11">
        <f t="shared" ref="G204:G267" si="290">E$6*G203</f>
        <v>2.5417251946849252E-5</v>
      </c>
      <c r="H204">
        <f t="shared" si="281"/>
        <v>295522.86918972299</v>
      </c>
      <c r="I204">
        <f t="shared" si="282"/>
        <v>56622.735513778687</v>
      </c>
      <c r="J204">
        <f t="shared" si="257"/>
        <v>39495.992930855413</v>
      </c>
      <c r="K204">
        <f t="shared" si="234"/>
        <v>229729.55703562053</v>
      </c>
      <c r="L204">
        <f t="shared" si="283"/>
        <v>15852.588342940238</v>
      </c>
      <c r="M204">
        <f t="shared" si="235"/>
        <v>5802.813517128654</v>
      </c>
      <c r="N204" s="11">
        <f t="shared" si="258"/>
        <v>4.8156162673942101E-3</v>
      </c>
      <c r="O204" s="11">
        <f t="shared" si="248"/>
        <v>4.9491912069477553E-3</v>
      </c>
      <c r="P204" s="11">
        <f t="shared" si="249"/>
        <v>5.5489452405618166E-3</v>
      </c>
      <c r="Q204">
        <f t="shared" si="269"/>
        <v>6519.9977819403157</v>
      </c>
      <c r="R204">
        <f t="shared" si="284"/>
        <v>4721.3931174607851</v>
      </c>
      <c r="S204">
        <f t="shared" si="285"/>
        <v>3970.7210106093953</v>
      </c>
      <c r="T204">
        <f t="shared" si="236"/>
        <v>22.062582837724605</v>
      </c>
      <c r="U204">
        <f t="shared" si="237"/>
        <v>83.383345481637363</v>
      </c>
      <c r="V204">
        <f t="shared" si="238"/>
        <v>100.53478127669385</v>
      </c>
      <c r="W204" s="11">
        <f t="shared" si="250"/>
        <v>-1.219247815263802E-2</v>
      </c>
      <c r="X204" s="11">
        <f t="shared" si="251"/>
        <v>-1.3228586309256496E-2</v>
      </c>
      <c r="Y204" s="11">
        <f t="shared" si="252"/>
        <v>-1.2203590291796629E-2</v>
      </c>
      <c r="Z204">
        <f t="shared" si="239"/>
        <v>8146.0713975995814</v>
      </c>
      <c r="AA204">
        <f t="shared" si="240"/>
        <v>17887.181711848592</v>
      </c>
      <c r="AB204">
        <f t="shared" si="241"/>
        <v>7325.2321891101983</v>
      </c>
      <c r="AC204">
        <f t="shared" si="242"/>
        <v>1.6083032682562195</v>
      </c>
      <c r="AD204">
        <f t="shared" si="243"/>
        <v>4.1481657882045804</v>
      </c>
      <c r="AE204">
        <f t="shared" si="244"/>
        <v>1.8685541420498604</v>
      </c>
      <c r="AF204" s="11">
        <f t="shared" si="286"/>
        <v>-2.9039671966837322E-3</v>
      </c>
      <c r="AG204" s="11">
        <f t="shared" si="287"/>
        <v>2.0566286860739247E-3</v>
      </c>
      <c r="AH204" s="11">
        <f t="shared" si="288"/>
        <v>8.2570411056281934E-4</v>
      </c>
      <c r="AI204">
        <f t="shared" si="226"/>
        <v>561032.68972213496</v>
      </c>
      <c r="AJ204">
        <f t="shared" si="221"/>
        <v>107349.79817641288</v>
      </c>
      <c r="AK204">
        <f t="shared" si="222"/>
        <v>74424.405720685478</v>
      </c>
      <c r="AL204">
        <f t="shared" si="224"/>
        <v>77.76885367108963</v>
      </c>
      <c r="AM204">
        <f t="shared" si="225"/>
        <v>9.2268439685642196</v>
      </c>
      <c r="AN204">
        <f t="shared" ref="AN204:AN267" si="291">AN203*(1+AQ204)</f>
        <v>4.0036199057576916</v>
      </c>
      <c r="AO204" s="11">
        <f t="shared" si="253"/>
        <v>5.1496921352789772E-3</v>
      </c>
      <c r="AP204" s="11">
        <f t="shared" si="254"/>
        <v>5.1496921352789955E-3</v>
      </c>
      <c r="AQ204" s="11">
        <f t="shared" si="255"/>
        <v>5.1496921352789677E-3</v>
      </c>
      <c r="AR204">
        <f t="shared" si="245"/>
        <v>295522.86918972299</v>
      </c>
      <c r="AS204">
        <f t="shared" si="230"/>
        <v>56622.735513778687</v>
      </c>
      <c r="AT204">
        <f t="shared" si="246"/>
        <v>39495.992930855413</v>
      </c>
      <c r="AU204">
        <f t="shared" si="223"/>
        <v>59104.573837944597</v>
      </c>
      <c r="AV204">
        <f t="shared" si="270"/>
        <v>11324.547102755738</v>
      </c>
      <c r="AW204">
        <f t="shared" si="271"/>
        <v>7899.1985861710828</v>
      </c>
      <c r="AX204">
        <f t="shared" si="272"/>
        <v>183783.64562849642</v>
      </c>
      <c r="AY204">
        <f t="shared" si="273"/>
        <v>12682.070674352191</v>
      </c>
      <c r="AZ204">
        <f t="shared" si="274"/>
        <v>4642.2508137029236</v>
      </c>
      <c r="BA204">
        <f t="shared" si="275"/>
        <v>15593.05120287984</v>
      </c>
      <c r="BB204">
        <f t="shared" si="276"/>
        <v>33746.442660650006</v>
      </c>
      <c r="BC204">
        <f t="shared" si="277"/>
        <v>57465.723286623332</v>
      </c>
      <c r="BD204">
        <f t="shared" si="278"/>
        <v>147.24382573531028</v>
      </c>
      <c r="BE204">
        <f t="shared" si="228"/>
        <v>0.22892962336720582</v>
      </c>
      <c r="BF204">
        <f t="shared" si="228"/>
        <v>9.4306365573996173E-2</v>
      </c>
      <c r="BG204">
        <f t="shared" si="228"/>
        <v>1.9318389499603753E-2</v>
      </c>
      <c r="BH204">
        <f t="shared" si="259"/>
        <v>0.1107143747724303</v>
      </c>
      <c r="BI204">
        <f t="shared" si="260"/>
        <v>5.2408772455050717E-3</v>
      </c>
      <c r="BJ204">
        <f t="shared" si="261"/>
        <v>8.8936905877762111E-4</v>
      </c>
      <c r="BK204">
        <f t="shared" si="262"/>
        <v>3.7320017285840052E-5</v>
      </c>
      <c r="BL204">
        <f t="shared" si="263"/>
        <v>1548.7990806627911</v>
      </c>
      <c r="BM204">
        <f t="shared" si="264"/>
        <v>50.35850898930353</v>
      </c>
      <c r="BN204">
        <f t="shared" si="229"/>
        <v>1.4739911389009406</v>
      </c>
      <c r="BO204">
        <f t="shared" si="265"/>
        <v>1661.0200386884665</v>
      </c>
      <c r="BP204">
        <f t="shared" si="266"/>
        <v>59.706268781570365</v>
      </c>
      <c r="BQ204">
        <f t="shared" si="267"/>
        <v>20.832076183090749</v>
      </c>
      <c r="BR204" s="11">
        <f t="shared" si="279"/>
        <v>3.4898353538221877E-2</v>
      </c>
      <c r="BS204">
        <f>MAX(-99,(BS$3*'Climate Model'!E310+BS$4*'Climate Model'!E310^2+BS$6*'Climate Model'!E310^6)*(K204/K$69)^BS$8)</f>
        <v>-12.001523520864145</v>
      </c>
      <c r="BT204">
        <f>MAX(-99,(BT$3*'Climate Model'!E310+BT$4*'Climate Model'!E310^2+BT$6*'Climate Model'!E310^6)*(L204/L$69)^BS$8)</f>
        <v>-13.03438220213992</v>
      </c>
      <c r="BU204">
        <f>MAX(-99,(BU$3*'Climate Model'!E310+BU$4*'Climate Model'!E310^2+BU$6*'Climate Model'!E310^6)*(M204/M$69)^BS$8)</f>
        <v>-10.239589501971373</v>
      </c>
      <c r="BV204" s="41">
        <f t="shared" si="247"/>
        <v>1.3786201616753054E-3</v>
      </c>
      <c r="BW204">
        <f>MAX(-99,(BW$3*'Climate Model'!N310+BW$4*'Climate Model'!N310^2+BW$6*'Climate Model'!N310^6)*(K204/K$69)^BS$8)</f>
        <v>-12.001536788302564</v>
      </c>
      <c r="BX204">
        <f>MAX(-99,(BX$3*'Climate Model'!N310+BX$4*'Climate Model'!N310^2+BX$6*'Climate Model'!N310^6)*(L204/L$69)^BS$8)</f>
        <v>-13.0343946591086</v>
      </c>
      <c r="BY204">
        <f>MAX(-99,(BY$3*'Climate Model'!N310+BY$4*'Climate Model'!N310^2+BY$6*'Climate Model'!N310^6)*(M204/M$69)^BS$8)</f>
        <v>-10.239598063375366</v>
      </c>
      <c r="BZ204">
        <f t="shared" si="268"/>
        <v>4.9643202628162228E-2</v>
      </c>
      <c r="CA204">
        <f t="shared" si="280"/>
        <v>6.8439120033316958E-5</v>
      </c>
    </row>
    <row r="205" spans="1:79" ht="14.5" x14ac:dyDescent="0.35">
      <c r="A205" s="13">
        <v>2156</v>
      </c>
      <c r="B205" s="18">
        <f t="shared" si="231"/>
        <v>1286.4016505947448</v>
      </c>
      <c r="C205">
        <f t="shared" si="232"/>
        <v>3571.8681110808388</v>
      </c>
      <c r="D205">
        <f t="shared" si="233"/>
        <v>6806.5166147235304</v>
      </c>
      <c r="E205" s="11">
        <f t="shared" si="256"/>
        <v>5.4553182407167612E-6</v>
      </c>
      <c r="F205" s="11">
        <f t="shared" si="289"/>
        <v>1.093671041787059E-5</v>
      </c>
      <c r="G205" s="11">
        <f t="shared" si="290"/>
        <v>2.4146389349506787E-5</v>
      </c>
      <c r="H205">
        <f t="shared" si="281"/>
        <v>296932.29427437973</v>
      </c>
      <c r="I205">
        <f t="shared" si="282"/>
        <v>56900.645575146329</v>
      </c>
      <c r="J205">
        <f t="shared" si="257"/>
        <v>39713.901114327629</v>
      </c>
      <c r="K205">
        <f t="shared" si="234"/>
        <v>230823.9375603245</v>
      </c>
      <c r="L205">
        <f t="shared" si="283"/>
        <v>15930.220211274354</v>
      </c>
      <c r="M205">
        <f t="shared" si="235"/>
        <v>5834.6880441635039</v>
      </c>
      <c r="N205" s="11">
        <f t="shared" si="258"/>
        <v>4.7637776297730925E-3</v>
      </c>
      <c r="O205" s="11">
        <f t="shared" si="248"/>
        <v>4.8971099642973089E-3</v>
      </c>
      <c r="P205" s="11">
        <f t="shared" si="249"/>
        <v>5.4929435420875122E-3</v>
      </c>
      <c r="Q205">
        <f t="shared" si="269"/>
        <v>6471.219277204862</v>
      </c>
      <c r="R205">
        <f t="shared" si="284"/>
        <v>4681.8022848010933</v>
      </c>
      <c r="S205">
        <f t="shared" si="285"/>
        <v>3943.9039614538078</v>
      </c>
      <c r="T205">
        <f t="shared" si="236"/>
        <v>21.79358527848488</v>
      </c>
      <c r="U205">
        <f t="shared" si="237"/>
        <v>82.280301699178978</v>
      </c>
      <c r="V205">
        <f t="shared" si="238"/>
        <v>99.30789599591769</v>
      </c>
      <c r="W205" s="11">
        <f t="shared" si="250"/>
        <v>-1.219247815263802E-2</v>
      </c>
      <c r="X205" s="11">
        <f t="shared" si="251"/>
        <v>-1.3228586309256496E-2</v>
      </c>
      <c r="Y205" s="11">
        <f t="shared" si="252"/>
        <v>-1.2203590291796629E-2</v>
      </c>
      <c r="Z205">
        <f t="shared" si="239"/>
        <v>8062.0669301210855</v>
      </c>
      <c r="AA205">
        <f t="shared" si="240"/>
        <v>17774.600509702897</v>
      </c>
      <c r="AB205">
        <f t="shared" si="241"/>
        <v>7282.1822284788532</v>
      </c>
      <c r="AC205">
        <f t="shared" si="242"/>
        <v>1.6036328083228841</v>
      </c>
      <c r="AD205">
        <f t="shared" si="243"/>
        <v>4.1566970249591924</v>
      </c>
      <c r="AE205">
        <f t="shared" si="244"/>
        <v>1.8700970148857601</v>
      </c>
      <c r="AF205" s="11">
        <f t="shared" si="286"/>
        <v>-2.9039671966837322E-3</v>
      </c>
      <c r="AG205" s="11">
        <f t="shared" si="287"/>
        <v>2.0566286860739247E-3</v>
      </c>
      <c r="AH205" s="11">
        <f t="shared" si="288"/>
        <v>8.2570411056281934E-4</v>
      </c>
      <c r="AI205">
        <f t="shared" si="226"/>
        <v>564033.99458786612</v>
      </c>
      <c r="AJ205">
        <f t="shared" ref="AJ205:AJ268" si="292">(1-AI$6)*AJ204+AV204</f>
        <v>107939.36546152733</v>
      </c>
      <c r="AK205">
        <f t="shared" ref="AK205:AK268" si="293">(1-AI$6)*AK204+AW204</f>
        <v>74881.163734788017</v>
      </c>
      <c r="AL205">
        <f t="shared" si="224"/>
        <v>78.165334468668107</v>
      </c>
      <c r="AM205">
        <f t="shared" si="225"/>
        <v>9.2738842203243976</v>
      </c>
      <c r="AN205">
        <f t="shared" si="291"/>
        <v>4.0240311415996048</v>
      </c>
      <c r="AO205" s="11">
        <f t="shared" si="253"/>
        <v>5.0981952139261873E-3</v>
      </c>
      <c r="AP205" s="11">
        <f t="shared" si="254"/>
        <v>5.0981952139262056E-3</v>
      </c>
      <c r="AQ205" s="11">
        <f t="shared" si="255"/>
        <v>5.0981952139261778E-3</v>
      </c>
      <c r="AR205">
        <f t="shared" si="245"/>
        <v>296932.29427437973</v>
      </c>
      <c r="AS205">
        <f t="shared" si="230"/>
        <v>56900.645575146329</v>
      </c>
      <c r="AT205">
        <f t="shared" si="246"/>
        <v>39713.901114327629</v>
      </c>
      <c r="AU205">
        <f t="shared" ref="AU205:AU268" si="294">AU$6*AR205</f>
        <v>59386.458854875949</v>
      </c>
      <c r="AV205">
        <f t="shared" si="270"/>
        <v>11380.129115029267</v>
      </c>
      <c r="AW205">
        <f t="shared" si="271"/>
        <v>7942.7802228655264</v>
      </c>
      <c r="AX205">
        <f t="shared" si="272"/>
        <v>184659.15004825962</v>
      </c>
      <c r="AY205">
        <f t="shared" si="273"/>
        <v>12744.176169019482</v>
      </c>
      <c r="AZ205">
        <f t="shared" si="274"/>
        <v>4667.7504353308032</v>
      </c>
      <c r="BA205">
        <f t="shared" si="275"/>
        <v>15599.249849006263</v>
      </c>
      <c r="BB205">
        <f t="shared" si="276"/>
        <v>33764.260876245506</v>
      </c>
      <c r="BC205">
        <f t="shared" si="277"/>
        <v>57504.396377750898</v>
      </c>
      <c r="BD205">
        <f t="shared" si="278"/>
        <v>140.31452511261244</v>
      </c>
      <c r="BE205">
        <f t="shared" si="228"/>
        <v>0.22892962336720582</v>
      </c>
      <c r="BF205">
        <f t="shared" si="228"/>
        <v>9.4306365573996173E-2</v>
      </c>
      <c r="BG205">
        <f t="shared" si="228"/>
        <v>1.9318389499603753E-2</v>
      </c>
      <c r="BH205">
        <f t="shared" si="259"/>
        <v>0.11058910526339366</v>
      </c>
      <c r="BI205">
        <f t="shared" si="260"/>
        <v>5.2408772455050717E-3</v>
      </c>
      <c r="BJ205">
        <f t="shared" si="261"/>
        <v>8.8936905877762111E-4</v>
      </c>
      <c r="BK205">
        <f t="shared" si="262"/>
        <v>3.7320017285840052E-5</v>
      </c>
      <c r="BL205">
        <f t="shared" si="263"/>
        <v>1556.1857045182126</v>
      </c>
      <c r="BM205">
        <f t="shared" si="264"/>
        <v>50.605673599006899</v>
      </c>
      <c r="BN205">
        <f t="shared" si="229"/>
        <v>1.4821234760748496</v>
      </c>
      <c r="BO205">
        <f t="shared" si="265"/>
        <v>1686.3317777683874</v>
      </c>
      <c r="BP205">
        <f t="shared" si="266"/>
        <v>60.379338259409721</v>
      </c>
      <c r="BQ205">
        <f t="shared" si="267"/>
        <v>21.07084349729567</v>
      </c>
      <c r="BR205" s="11">
        <f t="shared" si="279"/>
        <v>3.4846634854170472E-2</v>
      </c>
      <c r="BS205">
        <f>MAX(-99,(BS$3*'Climate Model'!E311+BS$4*'Climate Model'!E311^2+BS$6*'Climate Model'!E311^6)*(K205/K$69)^BS$8)</f>
        <v>-12.12273938524743</v>
      </c>
      <c r="BT205">
        <f>MAX(-99,(BT$3*'Climate Model'!E311+BT$4*'Climate Model'!E311^2+BT$6*'Climate Model'!E311^6)*(L205/L$69)^BS$8)</f>
        <v>-13.145640484435301</v>
      </c>
      <c r="BU205">
        <f>MAX(-99,(BU$3*'Climate Model'!E311+BU$4*'Climate Model'!E311^2+BU$6*'Climate Model'!E311^6)*(M205/M$69)^BS$8)</f>
        <v>-10.312948227207208</v>
      </c>
      <c r="BV205" s="41">
        <f t="shared" si="247"/>
        <v>1.3129715825479101E-3</v>
      </c>
      <c r="BW205">
        <f>MAX(-99,(BW$3*'Climate Model'!N311+BW$4*'Climate Model'!N311^2+BW$6*'Climate Model'!N311^6)*(K205/K$69)^BS$8)</f>
        <v>-12.122752636195754</v>
      </c>
      <c r="BX205">
        <f>MAX(-99,(BX$3*'Climate Model'!N311+BX$4*'Climate Model'!N311^2+BX$6*'Climate Model'!N311^6)*(L205/L$69)^BS$8)</f>
        <v>-13.145652921643327</v>
      </c>
      <c r="BY205">
        <f>MAX(-99,(BY$3*'Climate Model'!N311+BY$4*'Climate Model'!N311^2+BY$6*'Climate Model'!N311^6)*(M205/M$69)^BS$8)</f>
        <v>-10.31295677095952</v>
      </c>
      <c r="BZ205">
        <f t="shared" si="268"/>
        <v>4.9816253875677508E-2</v>
      </c>
      <c r="CA205">
        <f t="shared" si="280"/>
        <v>6.5407325687756758E-5</v>
      </c>
    </row>
    <row r="206" spans="1:79" ht="14.5" x14ac:dyDescent="0.35">
      <c r="A206" s="13">
        <v>2157</v>
      </c>
      <c r="B206" s="18">
        <f t="shared" si="231"/>
        <v>1286.4083174386146</v>
      </c>
      <c r="C206">
        <f t="shared" si="232"/>
        <v>3571.9052223436611</v>
      </c>
      <c r="D206">
        <f t="shared" si="233"/>
        <v>6806.672749883809</v>
      </c>
      <c r="E206" s="11">
        <f t="shared" si="256"/>
        <v>5.182552328680923E-6</v>
      </c>
      <c r="F206" s="11">
        <f t="shared" si="289"/>
        <v>1.038987489697706E-5</v>
      </c>
      <c r="G206" s="11">
        <f t="shared" si="290"/>
        <v>2.2939069882031445E-5</v>
      </c>
      <c r="H206">
        <f t="shared" si="281"/>
        <v>298333.23286858213</v>
      </c>
      <c r="I206">
        <f t="shared" si="282"/>
        <v>57176.973924784637</v>
      </c>
      <c r="J206">
        <f t="shared" si="257"/>
        <v>39930.769763321659</v>
      </c>
      <c r="K206">
        <f t="shared" si="234"/>
        <v>231911.77235436224</v>
      </c>
      <c r="L206">
        <f t="shared" si="283"/>
        <v>16007.416313042224</v>
      </c>
      <c r="M206">
        <f t="shared" si="235"/>
        <v>5866.4153883412837</v>
      </c>
      <c r="N206" s="11">
        <f t="shared" si="258"/>
        <v>4.7128335368312622E-3</v>
      </c>
      <c r="O206" s="11">
        <f t="shared" si="248"/>
        <v>4.8458904361683127E-3</v>
      </c>
      <c r="P206" s="11">
        <f t="shared" si="249"/>
        <v>5.4377104547203544E-3</v>
      </c>
      <c r="Q206">
        <f t="shared" si="269"/>
        <v>6422.4782979307583</v>
      </c>
      <c r="R206">
        <f t="shared" si="284"/>
        <v>4642.304269005127</v>
      </c>
      <c r="S206">
        <f t="shared" si="285"/>
        <v>3917.0481166891036</v>
      </c>
      <c r="T206">
        <f t="shared" si="236"/>
        <v>21.527867466109299</v>
      </c>
      <c r="U206">
        <f t="shared" si="237"/>
        <v>81.191849626599719</v>
      </c>
      <c r="V206">
        <f t="shared" si="238"/>
        <v>98.095983120443165</v>
      </c>
      <c r="W206" s="11">
        <f t="shared" si="250"/>
        <v>-1.219247815263802E-2</v>
      </c>
      <c r="X206" s="11">
        <f t="shared" si="251"/>
        <v>-1.3228586309256496E-2</v>
      </c>
      <c r="Y206" s="11">
        <f t="shared" si="252"/>
        <v>-1.2203590291796629E-2</v>
      </c>
      <c r="Z206">
        <f t="shared" si="239"/>
        <v>7978.5148138676423</v>
      </c>
      <c r="AA206">
        <f t="shared" si="240"/>
        <v>17661.802356310629</v>
      </c>
      <c r="AB206">
        <f t="shared" si="241"/>
        <v>7238.9728897837931</v>
      </c>
      <c r="AC206">
        <f t="shared" si="242"/>
        <v>1.5989759112519886</v>
      </c>
      <c r="AD206">
        <f t="shared" si="243"/>
        <v>4.1652458073000416</v>
      </c>
      <c r="AE206">
        <f t="shared" si="244"/>
        <v>1.8716411616781026</v>
      </c>
      <c r="AF206" s="11">
        <f t="shared" si="286"/>
        <v>-2.9039671966837322E-3</v>
      </c>
      <c r="AG206" s="11">
        <f t="shared" si="287"/>
        <v>2.0566286860739247E-3</v>
      </c>
      <c r="AH206" s="11">
        <f t="shared" si="288"/>
        <v>8.2570411056281934E-4</v>
      </c>
      <c r="AI206">
        <f t="shared" si="226"/>
        <v>567017.05398395553</v>
      </c>
      <c r="AJ206">
        <f t="shared" si="292"/>
        <v>108525.55803040386</v>
      </c>
      <c r="AK206">
        <f t="shared" si="293"/>
        <v>75335.827584174738</v>
      </c>
      <c r="AL206">
        <f t="shared" si="224"/>
        <v>78.559851581410385</v>
      </c>
      <c r="AM206">
        <f t="shared" si="225"/>
        <v>9.3206914917494945</v>
      </c>
      <c r="AN206">
        <f t="shared" si="291"/>
        <v>4.0443412849433296</v>
      </c>
      <c r="AO206" s="11">
        <f t="shared" si="253"/>
        <v>5.0472132617869255E-3</v>
      </c>
      <c r="AP206" s="11">
        <f t="shared" si="254"/>
        <v>5.0472132617869437E-3</v>
      </c>
      <c r="AQ206" s="11">
        <f t="shared" si="255"/>
        <v>5.047213261786916E-3</v>
      </c>
      <c r="AR206">
        <f t="shared" si="245"/>
        <v>298333.23286858213</v>
      </c>
      <c r="AS206">
        <f t="shared" si="230"/>
        <v>57176.973924784637</v>
      </c>
      <c r="AT206">
        <f t="shared" si="246"/>
        <v>39930.769763321659</v>
      </c>
      <c r="AU206">
        <f t="shared" si="294"/>
        <v>59666.646573716425</v>
      </c>
      <c r="AV206">
        <f t="shared" si="270"/>
        <v>11435.394784956929</v>
      </c>
      <c r="AW206">
        <f t="shared" si="271"/>
        <v>7986.1539526643319</v>
      </c>
      <c r="AX206">
        <f t="shared" si="272"/>
        <v>185529.41788348978</v>
      </c>
      <c r="AY206">
        <f t="shared" si="273"/>
        <v>12805.933050433779</v>
      </c>
      <c r="AZ206">
        <f t="shared" si="274"/>
        <v>4693.132310673027</v>
      </c>
      <c r="BA206">
        <f t="shared" si="275"/>
        <v>15605.3790798437</v>
      </c>
      <c r="BB206">
        <f t="shared" si="276"/>
        <v>33781.878940137467</v>
      </c>
      <c r="BC206">
        <f t="shared" si="277"/>
        <v>57542.62792180117</v>
      </c>
      <c r="BD206">
        <f t="shared" si="278"/>
        <v>133.71038244442803</v>
      </c>
      <c r="BE206">
        <f t="shared" si="228"/>
        <v>0.22892962336720582</v>
      </c>
      <c r="BF206">
        <f t="shared" si="228"/>
        <v>9.4306365573996173E-2</v>
      </c>
      <c r="BG206">
        <f t="shared" si="228"/>
        <v>1.9318389499603753E-2</v>
      </c>
      <c r="BH206">
        <f t="shared" si="259"/>
        <v>0.11046418801368714</v>
      </c>
      <c r="BI206">
        <f t="shared" si="260"/>
        <v>5.2408772455050717E-3</v>
      </c>
      <c r="BJ206">
        <f t="shared" si="261"/>
        <v>8.8936905877762111E-4</v>
      </c>
      <c r="BK206">
        <f t="shared" si="262"/>
        <v>3.7320017285840052E-5</v>
      </c>
      <c r="BL206">
        <f t="shared" si="263"/>
        <v>1563.5278517189179</v>
      </c>
      <c r="BM206">
        <f t="shared" si="264"/>
        <v>50.851431483238301</v>
      </c>
      <c r="BN206">
        <f t="shared" si="229"/>
        <v>1.4902170178040637</v>
      </c>
      <c r="BO206">
        <f t="shared" si="265"/>
        <v>1712.030778455566</v>
      </c>
      <c r="BP206">
        <f t="shared" si="266"/>
        <v>61.060049213368657</v>
      </c>
      <c r="BQ206">
        <f t="shared" si="267"/>
        <v>21.312365028898117</v>
      </c>
      <c r="BR206" s="11">
        <f t="shared" si="279"/>
        <v>3.4795766023030666E-2</v>
      </c>
      <c r="BS206">
        <f>MAX(-99,(BS$3*'Climate Model'!E312+BS$4*'Climate Model'!E312^2+BS$6*'Climate Model'!E312^6)*(K206/K$69)^BS$8)</f>
        <v>-12.242720426876712</v>
      </c>
      <c r="BT206">
        <f>MAX(-99,(BT$3*'Climate Model'!E312+BT$4*'Climate Model'!E312^2+BT$6*'Climate Model'!E312^6)*(L206/L$69)^BS$8)</f>
        <v>-13.255719247332481</v>
      </c>
      <c r="BU206">
        <f>MAX(-99,(BU$3*'Climate Model'!E312+BU$4*'Climate Model'!E312^2+BU$6*'Climate Model'!E312^6)*(M206/M$69)^BS$8)</f>
        <v>-10.385475109964586</v>
      </c>
      <c r="BV206" s="41">
        <f t="shared" si="247"/>
        <v>1.2504491262361047E-3</v>
      </c>
      <c r="BW206">
        <f>MAX(-99,(BW$3*'Climate Model'!N312+BW$4*'Climate Model'!N312^2+BW$6*'Climate Model'!N312^6)*(K206/K$69)^BS$8)</f>
        <v>-12.242733661003649</v>
      </c>
      <c r="BX206">
        <f>MAX(-99,(BX$3*'Climate Model'!N312+BX$4*'Climate Model'!N312^2+BX$6*'Climate Model'!N312^6)*(L206/L$69)^BS$8)</f>
        <v>-13.255731664564859</v>
      </c>
      <c r="BY206">
        <f>MAX(-99,(BY$3*'Climate Model'!N312+BY$4*'Climate Model'!N312^2+BY$6*'Climate Model'!N312^6)*(M206/M$69)^BS$8)</f>
        <v>-10.385483635999298</v>
      </c>
      <c r="BZ206">
        <f t="shared" si="268"/>
        <v>4.9986107744310289E-2</v>
      </c>
      <c r="CA206">
        <f t="shared" si="280"/>
        <v>6.2505084752816593E-5</v>
      </c>
    </row>
    <row r="207" spans="1:79" ht="14.5" x14ac:dyDescent="0.35">
      <c r="A207" s="13">
        <v>2158</v>
      </c>
      <c r="B207" s="18">
        <f t="shared" si="231"/>
        <v>1286.4146509731147</v>
      </c>
      <c r="C207">
        <f t="shared" si="232"/>
        <v>3571.940478409645</v>
      </c>
      <c r="D207">
        <f t="shared" si="233"/>
        <v>6806.8210816885885</v>
      </c>
      <c r="E207" s="11">
        <f t="shared" si="256"/>
        <v>4.9234247122468762E-6</v>
      </c>
      <c r="F207" s="11">
        <f t="shared" si="289"/>
        <v>9.8703811521282059E-6</v>
      </c>
      <c r="G207" s="11">
        <f t="shared" si="290"/>
        <v>2.179211638792987E-5</v>
      </c>
      <c r="H207">
        <f t="shared" si="281"/>
        <v>299725.76741957822</v>
      </c>
      <c r="I207">
        <f t="shared" si="282"/>
        <v>57451.734189307019</v>
      </c>
      <c r="J207">
        <f t="shared" si="257"/>
        <v>40146.601280969553</v>
      </c>
      <c r="K207">
        <f t="shared" si="234"/>
        <v>232993.1233236882</v>
      </c>
      <c r="L207">
        <f t="shared" si="283"/>
        <v>16084.180163854964</v>
      </c>
      <c r="M207">
        <f t="shared" si="235"/>
        <v>5897.9956721604121</v>
      </c>
      <c r="N207" s="11">
        <f t="shared" si="258"/>
        <v>4.6627687691233096E-3</v>
      </c>
      <c r="O207" s="11">
        <f t="shared" si="248"/>
        <v>4.7955178594434374E-3</v>
      </c>
      <c r="P207" s="11">
        <f t="shared" si="249"/>
        <v>5.3832334958567795E-3</v>
      </c>
      <c r="Q207">
        <f t="shared" si="269"/>
        <v>6373.785161094539</v>
      </c>
      <c r="R207">
        <f t="shared" si="284"/>
        <v>4602.906333195574</v>
      </c>
      <c r="S207">
        <f t="shared" si="285"/>
        <v>3890.1598943175036</v>
      </c>
      <c r="T207">
        <f t="shared" si="236"/>
        <v>21.265389412355876</v>
      </c>
      <c r="U207">
        <f t="shared" si="237"/>
        <v>80.117796236206075</v>
      </c>
      <c r="V207">
        <f t="shared" si="238"/>
        <v>96.898859933170286</v>
      </c>
      <c r="W207" s="11">
        <f t="shared" si="250"/>
        <v>-1.219247815263802E-2</v>
      </c>
      <c r="X207" s="11">
        <f t="shared" si="251"/>
        <v>-1.3228586309256496E-2</v>
      </c>
      <c r="Y207" s="11">
        <f t="shared" si="252"/>
        <v>-1.2203590291796629E-2</v>
      </c>
      <c r="Z207">
        <f t="shared" si="239"/>
        <v>7895.4261068558444</v>
      </c>
      <c r="AA207">
        <f t="shared" si="240"/>
        <v>17548.815919326324</v>
      </c>
      <c r="AB207">
        <f t="shared" si="241"/>
        <v>7195.6159624125767</v>
      </c>
      <c r="AC207">
        <f t="shared" si="242"/>
        <v>1.5943325376574253</v>
      </c>
      <c r="AD207">
        <f t="shared" si="243"/>
        <v>4.1738121713118836</v>
      </c>
      <c r="AE207">
        <f t="shared" si="244"/>
        <v>1.8731865834787989</v>
      </c>
      <c r="AF207" s="11">
        <f t="shared" si="286"/>
        <v>-2.9039671966837322E-3</v>
      </c>
      <c r="AG207" s="11">
        <f t="shared" si="287"/>
        <v>2.0566286860739247E-3</v>
      </c>
      <c r="AH207" s="11">
        <f t="shared" si="288"/>
        <v>8.2570411056281934E-4</v>
      </c>
      <c r="AI207">
        <f t="shared" si="226"/>
        <v>569981.99515927641</v>
      </c>
      <c r="AJ207">
        <f t="shared" si="292"/>
        <v>109108.39701232041</v>
      </c>
      <c r="AK207">
        <f t="shared" si="293"/>
        <v>75788.398778421601</v>
      </c>
      <c r="AL207">
        <f t="shared" ref="AL207:AL270" si="295">AL206*(1+AO207)</f>
        <v>78.952394822908644</v>
      </c>
      <c r="AM207">
        <f t="shared" ref="AM207:AM270" si="296">AM206*(1+AP207)</f>
        <v>9.3672645742786163</v>
      </c>
      <c r="AN207">
        <f t="shared" si="291"/>
        <v>4.0645498113822027</v>
      </c>
      <c r="AO207" s="11">
        <f t="shared" si="253"/>
        <v>4.9967411291690564E-3</v>
      </c>
      <c r="AP207" s="11">
        <f t="shared" si="254"/>
        <v>4.9967411291690746E-3</v>
      </c>
      <c r="AQ207" s="11">
        <f t="shared" si="255"/>
        <v>4.9967411291690468E-3</v>
      </c>
      <c r="AR207">
        <f t="shared" si="245"/>
        <v>299725.76741957822</v>
      </c>
      <c r="AS207">
        <f t="shared" si="230"/>
        <v>57451.734189307019</v>
      </c>
      <c r="AT207">
        <f t="shared" si="246"/>
        <v>40146.601280969553</v>
      </c>
      <c r="AU207">
        <f t="shared" si="294"/>
        <v>59945.153483915645</v>
      </c>
      <c r="AV207">
        <f t="shared" si="270"/>
        <v>11490.346837861405</v>
      </c>
      <c r="AW207">
        <f t="shared" si="271"/>
        <v>8029.3202561939106</v>
      </c>
      <c r="AX207">
        <f t="shared" si="272"/>
        <v>186394.49865895056</v>
      </c>
      <c r="AY207">
        <f t="shared" si="273"/>
        <v>12867.34413108397</v>
      </c>
      <c r="AZ207">
        <f t="shared" si="274"/>
        <v>4718.3965377283293</v>
      </c>
      <c r="BA207">
        <f t="shared" si="275"/>
        <v>15611.440224894277</v>
      </c>
      <c r="BB207">
        <f t="shared" si="276"/>
        <v>33799.300743410269</v>
      </c>
      <c r="BC207">
        <f t="shared" si="277"/>
        <v>57580.426329104703</v>
      </c>
      <c r="BD207">
        <f t="shared" si="278"/>
        <v>127.41620158288219</v>
      </c>
      <c r="BE207">
        <f t="shared" si="228"/>
        <v>0.22892962336720582</v>
      </c>
      <c r="BF207">
        <f t="shared" si="228"/>
        <v>9.4306365573996173E-2</v>
      </c>
      <c r="BG207">
        <f t="shared" si="228"/>
        <v>1.9318389499603753E-2</v>
      </c>
      <c r="BH207">
        <f t="shared" si="259"/>
        <v>0.11033962487075674</v>
      </c>
      <c r="BI207">
        <f t="shared" si="260"/>
        <v>5.2408772455050717E-3</v>
      </c>
      <c r="BJ207">
        <f t="shared" si="261"/>
        <v>8.8936905877762111E-4</v>
      </c>
      <c r="BK207">
        <f t="shared" si="262"/>
        <v>3.7320017285840052E-5</v>
      </c>
      <c r="BL207">
        <f t="shared" si="263"/>
        <v>1570.8259543608128</v>
      </c>
      <c r="BM207">
        <f t="shared" si="264"/>
        <v>51.095794761086061</v>
      </c>
      <c r="BN207">
        <f t="shared" si="229"/>
        <v>1.498271853773512</v>
      </c>
      <c r="BO207">
        <f t="shared" si="265"/>
        <v>1738.1229618305028</v>
      </c>
      <c r="BP207">
        <f t="shared" si="266"/>
        <v>61.748488014510272</v>
      </c>
      <c r="BQ207">
        <f t="shared" si="267"/>
        <v>21.556672415047153</v>
      </c>
      <c r="BR207" s="11">
        <f t="shared" si="279"/>
        <v>3.4745733466776424E-2</v>
      </c>
      <c r="BS207">
        <f>MAX(-99,(BS$3*'Climate Model'!E313+BS$4*'Climate Model'!E313^2+BS$6*'Climate Model'!E313^6)*(K207/K$69)^BS$8)</f>
        <v>-12.361457471853369</v>
      </c>
      <c r="BT207">
        <f>MAX(-99,(BT$3*'Climate Model'!E313+BT$4*'Climate Model'!E313^2+BT$6*'Climate Model'!E313^6)*(L207/L$69)^BS$8)</f>
        <v>-13.36461126448487</v>
      </c>
      <c r="BU207">
        <f>MAX(-99,(BU$3*'Climate Model'!E313+BU$4*'Climate Model'!E313^2+BU$6*'Climate Model'!E313^6)*(M207/M$69)^BS$8)</f>
        <v>-10.457166844156943</v>
      </c>
      <c r="BV207" s="41">
        <f t="shared" si="247"/>
        <v>1.1909039297486712E-3</v>
      </c>
      <c r="BW207">
        <f>MAX(-99,(BW$3*'Climate Model'!N313+BW$4*'Climate Model'!N313^2+BW$6*'Climate Model'!N313^6)*(K207/K$69)^BS$8)</f>
        <v>-12.361470688844184</v>
      </c>
      <c r="BX207">
        <f>MAX(-99,(BX$3*'Climate Model'!N313+BX$4*'Climate Model'!N313^2+BX$6*'Climate Model'!N313^6)*(L207/L$69)^BS$8)</f>
        <v>-13.364623661540165</v>
      </c>
      <c r="BY207">
        <f>MAX(-99,(BY$3*'Climate Model'!N313+BY$4*'Climate Model'!N313^2+BY$6*'Climate Model'!N313^6)*(M207/M$69)^BS$8)</f>
        <v>-10.457175352416083</v>
      </c>
      <c r="BZ207">
        <f t="shared" si="268"/>
        <v>5.0152827280475945E-2</v>
      </c>
      <c r="CA207">
        <f t="shared" si="280"/>
        <v>5.9727199096325166E-5</v>
      </c>
    </row>
    <row r="208" spans="1:79" ht="14.5" x14ac:dyDescent="0.35">
      <c r="A208" s="13">
        <v>2159</v>
      </c>
      <c r="B208" s="18">
        <f t="shared" si="231"/>
        <v>1286.4206678605133</v>
      </c>
      <c r="C208">
        <f t="shared" si="232"/>
        <v>3571.9739720029211</v>
      </c>
      <c r="D208">
        <f t="shared" si="233"/>
        <v>6806.9619999739698</v>
      </c>
      <c r="E208" s="11">
        <f t="shared" si="256"/>
        <v>4.6772534766345322E-6</v>
      </c>
      <c r="F208" s="11">
        <f t="shared" si="289"/>
        <v>9.376862094521795E-6</v>
      </c>
      <c r="G208" s="11">
        <f t="shared" si="290"/>
        <v>2.0702510568533374E-5</v>
      </c>
      <c r="H208">
        <f t="shared" si="281"/>
        <v>301109.98106167966</v>
      </c>
      <c r="I208">
        <f t="shared" si="282"/>
        <v>57724.940107601302</v>
      </c>
      <c r="J208">
        <f t="shared" si="257"/>
        <v>40361.398171676941</v>
      </c>
      <c r="K208">
        <f t="shared" si="234"/>
        <v>234068.05299736452</v>
      </c>
      <c r="L208">
        <f t="shared" si="283"/>
        <v>16160.515322913472</v>
      </c>
      <c r="M208">
        <f t="shared" si="235"/>
        <v>5929.4290421822961</v>
      </c>
      <c r="N208" s="11">
        <f t="shared" si="258"/>
        <v>4.6135682390203558E-3</v>
      </c>
      <c r="O208" s="11">
        <f t="shared" si="248"/>
        <v>4.745977617811788E-3</v>
      </c>
      <c r="P208" s="11">
        <f t="shared" si="249"/>
        <v>5.3295003538668395E-3</v>
      </c>
      <c r="Q208">
        <f t="shared" si="269"/>
        <v>6325.1498710354026</v>
      </c>
      <c r="R208">
        <f t="shared" si="284"/>
        <v>4563.6154896095877</v>
      </c>
      <c r="S208">
        <f t="shared" si="285"/>
        <v>3863.2455502969201</v>
      </c>
      <c r="T208">
        <f t="shared" si="236"/>
        <v>21.006111616538387</v>
      </c>
      <c r="U208">
        <f t="shared" si="237"/>
        <v>79.057951053788003</v>
      </c>
      <c r="V208">
        <f t="shared" si="238"/>
        <v>95.716345946803685</v>
      </c>
      <c r="W208" s="11">
        <f t="shared" si="250"/>
        <v>-1.219247815263802E-2</v>
      </c>
      <c r="X208" s="11">
        <f t="shared" si="251"/>
        <v>-1.3228586309256496E-2</v>
      </c>
      <c r="Y208" s="11">
        <f t="shared" si="252"/>
        <v>-1.2203590291796629E-2</v>
      </c>
      <c r="Z208">
        <f t="shared" si="239"/>
        <v>7812.8113345349075</v>
      </c>
      <c r="AA208">
        <f t="shared" si="240"/>
        <v>17435.669135484415</v>
      </c>
      <c r="AB208">
        <f t="shared" si="241"/>
        <v>7152.1229728524277</v>
      </c>
      <c r="AC208">
        <f t="shared" si="242"/>
        <v>1.5897026482674625</v>
      </c>
      <c r="AD208">
        <f t="shared" si="243"/>
        <v>4.1823961531536877</v>
      </c>
      <c r="AE208">
        <f t="shared" si="244"/>
        <v>1.8747332813406283</v>
      </c>
      <c r="AF208" s="11">
        <f t="shared" si="286"/>
        <v>-2.9039671966837322E-3</v>
      </c>
      <c r="AG208" s="11">
        <f t="shared" si="287"/>
        <v>2.0566286860739247E-3</v>
      </c>
      <c r="AH208" s="11">
        <f t="shared" si="288"/>
        <v>8.2570411056281934E-4</v>
      </c>
      <c r="AI208">
        <f t="shared" si="226"/>
        <v>572928.94912726444</v>
      </c>
      <c r="AJ208">
        <f t="shared" si="292"/>
        <v>109687.90414894978</v>
      </c>
      <c r="AK208">
        <f t="shared" si="293"/>
        <v>76238.879156773357</v>
      </c>
      <c r="AL208">
        <f t="shared" si="295"/>
        <v>79.342954454582085</v>
      </c>
      <c r="AM208">
        <f t="shared" si="296"/>
        <v>9.4136023124830626</v>
      </c>
      <c r="AN208">
        <f t="shared" si="291"/>
        <v>4.0846562195641516</v>
      </c>
      <c r="AO208" s="11">
        <f t="shared" si="253"/>
        <v>4.9467737178773659E-3</v>
      </c>
      <c r="AP208" s="11">
        <f t="shared" si="254"/>
        <v>4.9467737178773841E-3</v>
      </c>
      <c r="AQ208" s="11">
        <f t="shared" si="255"/>
        <v>4.9467737178773563E-3</v>
      </c>
      <c r="AR208">
        <f t="shared" si="245"/>
        <v>301109.98106167966</v>
      </c>
      <c r="AS208">
        <f t="shared" si="230"/>
        <v>57724.940107601302</v>
      </c>
      <c r="AT208">
        <f t="shared" si="246"/>
        <v>40361.398171676941</v>
      </c>
      <c r="AU208">
        <f t="shared" si="294"/>
        <v>60221.996212335936</v>
      </c>
      <c r="AV208">
        <f t="shared" si="270"/>
        <v>11544.988021520261</v>
      </c>
      <c r="AW208">
        <f t="shared" si="271"/>
        <v>8072.2796343353884</v>
      </c>
      <c r="AX208">
        <f t="shared" si="272"/>
        <v>187254.44239789157</v>
      </c>
      <c r="AY208">
        <f t="shared" si="273"/>
        <v>12928.412258330778</v>
      </c>
      <c r="AZ208">
        <f t="shared" si="274"/>
        <v>4743.5432337458369</v>
      </c>
      <c r="BA208">
        <f t="shared" si="275"/>
        <v>15617.434584316601</v>
      </c>
      <c r="BB208">
        <f t="shared" si="276"/>
        <v>33816.530082031561</v>
      </c>
      <c r="BC208">
        <f t="shared" si="277"/>
        <v>57617.799765957519</v>
      </c>
      <c r="BD208">
        <f t="shared" si="278"/>
        <v>121.41749233234462</v>
      </c>
      <c r="BE208">
        <f t="shared" si="228"/>
        <v>0.22892962336720582</v>
      </c>
      <c r="BF208">
        <f t="shared" si="228"/>
        <v>9.4306365573996173E-2</v>
      </c>
      <c r="BG208">
        <f t="shared" si="228"/>
        <v>1.9318389499603753E-2</v>
      </c>
      <c r="BH208">
        <f t="shared" si="259"/>
        <v>0.11021541766675393</v>
      </c>
      <c r="BI208">
        <f t="shared" si="260"/>
        <v>5.2408772455050717E-3</v>
      </c>
      <c r="BJ208">
        <f t="shared" si="261"/>
        <v>8.8936905877762111E-4</v>
      </c>
      <c r="BK208">
        <f t="shared" si="262"/>
        <v>3.7320017285840052E-5</v>
      </c>
      <c r="BL208">
        <f t="shared" si="263"/>
        <v>1578.0804481406201</v>
      </c>
      <c r="BM208">
        <f t="shared" si="264"/>
        <v>51.338775651491922</v>
      </c>
      <c r="BN208">
        <f t="shared" si="229"/>
        <v>1.5062880774476566</v>
      </c>
      <c r="BO208">
        <f t="shared" si="265"/>
        <v>1764.6143393186226</v>
      </c>
      <c r="BP208">
        <f t="shared" si="266"/>
        <v>62.444742008156233</v>
      </c>
      <c r="BQ208">
        <f t="shared" si="267"/>
        <v>21.8037976580842</v>
      </c>
      <c r="BR208" s="11">
        <f t="shared" si="279"/>
        <v>3.469652367998674E-2</v>
      </c>
      <c r="BS208">
        <f>MAX(-99,(BS$3*'Climate Model'!E314+BS$4*'Climate Model'!E314^2+BS$6*'Climate Model'!E314^6)*(K208/K$69)^BS$8)</f>
        <v>-12.478941952851052</v>
      </c>
      <c r="BT208">
        <f>MAX(-99,(BT$3*'Climate Model'!E314+BT$4*'Climate Model'!E314^2+BT$6*'Climate Model'!E314^6)*(L208/L$69)^BS$8)</f>
        <v>-13.472309852414686</v>
      </c>
      <c r="BU208">
        <f>MAX(-99,(BU$3*'Climate Model'!E314+BU$4*'Climate Model'!E314^2+BU$6*'Climate Model'!E314^6)*(M208/M$69)^BS$8)</f>
        <v>-10.528020472985617</v>
      </c>
      <c r="BV208" s="41">
        <f t="shared" si="247"/>
        <v>1.1341942188082582E-3</v>
      </c>
      <c r="BW208">
        <f>MAX(-99,(BW$3*'Climate Model'!N314+BW$4*'Climate Model'!N314^2+BW$6*'Climate Model'!N314^6)*(K208/K$69)^BS$8)</f>
        <v>-12.478955152406993</v>
      </c>
      <c r="BX208">
        <f>MAX(-99,(BX$3*'Climate Model'!N314+BX$4*'Climate Model'!N314^2+BX$6*'Climate Model'!N314^6)*(L208/L$69)^BS$8)</f>
        <v>-13.472322229104526</v>
      </c>
      <c r="BY208">
        <f>MAX(-99,(BY$3*'Climate Model'!N314+BY$4*'Climate Model'!N314^2+BY$6*'Climate Model'!N314^6)*(M208/M$69)^BS$8)</f>
        <v>-10.528028963418867</v>
      </c>
      <c r="BZ208">
        <f t="shared" si="268"/>
        <v>5.0316474761589208E-2</v>
      </c>
      <c r="CA208">
        <f t="shared" si="280"/>
        <v>5.7068654785406115E-5</v>
      </c>
    </row>
    <row r="209" spans="1:79" ht="14.5" x14ac:dyDescent="0.35">
      <c r="A209" s="13">
        <v>2160</v>
      </c>
      <c r="B209" s="18">
        <f t="shared" si="231"/>
        <v>1286.4263839302776</v>
      </c>
      <c r="C209">
        <f t="shared" si="232"/>
        <v>3572.0057912148945</v>
      </c>
      <c r="D209">
        <f t="shared" si="233"/>
        <v>6807.0958751165763</v>
      </c>
      <c r="E209" s="11">
        <f t="shared" si="256"/>
        <v>4.4433908028028051E-6</v>
      </c>
      <c r="F209" s="11">
        <f t="shared" si="289"/>
        <v>8.9080189897957047E-6</v>
      </c>
      <c r="G209" s="11">
        <f t="shared" si="290"/>
        <v>1.9667385040106705E-5</v>
      </c>
      <c r="H209">
        <f t="shared" si="281"/>
        <v>302485.95752161648</v>
      </c>
      <c r="I209">
        <f t="shared" si="282"/>
        <v>57996.60551550032</v>
      </c>
      <c r="J209">
        <f t="shared" si="257"/>
        <v>40575.163035896905</v>
      </c>
      <c r="K209">
        <f t="shared" si="234"/>
        <v>235136.6244506462</v>
      </c>
      <c r="L209">
        <f t="shared" si="283"/>
        <v>16236.425388261974</v>
      </c>
      <c r="M209">
        <f t="shared" si="235"/>
        <v>5960.7156679282152</v>
      </c>
      <c r="N209" s="11">
        <f t="shared" si="258"/>
        <v>4.5652169939385525E-3</v>
      </c>
      <c r="O209" s="11">
        <f t="shared" si="248"/>
        <v>4.6972552441364047E-3</v>
      </c>
      <c r="P209" s="11">
        <f t="shared" si="249"/>
        <v>5.2764988877249805E-3</v>
      </c>
      <c r="Q209">
        <f t="shared" si="269"/>
        <v>6276.5821241664325</v>
      </c>
      <c r="R209">
        <f t="shared" si="284"/>
        <v>4524.4385042878021</v>
      </c>
      <c r="S209">
        <f t="shared" si="285"/>
        <v>3836.3111809805482</v>
      </c>
      <c r="T209">
        <f t="shared" si="236"/>
        <v>20.749995059581867</v>
      </c>
      <c r="U209">
        <f t="shared" si="237"/>
        <v>78.012126124839995</v>
      </c>
      <c r="V209">
        <f t="shared" si="238"/>
        <v>94.548262876641019</v>
      </c>
      <c r="W209" s="11">
        <f t="shared" si="250"/>
        <v>-1.219247815263802E-2</v>
      </c>
      <c r="X209" s="11">
        <f t="shared" si="251"/>
        <v>-1.3228586309256496E-2</v>
      </c>
      <c r="Y209" s="11">
        <f t="shared" si="252"/>
        <v>-1.2203590291796629E-2</v>
      </c>
      <c r="Z209">
        <f t="shared" si="239"/>
        <v>7730.6805021459058</v>
      </c>
      <c r="AA209">
        <f t="shared" si="240"/>
        <v>17322.389219575434</v>
      </c>
      <c r="AB209">
        <f t="shared" si="241"/>
        <v>7108.5051879963767</v>
      </c>
      <c r="AC209">
        <f t="shared" si="242"/>
        <v>1.5850862039244127</v>
      </c>
      <c r="AD209">
        <f t="shared" si="243"/>
        <v>4.1909977890587893</v>
      </c>
      <c r="AE209">
        <f t="shared" si="244"/>
        <v>1.8762812563172402</v>
      </c>
      <c r="AF209" s="11">
        <f t="shared" si="286"/>
        <v>-2.9039671966837322E-3</v>
      </c>
      <c r="AG209" s="11">
        <f t="shared" si="287"/>
        <v>2.0566286860739247E-3</v>
      </c>
      <c r="AH209" s="11">
        <f t="shared" si="288"/>
        <v>8.2570411056281934E-4</v>
      </c>
      <c r="AI209">
        <f t="shared" ref="AI209:AI272" si="297">(1-AI$6)*AI208+AU208</f>
        <v>575858.05042687396</v>
      </c>
      <c r="AJ209">
        <f t="shared" si="292"/>
        <v>110264.10175557506</v>
      </c>
      <c r="AK209">
        <f t="shared" si="293"/>
        <v>76687.270875431408</v>
      </c>
      <c r="AL209">
        <f t="shared" si="295"/>
        <v>79.73152117995879</v>
      </c>
      <c r="AM209">
        <f t="shared" si="296"/>
        <v>9.4597036033879043</v>
      </c>
      <c r="AN209">
        <f t="shared" si="291"/>
        <v>4.1046600308973202</v>
      </c>
      <c r="AO209" s="11">
        <f t="shared" si="253"/>
        <v>4.897305980698592E-3</v>
      </c>
      <c r="AP209" s="11">
        <f t="shared" si="254"/>
        <v>4.8973059806986102E-3</v>
      </c>
      <c r="AQ209" s="11">
        <f t="shared" si="255"/>
        <v>4.8973059806985825E-3</v>
      </c>
      <c r="AR209">
        <f t="shared" si="245"/>
        <v>302485.95752161648</v>
      </c>
      <c r="AS209">
        <f t="shared" si="230"/>
        <v>57996.60551550032</v>
      </c>
      <c r="AT209">
        <f t="shared" si="246"/>
        <v>40575.163035896905</v>
      </c>
      <c r="AU209">
        <f t="shared" si="294"/>
        <v>60497.191504323302</v>
      </c>
      <c r="AV209">
        <f t="shared" si="270"/>
        <v>11599.321103100065</v>
      </c>
      <c r="AW209">
        <f t="shared" si="271"/>
        <v>8115.0326071793816</v>
      </c>
      <c r="AX209">
        <f t="shared" si="272"/>
        <v>188109.29956051696</v>
      </c>
      <c r="AY209">
        <f t="shared" si="273"/>
        <v>12989.140310609582</v>
      </c>
      <c r="AZ209">
        <f t="shared" si="274"/>
        <v>4768.5725343425729</v>
      </c>
      <c r="BA209">
        <f t="shared" si="275"/>
        <v>15623.363429592073</v>
      </c>
      <c r="BB209">
        <f t="shared" si="276"/>
        <v>33833.570659490513</v>
      </c>
      <c r="BC209">
        <f t="shared" si="277"/>
        <v>57654.756163566242</v>
      </c>
      <c r="BD209">
        <f t="shared" si="278"/>
        <v>115.70043795365257</v>
      </c>
      <c r="BE209">
        <f t="shared" si="228"/>
        <v>0.22892962336720582</v>
      </c>
      <c r="BF209">
        <f t="shared" si="228"/>
        <v>9.4306365573996173E-2</v>
      </c>
      <c r="BG209">
        <f t="shared" si="228"/>
        <v>1.9318389499603753E-2</v>
      </c>
      <c r="BH209">
        <f t="shared" si="259"/>
        <v>0.11009156821473393</v>
      </c>
      <c r="BI209">
        <f t="shared" si="260"/>
        <v>5.2408772455050717E-3</v>
      </c>
      <c r="BJ209">
        <f t="shared" si="261"/>
        <v>8.8936905877762111E-4</v>
      </c>
      <c r="BK209">
        <f t="shared" si="262"/>
        <v>3.7320017285840052E-5</v>
      </c>
      <c r="BL209">
        <f t="shared" si="263"/>
        <v>1585.2917718598535</v>
      </c>
      <c r="BM209">
        <f t="shared" si="264"/>
        <v>51.580386459617507</v>
      </c>
      <c r="BN209">
        <f t="shared" si="229"/>
        <v>1.5142657858754509</v>
      </c>
      <c r="BO209">
        <f t="shared" si="265"/>
        <v>1791.5110140710181</v>
      </c>
      <c r="BP209">
        <f t="shared" si="266"/>
        <v>63.148899524954466</v>
      </c>
      <c r="BQ209">
        <f t="shared" si="267"/>
        <v>22.053773129715285</v>
      </c>
      <c r="BR209" s="11">
        <f t="shared" si="279"/>
        <v>3.4648123235946987E-2</v>
      </c>
      <c r="BS209">
        <f>MAX(-99,(BS$3*'Climate Model'!E315+BS$4*'Climate Model'!E315^2+BS$6*'Climate Model'!E315^6)*(K209/K$69)^BS$8)</f>
        <v>-12.595165898005032</v>
      </c>
      <c r="BT209">
        <f>MAX(-99,(BT$3*'Climate Model'!E315+BT$4*'Climate Model'!E315^2+BT$6*'Climate Model'!E315^6)*(L209/L$69)^BS$8)</f>
        <v>-13.578808860063575</v>
      </c>
      <c r="BU209">
        <f>MAX(-99,(BU$3*'Climate Model'!E315+BU$4*'Climate Model'!E315^2+BU$6*'Climate Model'!E315^6)*(M209/M$69)^BS$8)</f>
        <v>-10.598033381226704</v>
      </c>
      <c r="BV209" s="41">
        <f t="shared" si="247"/>
        <v>1.0801849702935795E-3</v>
      </c>
      <c r="BW209">
        <f>MAX(-99,(BW$3*'Climate Model'!N315+BW$4*'Climate Model'!N315^2+BW$6*'Climate Model'!N315^6)*(K209/K$69)^BS$8)</f>
        <v>-12.595179079842753</v>
      </c>
      <c r="BX209">
        <f>MAX(-99,(BX$3*'Climate Model'!N315+BX$4*'Climate Model'!N315^2+BX$6*'Climate Model'!N315^6)*(L209/L$69)^BS$8)</f>
        <v>-13.578821216212155</v>
      </c>
      <c r="BY209">
        <f>MAX(-99,(BY$3*'Climate Model'!N315+BY$4*'Climate Model'!N315^2+BY$6*'Climate Model'!N315^6)*(M209/M$69)^BS$8)</f>
        <v>-10.598041853791051</v>
      </c>
      <c r="BZ209">
        <f t="shared" si="268"/>
        <v>5.0477111595115573E-2</v>
      </c>
      <c r="CA209">
        <f t="shared" si="280"/>
        <v>5.4524617288875616E-5</v>
      </c>
    </row>
    <row r="210" spans="1:79" ht="14.5" x14ac:dyDescent="0.35">
      <c r="A210" s="13">
        <v>2161</v>
      </c>
      <c r="B210" s="18">
        <f t="shared" si="231"/>
        <v>1286.4318142206823</v>
      </c>
      <c r="C210">
        <f t="shared" si="232"/>
        <v>3572.0360197355435</v>
      </c>
      <c r="D210">
        <f t="shared" si="233"/>
        <v>6807.2230590033778</v>
      </c>
      <c r="E210" s="11">
        <f t="shared" si="256"/>
        <v>4.221221262662665E-6</v>
      </c>
      <c r="F210" s="11">
        <f t="shared" si="289"/>
        <v>8.462618040305919E-6</v>
      </c>
      <c r="G210" s="11">
        <f t="shared" si="290"/>
        <v>1.8684015788101369E-5</v>
      </c>
      <c r="H210">
        <f t="shared" si="281"/>
        <v>303853.78102690232</v>
      </c>
      <c r="I210">
        <f t="shared" si="282"/>
        <v>58266.744330943628</v>
      </c>
      <c r="J210">
        <f t="shared" si="257"/>
        <v>40787.898565045558</v>
      </c>
      <c r="K210">
        <f t="shared" si="234"/>
        <v>236198.90123051434</v>
      </c>
      <c r="L210">
        <f t="shared" si="283"/>
        <v>16311.913992193568</v>
      </c>
      <c r="M210">
        <f t="shared" si="235"/>
        <v>5991.8557408073502</v>
      </c>
      <c r="N210" s="11">
        <f t="shared" si="258"/>
        <v>4.5177002193935592E-3</v>
      </c>
      <c r="O210" s="11">
        <f t="shared" si="248"/>
        <v>4.6493364226689593E-3</v>
      </c>
      <c r="P210" s="11">
        <f t="shared" si="249"/>
        <v>5.2242171265918574E-3</v>
      </c>
      <c r="Q210">
        <f t="shared" si="269"/>
        <v>6228.0913137709967</v>
      </c>
      <c r="R210">
        <f t="shared" si="284"/>
        <v>4485.3819017795404</v>
      </c>
      <c r="S210">
        <f t="shared" si="285"/>
        <v>3809.3627255631068</v>
      </c>
      <c r="T210">
        <f t="shared" si="236"/>
        <v>20.497001198150567</v>
      </c>
      <c r="U210">
        <f t="shared" si="237"/>
        <v>76.980135981228941</v>
      </c>
      <c r="V210">
        <f t="shared" si="238"/>
        <v>93.394434613693406</v>
      </c>
      <c r="W210" s="11">
        <f t="shared" si="250"/>
        <v>-1.219247815263802E-2</v>
      </c>
      <c r="X210" s="11">
        <f t="shared" si="251"/>
        <v>-1.3228586309256496E-2</v>
      </c>
      <c r="Y210" s="11">
        <f t="shared" si="252"/>
        <v>-1.2203590291796629E-2</v>
      </c>
      <c r="Z210">
        <f t="shared" si="239"/>
        <v>7649.0431070434379</v>
      </c>
      <c r="AA210">
        <f t="shared" si="240"/>
        <v>17209.002673669838</v>
      </c>
      <c r="AB210">
        <f t="shared" si="241"/>
        <v>7064.77361848485</v>
      </c>
      <c r="AC210">
        <f t="shared" si="242"/>
        <v>1.5804831655843004</v>
      </c>
      <c r="AD210">
        <f t="shared" si="243"/>
        <v>4.1996171153350401</v>
      </c>
      <c r="AE210">
        <f t="shared" si="244"/>
        <v>1.8778305094631533</v>
      </c>
      <c r="AF210" s="11">
        <f t="shared" si="286"/>
        <v>-2.9039671966837322E-3</v>
      </c>
      <c r="AG210" s="11">
        <f t="shared" si="287"/>
        <v>2.0566286860739247E-3</v>
      </c>
      <c r="AH210" s="11">
        <f t="shared" si="288"/>
        <v>8.2570411056281934E-4</v>
      </c>
      <c r="AI210">
        <f t="shared" si="297"/>
        <v>578769.4368885099</v>
      </c>
      <c r="AJ210">
        <f t="shared" si="292"/>
        <v>110837.01268311762</v>
      </c>
      <c r="AK210">
        <f t="shared" si="293"/>
        <v>77133.576395067648</v>
      </c>
      <c r="AL210">
        <f t="shared" si="295"/>
        <v>80.118086138928362</v>
      </c>
      <c r="AM210">
        <f t="shared" si="296"/>
        <v>9.5055673957900879</v>
      </c>
      <c r="AN210">
        <f t="shared" si="291"/>
        <v>4.124560789254188</v>
      </c>
      <c r="AO210" s="11">
        <f t="shared" si="253"/>
        <v>4.8483329208916064E-3</v>
      </c>
      <c r="AP210" s="11">
        <f t="shared" si="254"/>
        <v>4.8483329208916237E-3</v>
      </c>
      <c r="AQ210" s="11">
        <f t="shared" si="255"/>
        <v>4.8483329208915968E-3</v>
      </c>
      <c r="AR210">
        <f t="shared" si="245"/>
        <v>303853.78102690232</v>
      </c>
      <c r="AS210">
        <f t="shared" si="230"/>
        <v>58266.744330943628</v>
      </c>
      <c r="AT210">
        <f t="shared" si="246"/>
        <v>40787.898565045558</v>
      </c>
      <c r="AU210">
        <f t="shared" si="294"/>
        <v>60770.756205380465</v>
      </c>
      <c r="AV210">
        <f t="shared" si="270"/>
        <v>11653.348866188726</v>
      </c>
      <c r="AW210">
        <f t="shared" si="271"/>
        <v>8157.5797130091123</v>
      </c>
      <c r="AX210">
        <f t="shared" si="272"/>
        <v>188959.12098441148</v>
      </c>
      <c r="AY210">
        <f t="shared" si="273"/>
        <v>13049.531193754854</v>
      </c>
      <c r="AZ210">
        <f t="shared" si="274"/>
        <v>4793.4845926458793</v>
      </c>
      <c r="BA210">
        <f t="shared" si="275"/>
        <v>15629.228004170909</v>
      </c>
      <c r="BB210">
        <f t="shared" si="276"/>
        <v>33850.426089341745</v>
      </c>
      <c r="BC210">
        <f t="shared" si="277"/>
        <v>57691.30322661699</v>
      </c>
      <c r="BD210">
        <f t="shared" si="278"/>
        <v>110.25186414207494</v>
      </c>
      <c r="BE210">
        <f t="shared" si="228"/>
        <v>0.22892962336720582</v>
      </c>
      <c r="BF210">
        <f t="shared" si="228"/>
        <v>9.4306365573996173E-2</v>
      </c>
      <c r="BG210">
        <f t="shared" si="228"/>
        <v>1.9318389499603753E-2</v>
      </c>
      <c r="BH210">
        <f t="shared" si="259"/>
        <v>0.10996807830509348</v>
      </c>
      <c r="BI210">
        <f t="shared" si="260"/>
        <v>5.2408772455050717E-3</v>
      </c>
      <c r="BJ210">
        <f t="shared" si="261"/>
        <v>8.8936905877762111E-4</v>
      </c>
      <c r="BK210">
        <f t="shared" si="262"/>
        <v>3.7320017285840052E-5</v>
      </c>
      <c r="BL210">
        <f t="shared" si="263"/>
        <v>1592.460366944573</v>
      </c>
      <c r="BM210">
        <f t="shared" si="264"/>
        <v>51.820639563647624</v>
      </c>
      <c r="BN210">
        <f t="shared" si="229"/>
        <v>1.5222050795005908</v>
      </c>
      <c r="BO210">
        <f t="shared" si="265"/>
        <v>1818.8191823663926</v>
      </c>
      <c r="BP210">
        <f t="shared" si="266"/>
        <v>63.861049892076529</v>
      </c>
      <c r="BQ210">
        <f t="shared" si="267"/>
        <v>22.30663157523421</v>
      </c>
      <c r="BR210" s="11">
        <f t="shared" si="279"/>
        <v>3.4600518792419183E-2</v>
      </c>
      <c r="BS210">
        <f>MAX(-99,(BS$3*'Climate Model'!E316+BS$4*'Climate Model'!E316^2+BS$6*'Climate Model'!E316^6)*(K210/K$69)^BS$8)</f>
        <v>-12.710121919716777</v>
      </c>
      <c r="BT210">
        <f>MAX(-99,(BT$3*'Climate Model'!E316+BT$4*'Climate Model'!E316^2+BT$6*'Climate Model'!E316^6)*(L210/L$69)^BS$8)</f>
        <v>-13.684102658282672</v>
      </c>
      <c r="BU210">
        <f>MAX(-99,(BU$3*'Climate Model'!E316+BU$4*'Climate Model'!E316^2+BU$6*'Climate Model'!E316^6)*(M210/M$69)^BS$8)</f>
        <v>-10.667203287509533</v>
      </c>
      <c r="BV210" s="41">
        <f t="shared" si="247"/>
        <v>1.0287475907557898E-3</v>
      </c>
      <c r="BW210">
        <f>MAX(-99,(BW$3*'Climate Model'!N316+BW$4*'Climate Model'!N316^2+BW$6*'Climate Model'!N316^6)*(K210/K$69)^BS$8)</f>
        <v>-12.710135083567804</v>
      </c>
      <c r="BX210">
        <f>MAX(-99,(BX$3*'Climate Model'!N316+BX$4*'Climate Model'!N316^2+BX$6*'Climate Model'!N316^6)*(L210/L$69)^BS$8)</f>
        <v>-13.684114993726274</v>
      </c>
      <c r="BY210">
        <f>MAX(-99,(BY$3*'Climate Model'!N316+BY$4*'Climate Model'!N316^2+BY$6*'Climate Model'!N316^6)*(M210/M$69)^BS$8)</f>
        <v>-10.667211742168984</v>
      </c>
      <c r="BZ210">
        <f t="shared" si="268"/>
        <v>5.0634798383294308E-2</v>
      </c>
      <c r="CA210">
        <f t="shared" si="280"/>
        <v>5.2090426845219175E-5</v>
      </c>
    </row>
    <row r="211" spans="1:79" ht="14.5" x14ac:dyDescent="0.35">
      <c r="A211" s="13">
        <v>2162</v>
      </c>
      <c r="B211" s="18">
        <f t="shared" si="231"/>
        <v>1286.436973018343</v>
      </c>
      <c r="C211">
        <f t="shared" si="232"/>
        <v>3572.0647370731813</v>
      </c>
      <c r="D211">
        <f t="shared" si="233"/>
        <v>6807.3438859533298</v>
      </c>
      <c r="E211" s="11">
        <f t="shared" si="256"/>
        <v>4.0101601995295314E-6</v>
      </c>
      <c r="F211" s="11">
        <f t="shared" si="289"/>
        <v>8.0394871382906234E-6</v>
      </c>
      <c r="G211" s="11">
        <f t="shared" si="290"/>
        <v>1.7749814998696299E-5</v>
      </c>
      <c r="H211">
        <f t="shared" si="281"/>
        <v>305213.53621721087</v>
      </c>
      <c r="I211">
        <f t="shared" si="282"/>
        <v>58535.370539627867</v>
      </c>
      <c r="J211">
        <f t="shared" si="257"/>
        <v>40999.607536558928</v>
      </c>
      <c r="K211">
        <f t="shared" si="234"/>
        <v>237254.94728365439</v>
      </c>
      <c r="L211">
        <f t="shared" si="283"/>
        <v>16386.984796806788</v>
      </c>
      <c r="M211">
        <f t="shared" si="235"/>
        <v>6022.8494730756747</v>
      </c>
      <c r="N211" s="11">
        <f t="shared" si="258"/>
        <v>4.4710032419220079E-3</v>
      </c>
      <c r="O211" s="11">
        <f t="shared" si="248"/>
        <v>4.6022069911076779E-3</v>
      </c>
      <c r="P211" s="11">
        <f t="shared" si="249"/>
        <v>5.1726432693034695E-3</v>
      </c>
      <c r="Q211">
        <f t="shared" si="269"/>
        <v>6179.686534874907</v>
      </c>
      <c r="R211">
        <f t="shared" si="284"/>
        <v>4446.4519698582317</v>
      </c>
      <c r="S211">
        <f t="shared" si="285"/>
        <v>3782.4059685314974</v>
      </c>
      <c r="T211">
        <f t="shared" si="236"/>
        <v>20.24709195884752</v>
      </c>
      <c r="U211">
        <f t="shared" si="237"/>
        <v>75.961797608302959</v>
      </c>
      <c r="V211">
        <f t="shared" si="238"/>
        <v>92.254687198133908</v>
      </c>
      <c r="W211" s="11">
        <f t="shared" si="250"/>
        <v>-1.219247815263802E-2</v>
      </c>
      <c r="X211" s="11">
        <f t="shared" si="251"/>
        <v>-1.3228586309256496E-2</v>
      </c>
      <c r="Y211" s="11">
        <f t="shared" si="252"/>
        <v>-1.2203590291796629E-2</v>
      </c>
      <c r="Z211">
        <f t="shared" si="239"/>
        <v>7567.9081509663847</v>
      </c>
      <c r="AA211">
        <f t="shared" si="240"/>
        <v>17095.535296568112</v>
      </c>
      <c r="AB211">
        <f t="shared" si="241"/>
        <v>7020.93902207885</v>
      </c>
      <c r="AC211">
        <f t="shared" si="242"/>
        <v>1.5758934943165326</v>
      </c>
      <c r="AD211">
        <f t="shared" si="243"/>
        <v>4.2082541683649648</v>
      </c>
      <c r="AE211">
        <f t="shared" si="244"/>
        <v>1.8793810418337573</v>
      </c>
      <c r="AF211" s="11">
        <f t="shared" si="286"/>
        <v>-2.9039671966837322E-3</v>
      </c>
      <c r="AG211" s="11">
        <f t="shared" si="287"/>
        <v>2.0566286860739247E-3</v>
      </c>
      <c r="AH211" s="11">
        <f t="shared" si="288"/>
        <v>8.2570411056281934E-4</v>
      </c>
      <c r="AI211">
        <f t="shared" si="297"/>
        <v>581663.24940503936</v>
      </c>
      <c r="AJ211">
        <f t="shared" si="292"/>
        <v>111406.66028099458</v>
      </c>
      <c r="AK211">
        <f t="shared" si="293"/>
        <v>77577.798468569992</v>
      </c>
      <c r="AL211">
        <f t="shared" si="295"/>
        <v>80.502640901968704</v>
      </c>
      <c r="AM211">
        <f t="shared" si="296"/>
        <v>9.5511926895734849</v>
      </c>
      <c r="AN211">
        <f t="shared" si="291"/>
        <v>4.1443580606743602</v>
      </c>
      <c r="AO211" s="11">
        <f t="shared" si="253"/>
        <v>4.79984959168269E-3</v>
      </c>
      <c r="AP211" s="11">
        <f t="shared" si="254"/>
        <v>4.7998495916827073E-3</v>
      </c>
      <c r="AQ211" s="11">
        <f t="shared" si="255"/>
        <v>4.7998495916826804E-3</v>
      </c>
      <c r="AR211">
        <f t="shared" si="245"/>
        <v>305213.53621721087</v>
      </c>
      <c r="AS211">
        <f t="shared" si="230"/>
        <v>58535.370539627867</v>
      </c>
      <c r="AT211">
        <f t="shared" si="246"/>
        <v>40999.607536558928</v>
      </c>
      <c r="AU211">
        <f t="shared" si="294"/>
        <v>61042.707243442179</v>
      </c>
      <c r="AV211">
        <f t="shared" si="270"/>
        <v>11707.074107925575</v>
      </c>
      <c r="AW211">
        <f t="shared" si="271"/>
        <v>8199.9215073117866</v>
      </c>
      <c r="AX211">
        <f t="shared" si="272"/>
        <v>189803.95782692349</v>
      </c>
      <c r="AY211">
        <f t="shared" si="273"/>
        <v>13109.587837445431</v>
      </c>
      <c r="AZ211">
        <f t="shared" si="274"/>
        <v>4818.2795784605396</v>
      </c>
      <c r="BA211">
        <f t="shared" si="275"/>
        <v>15635.029524098922</v>
      </c>
      <c r="BB211">
        <f t="shared" si="276"/>
        <v>33867.099897659362</v>
      </c>
      <c r="BC211">
        <f t="shared" si="277"/>
        <v>57727.448441485132</v>
      </c>
      <c r="BD211">
        <f t="shared" si="278"/>
        <v>105.05920941387814</v>
      </c>
      <c r="BE211">
        <f t="shared" si="228"/>
        <v>0.22892962336720582</v>
      </c>
      <c r="BF211">
        <f t="shared" si="228"/>
        <v>9.4306365573996173E-2</v>
      </c>
      <c r="BG211">
        <f t="shared" si="228"/>
        <v>1.9318389499603753E-2</v>
      </c>
      <c r="BH211">
        <f t="shared" si="259"/>
        <v>0.10984494970223754</v>
      </c>
      <c r="BI211">
        <f t="shared" si="260"/>
        <v>5.2408772455050717E-3</v>
      </c>
      <c r="BJ211">
        <f t="shared" si="261"/>
        <v>8.8936905877762111E-4</v>
      </c>
      <c r="BK211">
        <f t="shared" si="262"/>
        <v>3.7320017285840052E-5</v>
      </c>
      <c r="BL211">
        <f t="shared" si="263"/>
        <v>1599.5866769809186</v>
      </c>
      <c r="BM211">
        <f t="shared" si="264"/>
        <v>52.05954740202813</v>
      </c>
      <c r="BN211">
        <f t="shared" si="229"/>
        <v>1.5301060619770372</v>
      </c>
      <c r="BO211">
        <f t="shared" si="265"/>
        <v>1846.54513503462</v>
      </c>
      <c r="BP211">
        <f t="shared" si="266"/>
        <v>64.581283444545321</v>
      </c>
      <c r="BQ211">
        <f t="shared" si="267"/>
        <v>22.56240611779635</v>
      </c>
      <c r="BR211" s="11">
        <f t="shared" si="279"/>
        <v>3.4553697097120945E-2</v>
      </c>
      <c r="BS211">
        <f>MAX(-99,(BS$3*'Climate Model'!E317+BS$4*'Climate Model'!E317^2+BS$6*'Climate Model'!E317^6)*(K211/K$69)^BS$8)</f>
        <v>-12.823803203388238</v>
      </c>
      <c r="BT211">
        <f>MAX(-99,(BT$3*'Climate Model'!E317+BT$4*'Climate Model'!E317^2+BT$6*'Climate Model'!E317^6)*(L211/L$69)^BS$8)</f>
        <v>-13.788186129275191</v>
      </c>
      <c r="BU211">
        <f>MAX(-99,(BU$3*'Climate Model'!E317+BU$4*'Climate Model'!E317^2+BU$6*'Climate Model'!E317^6)*(M211/M$69)^BS$8)</f>
        <v>-10.735528236595483</v>
      </c>
      <c r="BV211" s="41">
        <f t="shared" si="247"/>
        <v>9.7975961024360952E-4</v>
      </c>
      <c r="BW211">
        <f>MAX(-99,(BW$3*'Climate Model'!N317+BW$4*'Climate Model'!N317^2+BW$6*'Climate Model'!N317^6)*(K211/K$69)^BS$8)</f>
        <v>-12.823816348998424</v>
      </c>
      <c r="BX211">
        <f>MAX(-99,(BX$3*'Climate Model'!N317+BX$4*'Climate Model'!N317^2+BX$6*'Climate Model'!N317^6)*(L211/L$69)^BS$8)</f>
        <v>-13.788198443861738</v>
      </c>
      <c r="BY211">
        <f>MAX(-99,(BY$3*'Climate Model'!N317+BY$4*'Climate Model'!N317^2+BY$6*'Climate Model'!N317^6)*(M211/M$69)^BS$8)</f>
        <v>-10.735536673320757</v>
      </c>
      <c r="BZ211">
        <f t="shared" si="268"/>
        <v>5.0789594823474095E-2</v>
      </c>
      <c r="CA211">
        <f t="shared" si="280"/>
        <v>4.9761593628677824E-5</v>
      </c>
    </row>
    <row r="212" spans="1:79" ht="14.5" x14ac:dyDescent="0.35">
      <c r="A212" s="13">
        <v>2163</v>
      </c>
      <c r="B212" s="18">
        <f t="shared" si="231"/>
        <v>1286.4418738957738</v>
      </c>
      <c r="C212">
        <f t="shared" si="232"/>
        <v>3572.0920187632664</v>
      </c>
      <c r="D212">
        <f t="shared" si="233"/>
        <v>6807.4586735932071</v>
      </c>
      <c r="E212" s="11">
        <f t="shared" si="256"/>
        <v>3.8096521895530547E-6</v>
      </c>
      <c r="F212" s="11">
        <f t="shared" si="289"/>
        <v>7.6375127813760918E-6</v>
      </c>
      <c r="G212" s="11">
        <f t="shared" si="290"/>
        <v>1.6862324248761483E-5</v>
      </c>
      <c r="H212">
        <f t="shared" si="281"/>
        <v>306565.30805874249</v>
      </c>
      <c r="I212">
        <f t="shared" si="282"/>
        <v>58802.498181146329</v>
      </c>
      <c r="J212">
        <f t="shared" si="257"/>
        <v>41210.292809091967</v>
      </c>
      <c r="K212">
        <f t="shared" si="234"/>
        <v>238304.82688686182</v>
      </c>
      <c r="L212">
        <f t="shared" si="283"/>
        <v>16461.641489713078</v>
      </c>
      <c r="M212">
        <f t="shared" si="235"/>
        <v>6053.6970968256765</v>
      </c>
      <c r="N212" s="11">
        <f t="shared" si="258"/>
        <v>4.4251115318249996E-3</v>
      </c>
      <c r="O212" s="11">
        <f t="shared" si="248"/>
        <v>4.5558529425643894E-3</v>
      </c>
      <c r="P212" s="11">
        <f t="shared" si="249"/>
        <v>5.121765683818235E-3</v>
      </c>
      <c r="Q212">
        <f t="shared" si="269"/>
        <v>6131.3765891848288</v>
      </c>
      <c r="R212">
        <f t="shared" si="284"/>
        <v>4407.6547642415362</v>
      </c>
      <c r="S212">
        <f t="shared" si="285"/>
        <v>3755.4465421178825</v>
      </c>
      <c r="T212">
        <f t="shared" si="236"/>
        <v>20.000229732484819</v>
      </c>
      <c r="U212">
        <f t="shared" si="237"/>
        <v>74.956930412435256</v>
      </c>
      <c r="V212">
        <f t="shared" si="238"/>
        <v>91.12884879307002</v>
      </c>
      <c r="W212" s="11">
        <f t="shared" si="250"/>
        <v>-1.219247815263802E-2</v>
      </c>
      <c r="X212" s="11">
        <f t="shared" si="251"/>
        <v>-1.3228586309256496E-2</v>
      </c>
      <c r="Y212" s="11">
        <f t="shared" si="252"/>
        <v>-1.2203590291796629E-2</v>
      </c>
      <c r="Z212">
        <f t="shared" si="239"/>
        <v>7487.2841522455647</v>
      </c>
      <c r="AA212">
        <f t="shared" si="240"/>
        <v>16982.012193456398</v>
      </c>
      <c r="AB212">
        <f t="shared" si="241"/>
        <v>6977.0119070607443</v>
      </c>
      <c r="AC212">
        <f t="shared" si="242"/>
        <v>1.57131715130357</v>
      </c>
      <c r="AD212">
        <f t="shared" si="243"/>
        <v>4.2169089846059142</v>
      </c>
      <c r="AE212">
        <f t="shared" si="244"/>
        <v>1.8809328544853132</v>
      </c>
      <c r="AF212" s="11">
        <f t="shared" si="286"/>
        <v>-2.9039671966837322E-3</v>
      </c>
      <c r="AG212" s="11">
        <f t="shared" si="287"/>
        <v>2.0566286860739247E-3</v>
      </c>
      <c r="AH212" s="11">
        <f t="shared" si="288"/>
        <v>8.2570411056281934E-4</v>
      </c>
      <c r="AI212">
        <f t="shared" si="297"/>
        <v>584539.63170797762</v>
      </c>
      <c r="AJ212">
        <f t="shared" si="292"/>
        <v>111973.0683608207</v>
      </c>
      <c r="AK212">
        <f t="shared" si="293"/>
        <v>78019.940129024777</v>
      </c>
      <c r="AL212">
        <f t="shared" si="295"/>
        <v>80.885177464350761</v>
      </c>
      <c r="AM212">
        <f t="shared" si="296"/>
        <v>9.5965785350213046</v>
      </c>
      <c r="AN212">
        <f t="shared" si="291"/>
        <v>4.1640514330662217</v>
      </c>
      <c r="AO212" s="11">
        <f t="shared" si="253"/>
        <v>4.7518510957658628E-3</v>
      </c>
      <c r="AP212" s="11">
        <f t="shared" si="254"/>
        <v>4.7518510957658801E-3</v>
      </c>
      <c r="AQ212" s="11">
        <f t="shared" si="255"/>
        <v>4.7518510957658532E-3</v>
      </c>
      <c r="AR212">
        <f t="shared" si="245"/>
        <v>306565.30805874249</v>
      </c>
      <c r="AS212">
        <f t="shared" si="230"/>
        <v>58802.498181146329</v>
      </c>
      <c r="AT212">
        <f t="shared" si="246"/>
        <v>41210.292809091967</v>
      </c>
      <c r="AU212">
        <f t="shared" si="294"/>
        <v>61313.061611748504</v>
      </c>
      <c r="AV212">
        <f t="shared" si="270"/>
        <v>11760.499636229266</v>
      </c>
      <c r="AW212">
        <f t="shared" si="271"/>
        <v>8242.0585618183941</v>
      </c>
      <c r="AX212">
        <f t="shared" si="272"/>
        <v>190643.86150948945</v>
      </c>
      <c r="AY212">
        <f t="shared" si="273"/>
        <v>13169.313191770461</v>
      </c>
      <c r="AZ212">
        <f t="shared" si="274"/>
        <v>4842.9576774605412</v>
      </c>
      <c r="BA212">
        <f t="shared" si="275"/>
        <v>15640.769178625913</v>
      </c>
      <c r="BB212">
        <f t="shared" si="276"/>
        <v>33883.595525405253</v>
      </c>
      <c r="BC212">
        <f t="shared" si="277"/>
        <v>57763.199084102198</v>
      </c>
      <c r="BD212">
        <f t="shared" si="278"/>
        <v>100.11049683909322</v>
      </c>
      <c r="BE212">
        <f t="shared" si="228"/>
        <v>0.22892962336720582</v>
      </c>
      <c r="BF212">
        <f t="shared" si="228"/>
        <v>9.4306365573996173E-2</v>
      </c>
      <c r="BG212">
        <f t="shared" si="228"/>
        <v>1.9318389499603753E-2</v>
      </c>
      <c r="BH212">
        <f t="shared" si="259"/>
        <v>0.10972218414146684</v>
      </c>
      <c r="BI212">
        <f t="shared" si="260"/>
        <v>5.2408772455050717E-3</v>
      </c>
      <c r="BJ212">
        <f t="shared" si="261"/>
        <v>8.8936905877762111E-4</v>
      </c>
      <c r="BK212">
        <f t="shared" si="262"/>
        <v>3.7320017285840052E-5</v>
      </c>
      <c r="BL212">
        <f t="shared" si="263"/>
        <v>1606.6711472663162</v>
      </c>
      <c r="BM212">
        <f t="shared" si="264"/>
        <v>52.297122461138891</v>
      </c>
      <c r="BN212">
        <f t="shared" si="229"/>
        <v>1.5379688399898421</v>
      </c>
      <c r="BO212">
        <f t="shared" si="265"/>
        <v>1874.6952589021375</v>
      </c>
      <c r="BP212">
        <f t="shared" si="266"/>
        <v>65.309691536698281</v>
      </c>
      <c r="BQ212">
        <f t="shared" si="267"/>
        <v>22.821130262744354</v>
      </c>
      <c r="BR212" s="11">
        <f t="shared" si="279"/>
        <v>3.4507644992895797E-2</v>
      </c>
      <c r="BS212">
        <f>MAX(-99,(BS$3*'Climate Model'!E318+BS$4*'Climate Model'!E318^2+BS$6*'Climate Model'!E318^6)*(K212/K$69)^BS$8)</f>
        <v>-12.936203496100008</v>
      </c>
      <c r="BT212">
        <f>MAX(-99,(BT$3*'Climate Model'!E318+BT$4*'Climate Model'!E318^2+BT$6*'Climate Model'!E318^6)*(L212/L$69)^BS$8)</f>
        <v>-13.891054656003719</v>
      </c>
      <c r="BU212">
        <f>MAX(-99,(BU$3*'Climate Model'!E318+BU$4*'Climate Model'!E318^2+BU$6*'Climate Model'!E318^6)*(M212/M$69)^BS$8)</f>
        <v>-10.803006591665072</v>
      </c>
      <c r="BV212" s="41">
        <f t="shared" si="247"/>
        <v>9.3310439070819911E-4</v>
      </c>
      <c r="BW212">
        <f>MAX(-99,(BW$3*'Climate Model'!N318+BW$4*'Climate Model'!N318^2+BW$6*'Climate Model'!N318^6)*(K212/K$69)^BS$8)</f>
        <v>-12.936216623229043</v>
      </c>
      <c r="BX212">
        <f>MAX(-99,(BX$3*'Climate Model'!N318+BX$4*'Climate Model'!N318^2+BX$6*'Climate Model'!N318^6)*(L212/L$69)^BS$8)</f>
        <v>-13.891066949592307</v>
      </c>
      <c r="BY212">
        <f>MAX(-99,(BY$3*'Climate Model'!N318+BY$4*'Climate Model'!N318^2+BY$6*'Climate Model'!N318^6)*(M212/M$69)^BS$8)</f>
        <v>-10.803015010433324</v>
      </c>
      <c r="BZ212">
        <f t="shared" si="268"/>
        <v>5.0941559819646536E-2</v>
      </c>
      <c r="CA212">
        <f t="shared" si="280"/>
        <v>4.7533793137236559E-5</v>
      </c>
    </row>
    <row r="213" spans="1:79" ht="14.5" x14ac:dyDescent="0.35">
      <c r="A213" s="13">
        <v>2164</v>
      </c>
      <c r="B213" s="18">
        <f t="shared" si="231"/>
        <v>1286.4465297470704</v>
      </c>
      <c r="C213">
        <f t="shared" si="232"/>
        <v>3572.1179365667931</v>
      </c>
      <c r="D213">
        <f t="shared" si="233"/>
        <v>6807.5677236898982</v>
      </c>
      <c r="E213" s="11">
        <f t="shared" si="256"/>
        <v>3.6191695800754018E-6</v>
      </c>
      <c r="F213" s="11">
        <f t="shared" si="289"/>
        <v>7.2556371423072865E-6</v>
      </c>
      <c r="G213" s="11">
        <f t="shared" si="290"/>
        <v>1.6019208036323408E-5</v>
      </c>
      <c r="H213">
        <f t="shared" si="281"/>
        <v>307909.18176157027</v>
      </c>
      <c r="I213">
        <f t="shared" si="282"/>
        <v>59068.141335612891</v>
      </c>
      <c r="J213">
        <f t="shared" si="257"/>
        <v>41419.957317859589</v>
      </c>
      <c r="K213">
        <f t="shared" si="234"/>
        <v>239348.60457986436</v>
      </c>
      <c r="L213">
        <f t="shared" si="283"/>
        <v>16535.887779893408</v>
      </c>
      <c r="M213">
        <f t="shared" si="235"/>
        <v>6084.3988630066506</v>
      </c>
      <c r="N213" s="11">
        <f t="shared" si="258"/>
        <v>4.3800107057759656E-3</v>
      </c>
      <c r="O213" s="11">
        <f t="shared" si="248"/>
        <v>4.5102604273532989E-3</v>
      </c>
      <c r="P213" s="11">
        <f t="shared" si="249"/>
        <v>5.0715729065917304E-3</v>
      </c>
      <c r="Q213">
        <f t="shared" si="269"/>
        <v>6083.1699900841641</v>
      </c>
      <c r="R213">
        <f t="shared" si="284"/>
        <v>4368.996113310649</v>
      </c>
      <c r="S213">
        <f t="shared" si="285"/>
        <v>3728.489928753168</v>
      </c>
      <c r="T213">
        <f t="shared" si="236"/>
        <v>19.756377368423756</v>
      </c>
      <c r="U213">
        <f t="shared" si="237"/>
        <v>73.965356188997418</v>
      </c>
      <c r="V213">
        <f t="shared" si="238"/>
        <v>90.016749658636314</v>
      </c>
      <c r="W213" s="11">
        <f t="shared" si="250"/>
        <v>-1.219247815263802E-2</v>
      </c>
      <c r="X213" s="11">
        <f t="shared" si="251"/>
        <v>-1.3228586309256496E-2</v>
      </c>
      <c r="Y213" s="11">
        <f t="shared" si="252"/>
        <v>-1.2203590291796629E-2</v>
      </c>
      <c r="Z213">
        <f t="shared" si="239"/>
        <v>7407.1791579363608</v>
      </c>
      <c r="AA213">
        <f t="shared" si="240"/>
        <v>16868.457785748556</v>
      </c>
      <c r="AB213">
        <f t="shared" si="241"/>
        <v>6933.0025356590841</v>
      </c>
      <c r="AC213">
        <f t="shared" si="242"/>
        <v>1.5667540978405978</v>
      </c>
      <c r="AD213">
        <f t="shared" si="243"/>
        <v>4.2255816005902176</v>
      </c>
      <c r="AE213">
        <f t="shared" si="244"/>
        <v>1.8824859484749543</v>
      </c>
      <c r="AF213" s="11">
        <f t="shared" si="286"/>
        <v>-2.9039671966837322E-3</v>
      </c>
      <c r="AG213" s="11">
        <f t="shared" si="287"/>
        <v>2.0566286860739247E-3</v>
      </c>
      <c r="AH213" s="11">
        <f t="shared" si="288"/>
        <v>8.2570411056281934E-4</v>
      </c>
      <c r="AI213">
        <f t="shared" si="297"/>
        <v>587398.73014892836</v>
      </c>
      <c r="AJ213">
        <f t="shared" si="292"/>
        <v>112536.2611609679</v>
      </c>
      <c r="AK213">
        <f t="shared" si="293"/>
        <v>78460.004677940698</v>
      </c>
      <c r="AL213">
        <f t="shared" si="295"/>
        <v>81.265688240324295</v>
      </c>
      <c r="AM213">
        <f t="shared" si="296"/>
        <v>9.6417240321262767</v>
      </c>
      <c r="AN213">
        <f t="shared" si="291"/>
        <v>4.1836405159076122</v>
      </c>
      <c r="AO213" s="11">
        <f t="shared" si="253"/>
        <v>4.7043325848082039E-3</v>
      </c>
      <c r="AP213" s="11">
        <f t="shared" si="254"/>
        <v>4.7043325848082213E-3</v>
      </c>
      <c r="AQ213" s="11">
        <f t="shared" si="255"/>
        <v>4.7043325848081944E-3</v>
      </c>
      <c r="AR213">
        <f t="shared" si="245"/>
        <v>307909.18176157027</v>
      </c>
      <c r="AS213">
        <f t="shared" si="230"/>
        <v>59068.141335612891</v>
      </c>
      <c r="AT213">
        <f t="shared" si="246"/>
        <v>41419.957317859589</v>
      </c>
      <c r="AU213">
        <f t="shared" si="294"/>
        <v>61581.836352314058</v>
      </c>
      <c r="AV213">
        <f t="shared" si="270"/>
        <v>11813.628267122578</v>
      </c>
      <c r="AW213">
        <f t="shared" si="271"/>
        <v>8283.9914635719178</v>
      </c>
      <c r="AX213">
        <f t="shared" si="272"/>
        <v>191478.88366389149</v>
      </c>
      <c r="AY213">
        <f t="shared" si="273"/>
        <v>13228.710223914726</v>
      </c>
      <c r="AZ213">
        <f t="shared" si="274"/>
        <v>4867.5190904053206</v>
      </c>
      <c r="BA213">
        <f t="shared" si="275"/>
        <v>15646.448130796587</v>
      </c>
      <c r="BB213">
        <f t="shared" si="276"/>
        <v>33899.916330715649</v>
      </c>
      <c r="BC213">
        <f t="shared" si="277"/>
        <v>57798.562227495771</v>
      </c>
      <c r="BD213">
        <f t="shared" si="278"/>
        <v>95.394307060726803</v>
      </c>
      <c r="BE213">
        <f t="shared" si="228"/>
        <v>0.22892962336720582</v>
      </c>
      <c r="BF213">
        <f t="shared" si="228"/>
        <v>9.4306365573996173E-2</v>
      </c>
      <c r="BG213">
        <f t="shared" si="228"/>
        <v>1.9318389499603753E-2</v>
      </c>
      <c r="BH213">
        <f t="shared" si="259"/>
        <v>0.10959978332607574</v>
      </c>
      <c r="BI213">
        <f t="shared" si="260"/>
        <v>5.2408772455050717E-3</v>
      </c>
      <c r="BJ213">
        <f t="shared" si="261"/>
        <v>8.8936905877762111E-4</v>
      </c>
      <c r="BK213">
        <f t="shared" si="262"/>
        <v>3.7320017285840052E-5</v>
      </c>
      <c r="BL213">
        <f t="shared" si="263"/>
        <v>1613.7142243762989</v>
      </c>
      <c r="BM213">
        <f t="shared" si="264"/>
        <v>52.533377263397533</v>
      </c>
      <c r="BN213">
        <f t="shared" si="229"/>
        <v>1.5457935230812769</v>
      </c>
      <c r="BO213">
        <f t="shared" si="265"/>
        <v>1903.2760382595955</v>
      </c>
      <c r="BP213">
        <f t="shared" si="266"/>
        <v>66.04636655378259</v>
      </c>
      <c r="BQ213">
        <f t="shared" si="267"/>
        <v>23.082837901985755</v>
      </c>
      <c r="BR213" s="11">
        <f t="shared" si="279"/>
        <v>3.4462349422602373E-2</v>
      </c>
      <c r="BS213">
        <f>MAX(-99,(BS$3*'Climate Model'!E319+BS$4*'Climate Model'!E319^2+BS$6*'Climate Model'!E319^6)*(K213/K$69)^BS$8)</f>
        <v>-13.04731709524663</v>
      </c>
      <c r="BT213">
        <f>MAX(-99,(BT$3*'Climate Model'!E319+BT$4*'Climate Model'!E319^2+BT$6*'Climate Model'!E319^6)*(L213/L$69)^BS$8)</f>
        <v>-13.992704111574398</v>
      </c>
      <c r="BU213">
        <f>MAX(-99,(BU$3*'Climate Model'!E319+BU$4*'Climate Model'!E319^2+BU$6*'Climate Model'!E319^6)*(M213/M$69)^BS$8)</f>
        <v>-10.869637026621131</v>
      </c>
      <c r="BV213" s="41">
        <f t="shared" si="247"/>
        <v>8.8867084829352325E-4</v>
      </c>
      <c r="BW213">
        <f>MAX(-99,(BW$3*'Climate Model'!N319+BW$4*'Climate Model'!N319^2+BW$6*'Climate Model'!N319^6)*(K213/K$69)^BS$8)</f>
        <v>-13.047330203667487</v>
      </c>
      <c r="BX213">
        <f>MAX(-99,(BX$3*'Climate Model'!N319+BX$4*'Climate Model'!N319^2+BX$6*'Climate Model'!N319^6)*(L213/L$69)^BS$8)</f>
        <v>-13.992716384034882</v>
      </c>
      <c r="BY213">
        <f>MAX(-99,(BY$3*'Climate Model'!N319+BY$4*'Climate Model'!N319^2+BY$6*'Climate Model'!N319^6)*(M213/M$69)^BS$8)</f>
        <v>-10.86964542741566</v>
      </c>
      <c r="BZ213">
        <f t="shared" si="268"/>
        <v>5.1090751215974901E-2</v>
      </c>
      <c r="CA213">
        <f t="shared" si="280"/>
        <v>4.5402861223053772E-5</v>
      </c>
    </row>
    <row r="214" spans="1:79" ht="14.5" x14ac:dyDescent="0.35">
      <c r="A214" s="13">
        <v>2165</v>
      </c>
      <c r="B214" s="18">
        <f t="shared" si="231"/>
        <v>1286.45095282181</v>
      </c>
      <c r="C214">
        <f t="shared" si="232"/>
        <v>3572.1425586587916</v>
      </c>
      <c r="D214">
        <f t="shared" si="233"/>
        <v>6807.6713229413062</v>
      </c>
      <c r="E214" s="11">
        <f t="shared" si="256"/>
        <v>3.4382111010716314E-6</v>
      </c>
      <c r="F214" s="11">
        <f t="shared" si="289"/>
        <v>6.8928552851919216E-6</v>
      </c>
      <c r="G214" s="11">
        <f t="shared" si="290"/>
        <v>1.5218247634507237E-5</v>
      </c>
      <c r="H214">
        <f t="shared" si="281"/>
        <v>309245.24269994436</v>
      </c>
      <c r="I214">
        <f t="shared" si="282"/>
        <v>59332.31411076877</v>
      </c>
      <c r="J214">
        <f t="shared" si="257"/>
        <v>41628.604070119145</v>
      </c>
      <c r="K214">
        <f t="shared" si="234"/>
        <v>240386.34510054174</v>
      </c>
      <c r="L214">
        <f t="shared" si="283"/>
        <v>16609.727393703422</v>
      </c>
      <c r="M214">
        <f t="shared" si="235"/>
        <v>6114.9550404753081</v>
      </c>
      <c r="N214" s="11">
        <f t="shared" si="258"/>
        <v>4.3356865292737351E-3</v>
      </c>
      <c r="O214" s="11">
        <f t="shared" si="248"/>
        <v>4.4654157546834931E-3</v>
      </c>
      <c r="P214" s="11">
        <f t="shared" si="249"/>
        <v>5.0220536418873092E-3</v>
      </c>
      <c r="Q214">
        <f t="shared" si="269"/>
        <v>6035.0749676777705</v>
      </c>
      <c r="R214">
        <f t="shared" si="284"/>
        <v>4330.4816228237405</v>
      </c>
      <c r="S214">
        <f t="shared" si="285"/>
        <v>3701.5414635189422</v>
      </c>
      <c r="T214">
        <f t="shared" si="236"/>
        <v>19.515498168983978</v>
      </c>
      <c r="U214">
        <f t="shared" si="237"/>
        <v>72.986899090756367</v>
      </c>
      <c r="V214">
        <f t="shared" si="238"/>
        <v>88.918222126403094</v>
      </c>
      <c r="W214" s="11">
        <f t="shared" si="250"/>
        <v>-1.219247815263802E-2</v>
      </c>
      <c r="X214" s="11">
        <f t="shared" si="251"/>
        <v>-1.3228586309256496E-2</v>
      </c>
      <c r="Y214" s="11">
        <f t="shared" si="252"/>
        <v>-1.2203590291796629E-2</v>
      </c>
      <c r="Z214">
        <f t="shared" si="239"/>
        <v>7327.6007558654783</v>
      </c>
      <c r="AA214">
        <f t="shared" si="240"/>
        <v>16754.895821095011</v>
      </c>
      <c r="AB214">
        <f t="shared" si="241"/>
        <v>6888.9209274938048</v>
      </c>
      <c r="AC214">
        <f t="shared" si="242"/>
        <v>1.5622042953351989</v>
      </c>
      <c r="AD214">
        <f t="shared" si="243"/>
        <v>4.2342720529253377</v>
      </c>
      <c r="AE214">
        <f t="shared" si="244"/>
        <v>1.8840403248606867</v>
      </c>
      <c r="AF214" s="11">
        <f t="shared" si="286"/>
        <v>-2.9039671966837322E-3</v>
      </c>
      <c r="AG214" s="11">
        <f t="shared" si="287"/>
        <v>2.0566286860739247E-3</v>
      </c>
      <c r="AH214" s="11">
        <f t="shared" si="288"/>
        <v>8.2570411056281934E-4</v>
      </c>
      <c r="AI214">
        <f t="shared" si="297"/>
        <v>590240.69348634966</v>
      </c>
      <c r="AJ214">
        <f t="shared" si="292"/>
        <v>113096.26331199369</v>
      </c>
      <c r="AK214">
        <f t="shared" si="293"/>
        <v>78897.995673718542</v>
      </c>
      <c r="AL214">
        <f t="shared" si="295"/>
        <v>81.644166057287947</v>
      </c>
      <c r="AM214">
        <f t="shared" si="296"/>
        <v>9.6866283298989551</v>
      </c>
      <c r="AN214">
        <f t="shared" si="291"/>
        <v>4.2031249399456989</v>
      </c>
      <c r="AO214" s="11">
        <f t="shared" si="253"/>
        <v>4.6572892589601218E-3</v>
      </c>
      <c r="AP214" s="11">
        <f t="shared" si="254"/>
        <v>4.6572892589601391E-3</v>
      </c>
      <c r="AQ214" s="11">
        <f t="shared" si="255"/>
        <v>4.6572892589601123E-3</v>
      </c>
      <c r="AR214">
        <f t="shared" si="245"/>
        <v>309245.24269994436</v>
      </c>
      <c r="AS214">
        <f t="shared" si="230"/>
        <v>59332.31411076877</v>
      </c>
      <c r="AT214">
        <f t="shared" si="246"/>
        <v>41628.604070119145</v>
      </c>
      <c r="AU214">
        <f t="shared" si="294"/>
        <v>61849.048539988871</v>
      </c>
      <c r="AV214">
        <f t="shared" si="270"/>
        <v>11866.462822153755</v>
      </c>
      <c r="AW214">
        <f t="shared" si="271"/>
        <v>8325.720814023829</v>
      </c>
      <c r="AX214">
        <f t="shared" si="272"/>
        <v>192309.07608043338</v>
      </c>
      <c r="AY214">
        <f t="shared" si="273"/>
        <v>13287.781914962738</v>
      </c>
      <c r="AZ214">
        <f t="shared" si="274"/>
        <v>4891.964032380246</v>
      </c>
      <c r="BA214">
        <f t="shared" si="275"/>
        <v>15652.067518024787</v>
      </c>
      <c r="BB214">
        <f t="shared" si="276"/>
        <v>33916.065591109698</v>
      </c>
      <c r="BC214">
        <f t="shared" si="277"/>
        <v>57833.544749016692</v>
      </c>
      <c r="BD214">
        <f t="shared" si="278"/>
        <v>90.899752543191326</v>
      </c>
      <c r="BE214">
        <f t="shared" si="228"/>
        <v>0.22892962336720582</v>
      </c>
      <c r="BF214">
        <f t="shared" si="228"/>
        <v>9.4306365573996173E-2</v>
      </c>
      <c r="BG214">
        <f t="shared" si="228"/>
        <v>1.9318389499603753E-2</v>
      </c>
      <c r="BH214">
        <f t="shared" si="259"/>
        <v>0.10947774892465269</v>
      </c>
      <c r="BI214">
        <f t="shared" si="260"/>
        <v>5.2408772455050717E-3</v>
      </c>
      <c r="BJ214">
        <f t="shared" si="261"/>
        <v>8.8936905877762111E-4</v>
      </c>
      <c r="BK214">
        <f t="shared" si="262"/>
        <v>3.7320017285840052E-5</v>
      </c>
      <c r="BL214">
        <f t="shared" si="263"/>
        <v>1620.7163557468318</v>
      </c>
      <c r="BM214">
        <f t="shared" si="264"/>
        <v>52.768324355792586</v>
      </c>
      <c r="BN214">
        <f t="shared" si="229"/>
        <v>1.553580223482238</v>
      </c>
      <c r="BO214">
        <f t="shared" si="265"/>
        <v>1932.2940563520542</v>
      </c>
      <c r="BP214">
        <f t="shared" si="266"/>
        <v>66.791401923687346</v>
      </c>
      <c r="BQ214">
        <f t="shared" si="267"/>
        <v>23.347563318422921</v>
      </c>
      <c r="BR214" s="11">
        <f t="shared" si="279"/>
        <v>3.4417797433730052E-2</v>
      </c>
      <c r="BS214">
        <f>MAX(-99,(BS$3*'Climate Model'!E320+BS$4*'Climate Model'!E320^2+BS$6*'Climate Model'!E320^6)*(K214/K$69)^BS$8)</f>
        <v>-13.157138837141801</v>
      </c>
      <c r="BT214">
        <f>MAX(-99,(BT$3*'Climate Model'!E320+BT$4*'Climate Model'!E320^2+BT$6*'Climate Model'!E320^6)*(L214/L$69)^BS$8)</f>
        <v>-14.093130848608999</v>
      </c>
      <c r="BU214">
        <f>MAX(-99,(BU$3*'Climate Model'!E320+BU$4*'Climate Model'!E320^2+BU$6*'Climate Model'!E320^6)*(M214/M$69)^BS$8)</f>
        <v>-10.935418518415295</v>
      </c>
      <c r="BV214" s="41">
        <f t="shared" si="247"/>
        <v>8.4635318885097435E-4</v>
      </c>
      <c r="BW214">
        <f>MAX(-99,(BW$3*'Climate Model'!N320+BW$4*'Climate Model'!N320^2+BW$6*'Climate Model'!N320^6)*(K214/K$69)^BS$8)</f>
        <v>-13.157151926640299</v>
      </c>
      <c r="BX214">
        <f>MAX(-99,(BX$3*'Climate Model'!N320+BX$4*'Climate Model'!N320^2+BX$6*'Climate Model'!N320^6)*(L214/L$69)^BS$8)</f>
        <v>-14.093143099821557</v>
      </c>
      <c r="BY214">
        <f>MAX(-99,(BY$3*'Climate Model'!N320+BY$4*'Climate Model'!N320^2+BY$6*'Climate Model'!N320^6)*(M214/M$69)^BS$8)</f>
        <v>-10.935426901225281</v>
      </c>
      <c r="BZ214">
        <f t="shared" si="268"/>
        <v>5.1237226095999622E-2</v>
      </c>
      <c r="CA214">
        <f t="shared" si="280"/>
        <v>4.336478969422764E-5</v>
      </c>
    </row>
    <row r="215" spans="1:79" ht="14.5" x14ac:dyDescent="0.35">
      <c r="A215" s="13">
        <v>2166</v>
      </c>
      <c r="B215" s="18">
        <f t="shared" si="231"/>
        <v>1286.4551547572596</v>
      </c>
      <c r="C215">
        <f t="shared" si="232"/>
        <v>3572.1659498074205</v>
      </c>
      <c r="D215">
        <f t="shared" si="233"/>
        <v>6807.7697437279121</v>
      </c>
      <c r="E215" s="11">
        <f t="shared" si="256"/>
        <v>3.2663005460180495E-6</v>
      </c>
      <c r="F215" s="11">
        <f t="shared" si="289"/>
        <v>6.5482125209323249E-6</v>
      </c>
      <c r="G215" s="11">
        <f t="shared" si="290"/>
        <v>1.4457335252781874E-5</v>
      </c>
      <c r="H215">
        <f t="shared" si="281"/>
        <v>310573.57633552823</v>
      </c>
      <c r="I215">
        <f t="shared" si="282"/>
        <v>59595.030629567183</v>
      </c>
      <c r="J215">
        <f t="shared" si="257"/>
        <v>41836.236140794281</v>
      </c>
      <c r="K215">
        <f t="shared" si="234"/>
        <v>241418.1133225201</v>
      </c>
      <c r="L215">
        <f t="shared" si="283"/>
        <v>16683.164071025316</v>
      </c>
      <c r="M215">
        <f t="shared" si="235"/>
        <v>6145.3659150764543</v>
      </c>
      <c r="N215" s="11">
        <f t="shared" si="258"/>
        <v>4.2921249189375645E-3</v>
      </c>
      <c r="O215" s="11">
        <f t="shared" si="248"/>
        <v>4.421305394195248E-3</v>
      </c>
      <c r="P215" s="11">
        <f t="shared" si="249"/>
        <v>4.9731967610316778E-3</v>
      </c>
      <c r="Q215">
        <f t="shared" si="269"/>
        <v>5987.0994738772852</v>
      </c>
      <c r="R215">
        <f t="shared" si="284"/>
        <v>4292.1166806185674</v>
      </c>
      <c r="S215">
        <f t="shared" si="285"/>
        <v>3674.6063365960767</v>
      </c>
      <c r="T215">
        <f t="shared" si="236"/>
        <v>19.277555883920794</v>
      </c>
      <c r="U215">
        <f t="shared" si="237"/>
        <v>72.021385596689299</v>
      </c>
      <c r="V215">
        <f t="shared" si="238"/>
        <v>87.8331005740975</v>
      </c>
      <c r="W215" s="11">
        <f t="shared" si="250"/>
        <v>-1.219247815263802E-2</v>
      </c>
      <c r="X215" s="11">
        <f t="shared" si="251"/>
        <v>-1.3228586309256496E-2</v>
      </c>
      <c r="Y215" s="11">
        <f t="shared" si="252"/>
        <v>-1.2203590291796629E-2</v>
      </c>
      <c r="Z215">
        <f t="shared" si="239"/>
        <v>7248.5560865814814</v>
      </c>
      <c r="AA215">
        <f t="shared" si="240"/>
        <v>16641.349383540321</v>
      </c>
      <c r="AB215">
        <f t="shared" si="241"/>
        <v>6844.7768630382825</v>
      </c>
      <c r="AC215">
        <f t="shared" si="242"/>
        <v>1.5576677053070271</v>
      </c>
      <c r="AD215">
        <f t="shared" si="243"/>
        <v>4.2429803782940247</v>
      </c>
      <c r="AE215">
        <f t="shared" si="244"/>
        <v>1.8855959847013903</v>
      </c>
      <c r="AF215" s="11">
        <f t="shared" si="286"/>
        <v>-2.9039671966837322E-3</v>
      </c>
      <c r="AG215" s="11">
        <f t="shared" si="287"/>
        <v>2.0566286860739247E-3</v>
      </c>
      <c r="AH215" s="11">
        <f t="shared" si="288"/>
        <v>8.2570411056281934E-4</v>
      </c>
      <c r="AI215">
        <f t="shared" si="297"/>
        <v>593065.67267770367</v>
      </c>
      <c r="AJ215">
        <f t="shared" si="292"/>
        <v>113653.09980294808</v>
      </c>
      <c r="AK215">
        <f t="shared" si="293"/>
        <v>79333.91692037051</v>
      </c>
      <c r="AL215">
        <f t="shared" si="295"/>
        <v>82.020604149946948</v>
      </c>
      <c r="AM215">
        <f t="shared" si="296"/>
        <v>9.7312906256745677</v>
      </c>
      <c r="AN215">
        <f t="shared" si="291"/>
        <v>4.2225043568962066</v>
      </c>
      <c r="AO215" s="11">
        <f t="shared" si="253"/>
        <v>4.6107163663705207E-3</v>
      </c>
      <c r="AP215" s="11">
        <f t="shared" si="254"/>
        <v>4.610716366370538E-3</v>
      </c>
      <c r="AQ215" s="11">
        <f t="shared" si="255"/>
        <v>4.6107163663705111E-3</v>
      </c>
      <c r="AR215">
        <f t="shared" si="245"/>
        <v>310573.57633552823</v>
      </c>
      <c r="AS215">
        <f t="shared" si="230"/>
        <v>59595.030629567183</v>
      </c>
      <c r="AT215">
        <f t="shared" si="246"/>
        <v>41836.236140794281</v>
      </c>
      <c r="AU215">
        <f t="shared" si="294"/>
        <v>62114.715267105646</v>
      </c>
      <c r="AV215">
        <f t="shared" si="270"/>
        <v>11919.006125913438</v>
      </c>
      <c r="AW215">
        <f t="shared" si="271"/>
        <v>8367.2472281588562</v>
      </c>
      <c r="AX215">
        <f t="shared" si="272"/>
        <v>193134.49065801609</v>
      </c>
      <c r="AY215">
        <f t="shared" si="273"/>
        <v>13346.531256820253</v>
      </c>
      <c r="AZ215">
        <f t="shared" si="274"/>
        <v>4916.2927320611643</v>
      </c>
      <c r="BA215">
        <f t="shared" si="275"/>
        <v>15657.628452651847</v>
      </c>
      <c r="BB215">
        <f t="shared" si="276"/>
        <v>33932.04650562357</v>
      </c>
      <c r="BC215">
        <f t="shared" si="277"/>
        <v>57868.153337268304</v>
      </c>
      <c r="BD215">
        <f t="shared" si="278"/>
        <v>86.616452995175138</v>
      </c>
      <c r="BE215">
        <f t="shared" si="228"/>
        <v>0.22892962336720582</v>
      </c>
      <c r="BF215">
        <f t="shared" si="228"/>
        <v>9.4306365573996173E-2</v>
      </c>
      <c r="BG215">
        <f t="shared" si="228"/>
        <v>1.9318389499603753E-2</v>
      </c>
      <c r="BH215">
        <f t="shared" si="259"/>
        <v>0.10935608256857458</v>
      </c>
      <c r="BI215">
        <f t="shared" si="260"/>
        <v>5.2408772455050717E-3</v>
      </c>
      <c r="BJ215">
        <f t="shared" si="261"/>
        <v>8.8936905877762111E-4</v>
      </c>
      <c r="BK215">
        <f t="shared" si="262"/>
        <v>3.7320017285840052E-5</v>
      </c>
      <c r="BL215">
        <f t="shared" si="263"/>
        <v>1627.6779892720024</v>
      </c>
      <c r="BM215">
        <f t="shared" si="264"/>
        <v>53.001976298841669</v>
      </c>
      <c r="BN215">
        <f t="shared" si="229"/>
        <v>1.5613290559489288</v>
      </c>
      <c r="BO215">
        <f t="shared" si="265"/>
        <v>1961.7559968920689</v>
      </c>
      <c r="BP215">
        <f t="shared" si="266"/>
        <v>67.54489212881137</v>
      </c>
      <c r="BQ215">
        <f t="shared" si="267"/>
        <v>23.615341190436204</v>
      </c>
      <c r="BR215" s="11">
        <f t="shared" si="279"/>
        <v>3.4373976182730387E-2</v>
      </c>
      <c r="BS215">
        <f>MAX(-99,(BS$3*'Climate Model'!E321+BS$4*'Climate Model'!E321^2+BS$6*'Climate Model'!E321^6)*(K215/K$69)^BS$8)</f>
        <v>-13.265664085605966</v>
      </c>
      <c r="BT215">
        <f>MAX(-99,(BT$3*'Climate Model'!E321+BT$4*'Climate Model'!E321^2+BT$6*'Climate Model'!E321^6)*(L215/L$69)^BS$8)</f>
        <v>-14.192331688616033</v>
      </c>
      <c r="BU215">
        <f>MAX(-99,(BU$3*'Climate Model'!E321+BU$4*'Climate Model'!E321^2+BU$6*'Climate Model'!E321^6)*(M215/M$69)^BS$8)</f>
        <v>-11.000350339404829</v>
      </c>
      <c r="BV215" s="41">
        <f t="shared" si="247"/>
        <v>8.0605065604854708E-4</v>
      </c>
      <c r="BW215">
        <f>MAX(-99,(BW$3*'Climate Model'!N321+BW$4*'Climate Model'!N321^2+BW$6*'Climate Model'!N321^6)*(K215/K$69)^BS$8)</f>
        <v>-13.265677155980281</v>
      </c>
      <c r="BX215">
        <f>MAX(-99,(BX$3*'Climate Model'!N321+BX$4*'Climate Model'!N321^2+BX$6*'Climate Model'!N321^6)*(L215/L$69)^BS$8)</f>
        <v>-14.192343918470751</v>
      </c>
      <c r="BY215">
        <f>MAX(-99,(BY$3*'Climate Model'!N321+BY$4*'Climate Model'!N321^2+BY$6*'Climate Model'!N321^6)*(M215/M$69)^BS$8)</f>
        <v>-11.00035870422508</v>
      </c>
      <c r="BZ215">
        <f t="shared" si="268"/>
        <v>5.1381040569988358E-2</v>
      </c>
      <c r="CA215">
        <f t="shared" si="280"/>
        <v>4.1415721459896127E-5</v>
      </c>
    </row>
    <row r="216" spans="1:79" ht="14.5" x14ac:dyDescent="0.35">
      <c r="A216" s="13">
        <v>2167</v>
      </c>
      <c r="B216" s="18">
        <f t="shared" si="231"/>
        <v>1286.4591466089753</v>
      </c>
      <c r="C216">
        <f t="shared" si="232"/>
        <v>3572.18817154413</v>
      </c>
      <c r="D216">
        <f t="shared" si="233"/>
        <v>6807.8632448269445</v>
      </c>
      <c r="E216" s="11">
        <f t="shared" si="256"/>
        <v>3.1029855187171468E-6</v>
      </c>
      <c r="F216" s="11">
        <f t="shared" si="289"/>
        <v>6.2208018948857086E-6</v>
      </c>
      <c r="G216" s="11">
        <f t="shared" si="290"/>
        <v>1.373446849014278E-5</v>
      </c>
      <c r="H216">
        <f t="shared" si="281"/>
        <v>311894.2681435463</v>
      </c>
      <c r="I216">
        <f t="shared" si="282"/>
        <v>59856.305018233179</v>
      </c>
      <c r="J216">
        <f t="shared" si="257"/>
        <v>42042.856668239147</v>
      </c>
      <c r="K216">
        <f t="shared" si="234"/>
        <v>242443.97419512295</v>
      </c>
      <c r="L216">
        <f t="shared" si="283"/>
        <v>16756.201561565395</v>
      </c>
      <c r="M216">
        <f t="shared" si="235"/>
        <v>6175.6317887533996</v>
      </c>
      <c r="N216" s="11">
        <f t="shared" si="258"/>
        <v>4.2493119446773177E-3</v>
      </c>
      <c r="O216" s="11">
        <f t="shared" si="248"/>
        <v>4.3779159773970761E-3</v>
      </c>
      <c r="P216" s="11">
        <f t="shared" si="249"/>
        <v>4.9249913016072757E-3</v>
      </c>
      <c r="Q216">
        <f t="shared" si="269"/>
        <v>5939.251187519284</v>
      </c>
      <c r="R216">
        <f t="shared" si="284"/>
        <v>4253.9064612997545</v>
      </c>
      <c r="S216">
        <f t="shared" si="285"/>
        <v>3647.6895957081779</v>
      </c>
      <c r="T216">
        <f t="shared" si="236"/>
        <v>19.042514704969832</v>
      </c>
      <c r="U216">
        <f t="shared" si="237"/>
        <v>71.068644481211251</v>
      </c>
      <c r="V216">
        <f t="shared" si="238"/>
        <v>86.761221400633048</v>
      </c>
      <c r="W216" s="11">
        <f t="shared" si="250"/>
        <v>-1.219247815263802E-2</v>
      </c>
      <c r="X216" s="11">
        <f t="shared" si="251"/>
        <v>-1.3228586309256496E-2</v>
      </c>
      <c r="Y216" s="11">
        <f t="shared" si="252"/>
        <v>-1.2203590291796629E-2</v>
      </c>
      <c r="Z216">
        <f t="shared" si="239"/>
        <v>7170.0518551994028</v>
      </c>
      <c r="AA216">
        <f t="shared" si="240"/>
        <v>16527.840903811382</v>
      </c>
      <c r="AB216">
        <f t="shared" si="241"/>
        <v>6800.5798870949529</v>
      </c>
      <c r="AC216">
        <f t="shared" si="242"/>
        <v>1.5531442893874818</v>
      </c>
      <c r="AD216">
        <f t="shared" si="243"/>
        <v>4.2517066134544734</v>
      </c>
      <c r="AE216">
        <f t="shared" si="244"/>
        <v>1.887152929056819</v>
      </c>
      <c r="AF216" s="11">
        <f t="shared" si="286"/>
        <v>-2.9039671966837322E-3</v>
      </c>
      <c r="AG216" s="11">
        <f t="shared" si="287"/>
        <v>2.0566286860739247E-3</v>
      </c>
      <c r="AH216" s="11">
        <f t="shared" si="288"/>
        <v>8.2570411056281934E-4</v>
      </c>
      <c r="AI216">
        <f t="shared" si="297"/>
        <v>595873.82067703898</v>
      </c>
      <c r="AJ216">
        <f t="shared" si="292"/>
        <v>114206.79594856671</v>
      </c>
      <c r="AK216">
        <f t="shared" si="293"/>
        <v>79767.772456492312</v>
      </c>
      <c r="AL216">
        <f t="shared" si="295"/>
        <v>82.394996154461367</v>
      </c>
      <c r="AM216">
        <f t="shared" si="296"/>
        <v>9.7757101644187365</v>
      </c>
      <c r="AN216">
        <f t="shared" si="291"/>
        <v>4.2417784391421645</v>
      </c>
      <c r="AO216" s="11">
        <f t="shared" si="253"/>
        <v>4.5646092027068156E-3</v>
      </c>
      <c r="AP216" s="11">
        <f t="shared" si="254"/>
        <v>4.5646092027068329E-3</v>
      </c>
      <c r="AQ216" s="11">
        <f t="shared" si="255"/>
        <v>4.5646092027068061E-3</v>
      </c>
      <c r="AR216">
        <f t="shared" si="245"/>
        <v>311894.2681435463</v>
      </c>
      <c r="AS216">
        <f t="shared" si="230"/>
        <v>59856.305018233179</v>
      </c>
      <c r="AT216">
        <f t="shared" si="246"/>
        <v>42042.856668239147</v>
      </c>
      <c r="AU216">
        <f t="shared" si="294"/>
        <v>62378.853628709265</v>
      </c>
      <c r="AV216">
        <f t="shared" si="270"/>
        <v>11971.261003646636</v>
      </c>
      <c r="AW216">
        <f t="shared" si="271"/>
        <v>8408.5713336478293</v>
      </c>
      <c r="AX216">
        <f t="shared" si="272"/>
        <v>193955.17935609835</v>
      </c>
      <c r="AY216">
        <f t="shared" si="273"/>
        <v>13404.961249252316</v>
      </c>
      <c r="AZ216">
        <f t="shared" si="274"/>
        <v>4940.5054310027199</v>
      </c>
      <c r="BA216">
        <f t="shared" si="275"/>
        <v>15663.132022489777</v>
      </c>
      <c r="BB216">
        <f t="shared" si="276"/>
        <v>33947.86219687367</v>
      </c>
      <c r="BC216">
        <f t="shared" si="277"/>
        <v>57902.394498750786</v>
      </c>
      <c r="BD216">
        <f t="shared" si="278"/>
        <v>82.534511914512791</v>
      </c>
      <c r="BE216">
        <f t="shared" si="228"/>
        <v>0.22892962336720582</v>
      </c>
      <c r="BF216">
        <f t="shared" si="228"/>
        <v>9.4306365573996173E-2</v>
      </c>
      <c r="BG216">
        <f t="shared" si="228"/>
        <v>1.9318389499603753E-2</v>
      </c>
      <c r="BH216">
        <f t="shared" si="259"/>
        <v>0.10923478584968675</v>
      </c>
      <c r="BI216">
        <f t="shared" si="260"/>
        <v>5.2408772455050717E-3</v>
      </c>
      <c r="BJ216">
        <f t="shared" si="261"/>
        <v>8.8936905877762111E-4</v>
      </c>
      <c r="BK216">
        <f t="shared" si="262"/>
        <v>3.7320017285840052E-5</v>
      </c>
      <c r="BL216">
        <f t="shared" si="263"/>
        <v>1634.5995729169692</v>
      </c>
      <c r="BM216">
        <f t="shared" si="264"/>
        <v>53.234345655972241</v>
      </c>
      <c r="BN216">
        <f t="shared" si="229"/>
        <v>1.5690401376047807</v>
      </c>
      <c r="BO216">
        <f t="shared" si="265"/>
        <v>1991.6686455960546</v>
      </c>
      <c r="BP216">
        <f t="shared" si="266"/>
        <v>68.306932718070897</v>
      </c>
      <c r="BQ216">
        <f t="shared" si="267"/>
        <v>23.886206596420401</v>
      </c>
      <c r="BR216" s="11">
        <f t="shared" si="279"/>
        <v>3.433087293911094E-2</v>
      </c>
      <c r="BS216">
        <f>MAX(-99,(BS$3*'Climate Model'!E322+BS$4*'Climate Model'!E322^2+BS$6*'Climate Model'!E322^6)*(K216/K$69)^BS$8)</f>
        <v>-13.372888720547678</v>
      </c>
      <c r="BT216">
        <f>MAX(-99,(BT$3*'Climate Model'!E322+BT$4*'Climate Model'!E322^2+BT$6*'Climate Model'!E322^6)*(L216/L$69)^BS$8)</f>
        <v>-14.290303911370909</v>
      </c>
      <c r="BU216">
        <f>MAX(-99,(BU$3*'Climate Model'!E322+BU$4*'Climate Model'!E322^2+BU$6*'Climate Model'!E322^6)*(M216/M$69)^BS$8)</f>
        <v>-11.064432049746294</v>
      </c>
      <c r="BV216" s="41">
        <f t="shared" si="247"/>
        <v>7.6766729147480662E-4</v>
      </c>
      <c r="BW216">
        <f>MAX(-99,(BW$3*'Climate Model'!N322+BW$4*'Climate Model'!N322^2+BW$6*'Climate Model'!N322^6)*(K216/K$69)^BS$8)</f>
        <v>-13.37290177160787</v>
      </c>
      <c r="BX216">
        <f>MAX(-99,(BX$3*'Climate Model'!N322+BX$4*'Climate Model'!N322^2+BX$6*'Climate Model'!N322^6)*(L216/L$69)^BS$8)</f>
        <v>-14.290316119767416</v>
      </c>
      <c r="BY216">
        <f>MAX(-99,(BY$3*'Climate Model'!N322+BY$4*'Climate Model'!N322^2+BY$6*'Climate Model'!N322^6)*(M216/M$69)^BS$8)</f>
        <v>-11.064440396576975</v>
      </c>
      <c r="BZ216">
        <f t="shared" si="268"/>
        <v>5.1522249780379614E-2</v>
      </c>
      <c r="CA216">
        <f t="shared" si="280"/>
        <v>3.9551945939592465E-5</v>
      </c>
    </row>
    <row r="217" spans="1:79" ht="14.5" x14ac:dyDescent="0.35">
      <c r="A217" s="13">
        <v>2168</v>
      </c>
      <c r="B217" s="18">
        <f t="shared" si="231"/>
        <v>1286.4629388798726</v>
      </c>
      <c r="C217">
        <f t="shared" si="232"/>
        <v>3572.2092823253292</v>
      </c>
      <c r="D217">
        <f t="shared" si="233"/>
        <v>6807.952072091005</v>
      </c>
      <c r="E217" s="11">
        <f t="shared" si="256"/>
        <v>2.9478362427812891E-6</v>
      </c>
      <c r="F217" s="11">
        <f t="shared" si="289"/>
        <v>5.9097618001414232E-6</v>
      </c>
      <c r="G217" s="11">
        <f t="shared" si="290"/>
        <v>1.3047745065635641E-5</v>
      </c>
      <c r="H217">
        <f t="shared" si="281"/>
        <v>313207.40354180813</v>
      </c>
      <c r="I217">
        <f t="shared" si="282"/>
        <v>60116.151394792141</v>
      </c>
      <c r="J217">
        <f t="shared" si="257"/>
        <v>42248.468850142432</v>
      </c>
      <c r="K217">
        <f t="shared" si="234"/>
        <v>243463.99268564925</v>
      </c>
      <c r="L217">
        <f t="shared" si="283"/>
        <v>16828.843621295207</v>
      </c>
      <c r="M217">
        <f t="shared" si="235"/>
        <v>6205.7529786877849</v>
      </c>
      <c r="N217" s="11">
        <f t="shared" si="258"/>
        <v>4.2072338317032101E-3</v>
      </c>
      <c r="O217" s="11">
        <f t="shared" si="248"/>
        <v>4.3352342989497047E-3</v>
      </c>
      <c r="P217" s="11">
        <f t="shared" si="249"/>
        <v>4.8774264665907901E-3</v>
      </c>
      <c r="Q217">
        <f t="shared" si="269"/>
        <v>5891.5375195086481</v>
      </c>
      <c r="R217">
        <f t="shared" si="284"/>
        <v>4215.8559309062111</v>
      </c>
      <c r="S217">
        <f t="shared" si="285"/>
        <v>3620.7961485582309</v>
      </c>
      <c r="T217">
        <f t="shared" si="236"/>
        <v>18.8103392604582</v>
      </c>
      <c r="U217">
        <f t="shared" si="237"/>
        <v>70.128506783809684</v>
      </c>
      <c r="V217">
        <f t="shared" si="238"/>
        <v>85.702423001443861</v>
      </c>
      <c r="W217" s="11">
        <f t="shared" si="250"/>
        <v>-1.219247815263802E-2</v>
      </c>
      <c r="X217" s="11">
        <f t="shared" si="251"/>
        <v>-1.3228586309256496E-2</v>
      </c>
      <c r="Y217" s="11">
        <f t="shared" si="252"/>
        <v>-1.2203590291796629E-2</v>
      </c>
      <c r="Z217">
        <f t="shared" si="239"/>
        <v>7092.0943431306259</v>
      </c>
      <c r="AA217">
        <f t="shared" si="240"/>
        <v>16414.392169719631</v>
      </c>
      <c r="AB217">
        <f t="shared" si="241"/>
        <v>6756.3393122811831</v>
      </c>
      <c r="AC217">
        <f t="shared" si="242"/>
        <v>1.548634009319384</v>
      </c>
      <c r="AD217">
        <f t="shared" si="243"/>
        <v>4.260450795240474</v>
      </c>
      <c r="AE217">
        <f t="shared" si="244"/>
        <v>1.8887111589876018</v>
      </c>
      <c r="AF217" s="11">
        <f t="shared" si="286"/>
        <v>-2.9039671966837322E-3</v>
      </c>
      <c r="AG217" s="11">
        <f t="shared" si="287"/>
        <v>2.0566286860739247E-3</v>
      </c>
      <c r="AH217" s="11">
        <f t="shared" si="288"/>
        <v>8.2570411056281934E-4</v>
      </c>
      <c r="AI217">
        <f t="shared" si="297"/>
        <v>598665.29223804432</v>
      </c>
      <c r="AJ217">
        <f t="shared" si="292"/>
        <v>114757.37735735667</v>
      </c>
      <c r="AK217">
        <f t="shared" si="293"/>
        <v>80199.566544490925</v>
      </c>
      <c r="AL217">
        <f t="shared" si="295"/>
        <v>82.767336102587976</v>
      </c>
      <c r="AM217">
        <f t="shared" si="296"/>
        <v>9.8198862380324403</v>
      </c>
      <c r="AN217">
        <f t="shared" si="291"/>
        <v>4.260946879432324</v>
      </c>
      <c r="AO217" s="11">
        <f t="shared" si="253"/>
        <v>4.5189631106797475E-3</v>
      </c>
      <c r="AP217" s="11">
        <f t="shared" si="254"/>
        <v>4.5189631106797648E-3</v>
      </c>
      <c r="AQ217" s="11">
        <f t="shared" si="255"/>
        <v>4.5189631106797379E-3</v>
      </c>
      <c r="AR217">
        <f t="shared" si="245"/>
        <v>313207.40354180813</v>
      </c>
      <c r="AS217">
        <f t="shared" si="230"/>
        <v>60116.151394792141</v>
      </c>
      <c r="AT217">
        <f t="shared" si="246"/>
        <v>42248.468850142432</v>
      </c>
      <c r="AU217">
        <f t="shared" si="294"/>
        <v>62641.480708361632</v>
      </c>
      <c r="AV217">
        <f t="shared" si="270"/>
        <v>12023.230278958428</v>
      </c>
      <c r="AW217">
        <f t="shared" si="271"/>
        <v>8449.6937700284871</v>
      </c>
      <c r="AX217">
        <f t="shared" si="272"/>
        <v>194771.1941485194</v>
      </c>
      <c r="AY217">
        <f t="shared" si="273"/>
        <v>13463.074897036166</v>
      </c>
      <c r="AZ217">
        <f t="shared" si="274"/>
        <v>4964.6023829502283</v>
      </c>
      <c r="BA217">
        <f t="shared" si="275"/>
        <v>15668.579291349997</v>
      </c>
      <c r="BB217">
        <f t="shared" si="276"/>
        <v>33963.515713051893</v>
      </c>
      <c r="BC217">
        <f t="shared" si="277"/>
        <v>57936.274564233732</v>
      </c>
      <c r="BD217">
        <f t="shared" si="278"/>
        <v>78.644494204871918</v>
      </c>
      <c r="BE217">
        <f t="shared" si="228"/>
        <v>0.22892962336720582</v>
      </c>
      <c r="BF217">
        <f t="shared" si="228"/>
        <v>9.4306365573996173E-2</v>
      </c>
      <c r="BG217">
        <f t="shared" si="228"/>
        <v>1.9318389499603753E-2</v>
      </c>
      <c r="BH217">
        <f t="shared" si="259"/>
        <v>0.10911386031816132</v>
      </c>
      <c r="BI217">
        <f t="shared" si="260"/>
        <v>5.2408772455050717E-3</v>
      </c>
      <c r="BJ217">
        <f t="shared" si="261"/>
        <v>8.8936905877762111E-4</v>
      </c>
      <c r="BK217">
        <f t="shared" si="262"/>
        <v>3.7320017285840052E-5</v>
      </c>
      <c r="BL217">
        <f t="shared" si="263"/>
        <v>1641.4815543459868</v>
      </c>
      <c r="BM217">
        <f t="shared" si="264"/>
        <v>53.465444983319259</v>
      </c>
      <c r="BN217">
        <f t="shared" si="229"/>
        <v>1.5767135877875906</v>
      </c>
      <c r="BO217">
        <f t="shared" si="265"/>
        <v>2022.0388917442222</v>
      </c>
      <c r="BP217">
        <f t="shared" si="266"/>
        <v>69.07762031904474</v>
      </c>
      <c r="BQ217">
        <f t="shared" si="267"/>
        <v>24.160195019375323</v>
      </c>
      <c r="BR217" s="11">
        <f t="shared" si="279"/>
        <v>3.4288475089260889E-2</v>
      </c>
      <c r="BS217">
        <f>MAX(-99,(BS$3*'Climate Model'!E323+BS$4*'Climate Model'!E323^2+BS$6*'Climate Model'!E323^6)*(K217/K$69)^BS$8)</f>
        <v>-13.47880912655009</v>
      </c>
      <c r="BT217">
        <f>MAX(-99,(BT$3*'Climate Model'!E323+BT$4*'Climate Model'!E323^2+BT$6*'Climate Model'!E323^6)*(L217/L$69)^BS$8)</f>
        <v>-14.387045244315305</v>
      </c>
      <c r="BU217">
        <f>MAX(-99,(BU$3*'Climate Model'!E323+BU$4*'Climate Model'!E323^2+BU$6*'Climate Model'!E323^6)*(M217/M$69)^BS$8)</f>
        <v>-11.127663489832265</v>
      </c>
      <c r="BV217" s="41">
        <f t="shared" si="247"/>
        <v>7.3111170616648249E-4</v>
      </c>
      <c r="BW217">
        <f>MAX(-99,(BW$3*'Climate Model'!N323+BW$4*'Climate Model'!N323^2+BW$6*'Climate Model'!N323^6)*(K217/K$69)^BS$8)</f>
        <v>-13.478822158117657</v>
      </c>
      <c r="BX217">
        <f>MAX(-99,(BX$3*'Climate Model'!N323+BX$4*'Climate Model'!N323^2+BX$6*'Climate Model'!N323^6)*(L217/L$69)^BS$8)</f>
        <v>-14.387057431162344</v>
      </c>
      <c r="BY217">
        <f>MAX(-99,(BY$3*'Climate Model'!N323+BY$4*'Climate Model'!N323^2+BY$6*'Climate Model'!N323^6)*(M217/M$69)^BS$8)</f>
        <v>-11.127671818678667</v>
      </c>
      <c r="BZ217">
        <f t="shared" si="268"/>
        <v>5.1660907912178276E-2</v>
      </c>
      <c r="CA217">
        <f t="shared" si="280"/>
        <v>3.7769894525782193E-5</v>
      </c>
    </row>
    <row r="218" spans="1:79" ht="14.5" x14ac:dyDescent="0.35">
      <c r="A218" s="13">
        <v>2169</v>
      </c>
      <c r="B218" s="18">
        <f t="shared" si="231"/>
        <v>1286.4665415478448</v>
      </c>
      <c r="C218">
        <f t="shared" si="232"/>
        <v>3572.2293376859902</v>
      </c>
      <c r="D218">
        <f t="shared" si="233"/>
        <v>6808.0364590929084</v>
      </c>
      <c r="E218" s="11">
        <f t="shared" si="256"/>
        <v>2.8004444306422245E-6</v>
      </c>
      <c r="F218" s="11">
        <f t="shared" si="289"/>
        <v>5.6142737101343516E-6</v>
      </c>
      <c r="G218" s="11">
        <f t="shared" si="290"/>
        <v>1.2395357812353859E-5</v>
      </c>
      <c r="H218">
        <f t="shared" si="281"/>
        <v>314513.06782257598</v>
      </c>
      <c r="I218">
        <f t="shared" si="282"/>
        <v>60374.583858062557</v>
      </c>
      <c r="J218">
        <f t="shared" si="257"/>
        <v>42453.075939569957</v>
      </c>
      <c r="K218">
        <f t="shared" si="234"/>
        <v>244478.23372395028</v>
      </c>
      <c r="L218">
        <f t="shared" si="283"/>
        <v>16901.094009034667</v>
      </c>
      <c r="M218">
        <f t="shared" si="235"/>
        <v>6235.7298164684526</v>
      </c>
      <c r="N218" s="11">
        <f t="shared" si="258"/>
        <v>4.165876962391621E-3</v>
      </c>
      <c r="O218" s="11">
        <f t="shared" si="248"/>
        <v>4.293247317839098E-3</v>
      </c>
      <c r="P218" s="11">
        <f t="shared" si="249"/>
        <v>4.8304916234365343E-3</v>
      </c>
      <c r="Q218">
        <f t="shared" si="269"/>
        <v>5843.965617979984</v>
      </c>
      <c r="R218">
        <f t="shared" si="284"/>
        <v>4177.9698515546124</v>
      </c>
      <c r="S218">
        <f t="shared" si="285"/>
        <v>3593.9307652568041</v>
      </c>
      <c r="T218">
        <f t="shared" si="236"/>
        <v>18.580994609981353</v>
      </c>
      <c r="U218">
        <f t="shared" si="237"/>
        <v>69.200805779080781</v>
      </c>
      <c r="V218">
        <f t="shared" si="238"/>
        <v>84.656545744119995</v>
      </c>
      <c r="W218" s="11">
        <f t="shared" si="250"/>
        <v>-1.219247815263802E-2</v>
      </c>
      <c r="X218" s="11">
        <f t="shared" si="251"/>
        <v>-1.3228586309256496E-2</v>
      </c>
      <c r="Y218" s="11">
        <f t="shared" si="252"/>
        <v>-1.2203590291796629E-2</v>
      </c>
      <c r="Z218">
        <f t="shared" si="239"/>
        <v>7014.6894196894755</v>
      </c>
      <c r="AA218">
        <f t="shared" si="240"/>
        <v>16301.024336660277</v>
      </c>
      <c r="AB218">
        <f t="shared" si="241"/>
        <v>6712.0642225222973</v>
      </c>
      <c r="AC218">
        <f t="shared" si="242"/>
        <v>1.5441368269566518</v>
      </c>
      <c r="AD218">
        <f t="shared" si="243"/>
        <v>4.2692129605615721</v>
      </c>
      <c r="AE218">
        <f t="shared" si="244"/>
        <v>1.8902706755552436</v>
      </c>
      <c r="AF218" s="11">
        <f t="shared" si="286"/>
        <v>-2.9039671966837322E-3</v>
      </c>
      <c r="AG218" s="11">
        <f t="shared" si="287"/>
        <v>2.0566286860739247E-3</v>
      </c>
      <c r="AH218" s="11">
        <f t="shared" si="288"/>
        <v>8.2570411056281934E-4</v>
      </c>
      <c r="AI218">
        <f t="shared" si="297"/>
        <v>601440.24372260156</v>
      </c>
      <c r="AJ218">
        <f t="shared" si="292"/>
        <v>115304.86990057945</v>
      </c>
      <c r="AK218">
        <f t="shared" si="293"/>
        <v>80629.30366007032</v>
      </c>
      <c r="AL218">
        <f t="shared" si="295"/>
        <v>83.137618415818636</v>
      </c>
      <c r="AM218">
        <f t="shared" si="296"/>
        <v>9.8638181846565747</v>
      </c>
      <c r="AN218">
        <f t="shared" si="291"/>
        <v>4.2800093905793979</v>
      </c>
      <c r="AO218" s="11">
        <f t="shared" si="253"/>
        <v>4.4737734795729503E-3</v>
      </c>
      <c r="AP218" s="11">
        <f t="shared" si="254"/>
        <v>4.4737734795729667E-3</v>
      </c>
      <c r="AQ218" s="11">
        <f t="shared" si="255"/>
        <v>4.4737734795729407E-3</v>
      </c>
      <c r="AR218">
        <f t="shared" si="245"/>
        <v>314513.06782257598</v>
      </c>
      <c r="AS218">
        <f t="shared" si="230"/>
        <v>60374.583858062557</v>
      </c>
      <c r="AT218">
        <f t="shared" si="246"/>
        <v>42453.075939569957</v>
      </c>
      <c r="AU218">
        <f t="shared" si="294"/>
        <v>62902.613564515195</v>
      </c>
      <c r="AV218">
        <f t="shared" si="270"/>
        <v>12074.916771612512</v>
      </c>
      <c r="AW218">
        <f t="shared" si="271"/>
        <v>8490.6151879139925</v>
      </c>
      <c r="AX218">
        <f t="shared" si="272"/>
        <v>195582.5869791602</v>
      </c>
      <c r="AY218">
        <f t="shared" si="273"/>
        <v>13520.875207227731</v>
      </c>
      <c r="AZ218">
        <f t="shared" si="274"/>
        <v>4988.5838531747622</v>
      </c>
      <c r="BA218">
        <f t="shared" si="275"/>
        <v>15673.971299558225</v>
      </c>
      <c r="BB218">
        <f t="shared" si="276"/>
        <v>33979.010029856196</v>
      </c>
      <c r="BC218">
        <f t="shared" si="277"/>
        <v>57969.799694868925</v>
      </c>
      <c r="BD218">
        <f t="shared" si="278"/>
        <v>74.937404816233851</v>
      </c>
      <c r="BE218">
        <f t="shared" ref="BE218:BG249" si="298">BE$8</f>
        <v>0.22892962336720582</v>
      </c>
      <c r="BF218">
        <f t="shared" si="298"/>
        <v>9.4306365573996173E-2</v>
      </c>
      <c r="BG218">
        <f t="shared" si="298"/>
        <v>1.9318389499603753E-2</v>
      </c>
      <c r="BH218">
        <f t="shared" si="259"/>
        <v>0.10899330748052599</v>
      </c>
      <c r="BI218">
        <f t="shared" si="260"/>
        <v>5.2408772455050717E-3</v>
      </c>
      <c r="BJ218">
        <f t="shared" si="261"/>
        <v>8.8936905877762111E-4</v>
      </c>
      <c r="BK218">
        <f t="shared" si="262"/>
        <v>3.7320017285840052E-5</v>
      </c>
      <c r="BL218">
        <f t="shared" si="263"/>
        <v>1648.3243805653317</v>
      </c>
      <c r="BM218">
        <f t="shared" si="264"/>
        <v>53.695286819935653</v>
      </c>
      <c r="BN218">
        <f t="shared" si="229"/>
        <v>1.5843495279018311</v>
      </c>
      <c r="BO218">
        <f t="shared" si="265"/>
        <v>2052.873729764478</v>
      </c>
      <c r="BP218">
        <f t="shared" si="266"/>
        <v>69.857052650261281</v>
      </c>
      <c r="BQ218">
        <f t="shared" si="267"/>
        <v>24.437342351550914</v>
      </c>
      <c r="BR218" s="11">
        <f t="shared" si="279"/>
        <v>3.4246770140033495E-2</v>
      </c>
      <c r="BS218">
        <f>MAX(-99,(BS$3*'Climate Model'!E324+BS$4*'Climate Model'!E324^2+BS$6*'Climate Model'!E324^6)*(K218/K$69)^BS$8)</f>
        <v>-13.583422181473068</v>
      </c>
      <c r="BT218">
        <f>MAX(-99,(BT$3*'Climate Model'!E324+BT$4*'Climate Model'!E324^2+BT$6*'Climate Model'!E324^6)*(L218/L$69)^BS$8)</f>
        <v>-14.482553851984733</v>
      </c>
      <c r="BU218">
        <f>MAX(-99,(BU$3*'Climate Model'!E324+BU$4*'Climate Model'!E324^2+BU$6*'Climate Model'!E324^6)*(M218/M$69)^BS$8)</f>
        <v>-11.190044772777002</v>
      </c>
      <c r="BV218" s="41">
        <f t="shared" si="247"/>
        <v>6.9629686301569764E-4</v>
      </c>
      <c r="BW218">
        <f>MAX(-99,(BW$3*'Climate Model'!N324+BW$4*'Climate Model'!N324^2+BW$6*'Climate Model'!N324^6)*(K218/K$69)^BS$8)</f>
        <v>-13.583435193380543</v>
      </c>
      <c r="BX218">
        <f>MAX(-99,(BX$3*'Climate Model'!N324+BX$4*'Climate Model'!N324^2+BX$6*'Climate Model'!N324^6)*(L218/L$69)^BS$8)</f>
        <v>-14.482566017199852</v>
      </c>
      <c r="BY218">
        <f>MAX(-99,(BY$3*'Climate Model'!N324+BY$4*'Climate Model'!N324^2+BY$6*'Climate Model'!N324^6)*(M218/M$69)^BS$8)</f>
        <v>-11.190053083649309</v>
      </c>
      <c r="BZ218">
        <f t="shared" si="268"/>
        <v>5.1797068317610467E-2</v>
      </c>
      <c r="CA218">
        <f t="shared" si="280"/>
        <v>3.6066136182961951E-5</v>
      </c>
    </row>
    <row r="219" spans="1:79" ht="14.5" x14ac:dyDescent="0.35">
      <c r="A219" s="13">
        <v>2170</v>
      </c>
      <c r="B219" s="18">
        <f t="shared" si="231"/>
        <v>1286.4699640920035</v>
      </c>
      <c r="C219">
        <f t="shared" si="232"/>
        <v>3572.2483903855841</v>
      </c>
      <c r="D219">
        <f t="shared" si="233"/>
        <v>6808.1166277384236</v>
      </c>
      <c r="E219" s="11">
        <f t="shared" si="256"/>
        <v>2.6604222091101134E-6</v>
      </c>
      <c r="F219" s="11">
        <f t="shared" si="289"/>
        <v>5.3335600246276335E-6</v>
      </c>
      <c r="G219" s="11">
        <f t="shared" si="290"/>
        <v>1.1775589921736165E-5</v>
      </c>
      <c r="H219">
        <f t="shared" si="281"/>
        <v>315811.34608724626</v>
      </c>
      <c r="I219">
        <f t="shared" si="282"/>
        <v>60631.616477107622</v>
      </c>
      <c r="J219">
        <f t="shared" si="257"/>
        <v>42656.681241144572</v>
      </c>
      <c r="K219">
        <f t="shared" si="234"/>
        <v>245486.76214927985</v>
      </c>
      <c r="L219">
        <f t="shared" si="283"/>
        <v>16972.956483175327</v>
      </c>
      <c r="M219">
        <f t="shared" si="235"/>
        <v>6265.5626472889344</v>
      </c>
      <c r="N219" s="11">
        <f t="shared" si="258"/>
        <v>4.125227878029979E-3</v>
      </c>
      <c r="O219" s="11">
        <f t="shared" si="248"/>
        <v>4.2519421584333722E-3</v>
      </c>
      <c r="P219" s="11">
        <f t="shared" si="249"/>
        <v>4.7841763030998952E-3</v>
      </c>
      <c r="Q219">
        <f t="shared" si="269"/>
        <v>5796.5423734703363</v>
      </c>
      <c r="R219">
        <f t="shared" si="284"/>
        <v>4140.2527860550599</v>
      </c>
      <c r="S219">
        <f t="shared" si="285"/>
        <v>3567.0980807402584</v>
      </c>
      <c r="T219">
        <f t="shared" si="236"/>
        <v>18.35444623914487</v>
      </c>
      <c r="U219">
        <f t="shared" si="237"/>
        <v>68.285376947162121</v>
      </c>
      <c r="V219">
        <f t="shared" si="238"/>
        <v>83.623431944340012</v>
      </c>
      <c r="W219" s="11">
        <f t="shared" si="250"/>
        <v>-1.219247815263802E-2</v>
      </c>
      <c r="X219" s="11">
        <f t="shared" si="251"/>
        <v>-1.3228586309256496E-2</v>
      </c>
      <c r="Y219" s="11">
        <f t="shared" si="252"/>
        <v>-1.2203590291796629E-2</v>
      </c>
      <c r="Z219">
        <f t="shared" si="239"/>
        <v>6937.8425535688848</v>
      </c>
      <c r="AA219">
        <f t="shared" si="240"/>
        <v>16187.757938192955</v>
      </c>
      <c r="AB219">
        <f t="shared" si="241"/>
        <v>6667.7634765487501</v>
      </c>
      <c r="AC219">
        <f t="shared" si="242"/>
        <v>1.5396527042639783</v>
      </c>
      <c r="AD219">
        <f t="shared" si="243"/>
        <v>4.2779931464032215</v>
      </c>
      <c r="AE219">
        <f t="shared" si="244"/>
        <v>1.8918314798221261</v>
      </c>
      <c r="AF219" s="11">
        <f t="shared" si="286"/>
        <v>-2.9039671966837322E-3</v>
      </c>
      <c r="AG219" s="11">
        <f t="shared" si="287"/>
        <v>2.0566286860739247E-3</v>
      </c>
      <c r="AH219" s="11">
        <f t="shared" si="288"/>
        <v>8.2570411056281934E-4</v>
      </c>
      <c r="AI219">
        <f t="shared" si="297"/>
        <v>604198.83291485673</v>
      </c>
      <c r="AJ219">
        <f t="shared" si="292"/>
        <v>115849.29968213402</v>
      </c>
      <c r="AK219">
        <f t="shared" si="293"/>
        <v>81056.988481977285</v>
      </c>
      <c r="AL219">
        <f t="shared" si="295"/>
        <v>83.505837899517942</v>
      </c>
      <c r="AM219">
        <f t="shared" si="296"/>
        <v>9.9075053879764017</v>
      </c>
      <c r="AN219">
        <f t="shared" si="291"/>
        <v>4.2989657051582562</v>
      </c>
      <c r="AO219" s="11">
        <f t="shared" si="253"/>
        <v>4.4290357447772204E-3</v>
      </c>
      <c r="AP219" s="11">
        <f t="shared" si="254"/>
        <v>4.4290357447772368E-3</v>
      </c>
      <c r="AQ219" s="11">
        <f t="shared" si="255"/>
        <v>4.4290357447772117E-3</v>
      </c>
      <c r="AR219">
        <f t="shared" si="245"/>
        <v>315811.34608724626</v>
      </c>
      <c r="AS219">
        <f t="shared" si="230"/>
        <v>60631.616477107622</v>
      </c>
      <c r="AT219">
        <f t="shared" si="246"/>
        <v>42656.681241144572</v>
      </c>
      <c r="AU219">
        <f t="shared" si="294"/>
        <v>63162.269217449255</v>
      </c>
      <c r="AV219">
        <f t="shared" si="270"/>
        <v>12126.323295421525</v>
      </c>
      <c r="AW219">
        <f t="shared" si="271"/>
        <v>8531.336248228914</v>
      </c>
      <c r="AX219">
        <f t="shared" si="272"/>
        <v>196389.40971942389</v>
      </c>
      <c r="AY219">
        <f t="shared" si="273"/>
        <v>13578.365186540261</v>
      </c>
      <c r="AZ219">
        <f t="shared" si="274"/>
        <v>5012.4501178311475</v>
      </c>
      <c r="BA219">
        <f t="shared" si="275"/>
        <v>15679.309064456178</v>
      </c>
      <c r="BB219">
        <f t="shared" si="276"/>
        <v>33994.348052359361</v>
      </c>
      <c r="BC219">
        <f t="shared" si="277"/>
        <v>58002.975888055458</v>
      </c>
      <c r="BD219">
        <f t="shared" si="278"/>
        <v>71.404668363223067</v>
      </c>
      <c r="BE219">
        <f t="shared" si="298"/>
        <v>0.22892962336720582</v>
      </c>
      <c r="BF219">
        <f t="shared" si="298"/>
        <v>9.4306365573996173E-2</v>
      </c>
      <c r="BG219">
        <f t="shared" si="298"/>
        <v>1.9318389499603753E-2</v>
      </c>
      <c r="BH219">
        <f t="shared" si="259"/>
        <v>0.10887312879785606</v>
      </c>
      <c r="BI219">
        <f t="shared" si="260"/>
        <v>5.2408772455050717E-3</v>
      </c>
      <c r="BJ219">
        <f t="shared" si="261"/>
        <v>8.8936905877762111E-4</v>
      </c>
      <c r="BK219">
        <f t="shared" si="262"/>
        <v>3.7320017285840052E-5</v>
      </c>
      <c r="BL219">
        <f t="shared" si="263"/>
        <v>1655.128497580976</v>
      </c>
      <c r="BM219">
        <f t="shared" si="264"/>
        <v>53.92388367841091</v>
      </c>
      <c r="BN219">
        <f t="shared" si="229"/>
        <v>1.5919480812760844</v>
      </c>
      <c r="BO219">
        <f t="shared" si="265"/>
        <v>2084.1802608406724</v>
      </c>
      <c r="BP219">
        <f t="shared" si="266"/>
        <v>70.645328533628145</v>
      </c>
      <c r="BQ219">
        <f t="shared" si="267"/>
        <v>24.717684899147208</v>
      </c>
      <c r="BR219" s="11">
        <f t="shared" si="279"/>
        <v>3.4205745722104303E-2</v>
      </c>
      <c r="BS219">
        <f>MAX(-99,(BS$3*'Climate Model'!E325+BS$4*'Climate Model'!E325^2+BS$6*'Climate Model'!E325^6)*(K219/K$69)^BS$8)</f>
        <v>-13.686725245081099</v>
      </c>
      <c r="BT219">
        <f>MAX(-99,(BT$3*'Climate Model'!E325+BT$4*'Climate Model'!E325^2+BT$6*'Climate Model'!E325^6)*(L219/L$69)^BS$8)</f>
        <v>-14.576828325473505</v>
      </c>
      <c r="BU219">
        <f>MAX(-99,(BU$3*'Climate Model'!E325+BU$4*'Climate Model'!E325^2+BU$6*'Climate Model'!E325^6)*(M219/M$69)^BS$8)</f>
        <v>-11.251576276956548</v>
      </c>
      <c r="BV219" s="41">
        <f t="shared" si="247"/>
        <v>6.6313986953875977E-4</v>
      </c>
      <c r="BW219">
        <f>MAX(-99,(BW$3*'Climate Model'!N325+BW$4*'Climate Model'!N325^2+BW$6*'Climate Model'!N325^6)*(K219/K$69)^BS$8)</f>
        <v>-13.686738237171596</v>
      </c>
      <c r="BX219">
        <f>MAX(-99,(BX$3*'Climate Model'!N325+BX$4*'Climate Model'!N325^2+BX$6*'Climate Model'!N325^6)*(L219/L$69)^BS$8)</f>
        <v>-14.576840468982633</v>
      </c>
      <c r="BY219">
        <f>MAX(-99,(BY$3*'Climate Model'!N325+BY$4*'Climate Model'!N325^2+BY$6*'Climate Model'!N325^6)*(M219/M$69)^BS$8)</f>
        <v>-11.2515845698696</v>
      </c>
      <c r="BZ219">
        <f t="shared" si="268"/>
        <v>5.193078325001619E-2</v>
      </c>
      <c r="CA219">
        <f t="shared" si="280"/>
        <v>3.4437372829461344E-5</v>
      </c>
    </row>
    <row r="220" spans="1:79" ht="14.5" x14ac:dyDescent="0.35">
      <c r="A220" s="13">
        <v>2171</v>
      </c>
      <c r="B220" s="18">
        <f t="shared" si="231"/>
        <v>1286.4732155176041</v>
      </c>
      <c r="C220">
        <f t="shared" si="232"/>
        <v>3572.2664905467359</v>
      </c>
      <c r="D220">
        <f t="shared" si="233"/>
        <v>6808.1927888484934</v>
      </c>
      <c r="E220" s="11">
        <f t="shared" si="256"/>
        <v>2.5274010986546075E-6</v>
      </c>
      <c r="F220" s="11">
        <f t="shared" si="289"/>
        <v>5.0668820233962516E-6</v>
      </c>
      <c r="G220" s="11">
        <f t="shared" si="290"/>
        <v>1.1186810425649357E-5</v>
      </c>
      <c r="H220">
        <f t="shared" si="281"/>
        <v>317102.3231838033</v>
      </c>
      <c r="I220">
        <f t="shared" si="282"/>
        <v>60887.263281139501</v>
      </c>
      <c r="J220">
        <f t="shared" si="257"/>
        <v>42859.288107361972</v>
      </c>
      <c r="K220">
        <f t="shared" si="234"/>
        <v>246489.64265938429</v>
      </c>
      <c r="L220">
        <f t="shared" si="283"/>
        <v>17044.434798541781</v>
      </c>
      <c r="M220">
        <f t="shared" si="235"/>
        <v>6295.2518291731567</v>
      </c>
      <c r="N220" s="11">
        <f t="shared" si="258"/>
        <v>4.0852732804166148E-3</v>
      </c>
      <c r="O220" s="11">
        <f t="shared" si="248"/>
        <v>4.2113061114195244E-3</v>
      </c>
      <c r="P220" s="11">
        <f t="shared" si="249"/>
        <v>4.7384701990121529E-3</v>
      </c>
      <c r="Q220">
        <f t="shared" si="269"/>
        <v>5749.2744240966122</v>
      </c>
      <c r="R220">
        <f t="shared" si="284"/>
        <v>4102.7091024952078</v>
      </c>
      <c r="S220">
        <f t="shared" si="285"/>
        <v>3540.302597177506</v>
      </c>
      <c r="T220">
        <f t="shared" si="236"/>
        <v>18.130660054370328</v>
      </c>
      <c r="U220">
        <f t="shared" si="237"/>
        <v>67.382057944556479</v>
      </c>
      <c r="V220">
        <f t="shared" si="238"/>
        <v>82.602925842097349</v>
      </c>
      <c r="W220" s="11">
        <f t="shared" si="250"/>
        <v>-1.219247815263802E-2</v>
      </c>
      <c r="X220" s="11">
        <f t="shared" si="251"/>
        <v>-1.3228586309256496E-2</v>
      </c>
      <c r="Y220" s="11">
        <f t="shared" si="252"/>
        <v>-1.2203590291796629E-2</v>
      </c>
      <c r="Z220">
        <f t="shared" si="239"/>
        <v>6861.5588241780288</v>
      </c>
      <c r="AA220">
        <f t="shared" si="240"/>
        <v>16074.61289668889</v>
      </c>
      <c r="AB220">
        <f t="shared" si="241"/>
        <v>6623.4457113944991</v>
      </c>
      <c r="AC220">
        <f t="shared" si="242"/>
        <v>1.5351816033165102</v>
      </c>
      <c r="AD220">
        <f t="shared" si="243"/>
        <v>4.2867913898269423</v>
      </c>
      <c r="AE220">
        <f t="shared" si="244"/>
        <v>1.8933935728515074</v>
      </c>
      <c r="AF220" s="11">
        <f t="shared" si="286"/>
        <v>-2.9039671966837322E-3</v>
      </c>
      <c r="AG220" s="11">
        <f t="shared" si="287"/>
        <v>2.0566286860739247E-3</v>
      </c>
      <c r="AH220" s="11">
        <f t="shared" si="288"/>
        <v>8.2570411056281934E-4</v>
      </c>
      <c r="AI220">
        <f t="shared" si="297"/>
        <v>606941.21884082037</v>
      </c>
      <c r="AJ220">
        <f t="shared" si="292"/>
        <v>116390.69300934214</v>
      </c>
      <c r="AK220">
        <f t="shared" si="293"/>
        <v>81482.625882008462</v>
      </c>
      <c r="AL220">
        <f t="shared" si="295"/>
        <v>83.871989737062933</v>
      </c>
      <c r="AM220">
        <f t="shared" si="296"/>
        <v>9.9509472765262714</v>
      </c>
      <c r="AN220">
        <f t="shared" si="291"/>
        <v>4.3178155752042358</v>
      </c>
      <c r="AO220" s="11">
        <f t="shared" si="253"/>
        <v>4.3847453873294478E-3</v>
      </c>
      <c r="AP220" s="11">
        <f t="shared" si="254"/>
        <v>4.3847453873294643E-3</v>
      </c>
      <c r="AQ220" s="11">
        <f t="shared" si="255"/>
        <v>4.3847453873294391E-3</v>
      </c>
      <c r="AR220">
        <f t="shared" si="245"/>
        <v>317102.3231838033</v>
      </c>
      <c r="AS220">
        <f t="shared" si="230"/>
        <v>60887.263281139501</v>
      </c>
      <c r="AT220">
        <f t="shared" si="246"/>
        <v>42859.288107361972</v>
      </c>
      <c r="AU220">
        <f t="shared" si="294"/>
        <v>63420.464636760662</v>
      </c>
      <c r="AV220">
        <f t="shared" si="270"/>
        <v>12177.452656227901</v>
      </c>
      <c r="AW220">
        <f t="shared" si="271"/>
        <v>8571.8576214723944</v>
      </c>
      <c r="AX220">
        <f t="shared" si="272"/>
        <v>197191.71412750741</v>
      </c>
      <c r="AY220">
        <f t="shared" si="273"/>
        <v>13635.547838833423</v>
      </c>
      <c r="AZ220">
        <f t="shared" si="274"/>
        <v>5036.2014633385252</v>
      </c>
      <c r="BA220">
        <f t="shared" si="275"/>
        <v>15684.593580890636</v>
      </c>
      <c r="BB220">
        <f t="shared" si="276"/>
        <v>34009.532616818542</v>
      </c>
      <c r="BC220">
        <f t="shared" si="277"/>
        <v>58035.808983067727</v>
      </c>
      <c r="BD220">
        <f t="shared" si="278"/>
        <v>68.038109677332784</v>
      </c>
      <c r="BE220">
        <f t="shared" si="298"/>
        <v>0.22892962336720582</v>
      </c>
      <c r="BF220">
        <f t="shared" si="298"/>
        <v>9.4306365573996173E-2</v>
      </c>
      <c r="BG220">
        <f t="shared" si="298"/>
        <v>1.9318389499603753E-2</v>
      </c>
      <c r="BH220">
        <f t="shared" si="259"/>
        <v>0.10875332568412345</v>
      </c>
      <c r="BI220">
        <f t="shared" si="260"/>
        <v>5.2408772455050717E-3</v>
      </c>
      <c r="BJ220">
        <f t="shared" si="261"/>
        <v>8.8936905877762111E-4</v>
      </c>
      <c r="BK220">
        <f t="shared" si="262"/>
        <v>3.7320017285840052E-5</v>
      </c>
      <c r="BL220">
        <f t="shared" si="263"/>
        <v>1661.8943500707901</v>
      </c>
      <c r="BM220">
        <f t="shared" si="264"/>
        <v>54.151248035892252</v>
      </c>
      <c r="BN220">
        <f t="shared" si="229"/>
        <v>1.5995093730255479</v>
      </c>
      <c r="BO220">
        <f t="shared" si="265"/>
        <v>2115.9656945455217</v>
      </c>
      <c r="BP220">
        <f t="shared" si="266"/>
        <v>71.442547907005178</v>
      </c>
      <c r="BQ220">
        <f t="shared" si="267"/>
        <v>25.001259387070068</v>
      </c>
      <c r="BR220" s="11">
        <f t="shared" si="279"/>
        <v>3.4165389593095313E-2</v>
      </c>
      <c r="BS220">
        <f>MAX(-99,(BS$3*'Climate Model'!E326+BS$4*'Climate Model'!E326^2+BS$6*'Climate Model'!E326^6)*(K220/K$69)^BS$8)</f>
        <v>-13.788716147706497</v>
      </c>
      <c r="BT220">
        <f>MAX(-99,(BT$3*'Climate Model'!E326+BT$4*'Climate Model'!E326^2+BT$6*'Climate Model'!E326^6)*(L220/L$69)^BS$8)</f>
        <v>-14.669867671945299</v>
      </c>
      <c r="BU220">
        <f>MAX(-99,(BU$3*'Climate Model'!E326+BU$4*'Climate Model'!E326^2+BU$6*'Climate Model'!E326^6)*(M220/M$69)^BS$8)</f>
        <v>-11.31225863860853</v>
      </c>
      <c r="BV220" s="41">
        <f t="shared" si="247"/>
        <v>6.3156178051310444E-4</v>
      </c>
      <c r="BW220">
        <f>MAX(-99,(BW$3*'Climate Model'!N326+BW$4*'Climate Model'!N326^2+BW$6*'Climate Model'!N326^6)*(K220/K$69)^BS$8)</f>
        <v>-13.788729119833338</v>
      </c>
      <c r="BX220">
        <f>MAX(-99,(BX$3*'Climate Model'!N326+BX$4*'Climate Model'!N326^2+BX$6*'Climate Model'!N326^6)*(L220/L$69)^BS$8)</f>
        <v>-14.669879793682441</v>
      </c>
      <c r="BY220">
        <f>MAX(-99,(BY$3*'Climate Model'!N326+BY$4*'Climate Model'!N326^2+BY$6*'Climate Model'!N326^6)*(M220/M$69)^BS$8)</f>
        <v>-11.312266913581604</v>
      </c>
      <c r="BZ220">
        <f t="shared" si="268"/>
        <v>5.2062104137935376E-2</v>
      </c>
      <c r="CA220">
        <f t="shared" si="280"/>
        <v>3.2880435186613129E-5</v>
      </c>
    </row>
    <row r="221" spans="1:79" ht="14.5" x14ac:dyDescent="0.35">
      <c r="A221" s="13">
        <v>2172</v>
      </c>
      <c r="B221" s="18">
        <f t="shared" si="231"/>
        <v>1286.4763043797316</v>
      </c>
      <c r="C221">
        <f t="shared" si="232"/>
        <v>3572.2836857869565</v>
      </c>
      <c r="D221">
        <f t="shared" si="233"/>
        <v>6808.2651427124592</v>
      </c>
      <c r="E221" s="11">
        <f t="shared" si="256"/>
        <v>2.4010310437218771E-6</v>
      </c>
      <c r="F221" s="11">
        <f t="shared" si="289"/>
        <v>4.8135379222264389E-6</v>
      </c>
      <c r="G221" s="11">
        <f t="shared" si="290"/>
        <v>1.0627469904366889E-5</v>
      </c>
      <c r="H221">
        <f t="shared" si="281"/>
        <v>318386.08364700311</v>
      </c>
      <c r="I221">
        <f t="shared" si="282"/>
        <v>61141.538249868943</v>
      </c>
      <c r="J221">
        <f t="shared" si="257"/>
        <v>43060.899935041198</v>
      </c>
      <c r="K221">
        <f t="shared" si="234"/>
        <v>247486.93976179487</v>
      </c>
      <c r="L221">
        <f t="shared" si="283"/>
        <v>17115.532703388802</v>
      </c>
      <c r="M221">
        <f t="shared" si="235"/>
        <v>6324.7977322289544</v>
      </c>
      <c r="N221" s="11">
        <f t="shared" si="258"/>
        <v>4.0460000333105688E-3</v>
      </c>
      <c r="O221" s="11">
        <f t="shared" si="248"/>
        <v>4.1713266346094634E-3</v>
      </c>
      <c r="P221" s="11">
        <f t="shared" si="249"/>
        <v>4.6933631660098906E-3</v>
      </c>
      <c r="Q221">
        <f t="shared" si="269"/>
        <v>5702.1681607314977</v>
      </c>
      <c r="R221">
        <f t="shared" si="284"/>
        <v>4065.342978789372</v>
      </c>
      <c r="S221">
        <f t="shared" si="285"/>
        <v>3513.5486863639276</v>
      </c>
      <c r="T221">
        <f t="shared" si="236"/>
        <v>17.909602377764511</v>
      </c>
      <c r="U221">
        <f t="shared" si="237"/>
        <v>66.490688575341593</v>
      </c>
      <c r="V221">
        <f t="shared" si="238"/>
        <v>81.594873578216735</v>
      </c>
      <c r="W221" s="11">
        <f t="shared" si="250"/>
        <v>-1.219247815263802E-2</v>
      </c>
      <c r="X221" s="11">
        <f t="shared" si="251"/>
        <v>-1.3228586309256496E-2</v>
      </c>
      <c r="Y221" s="11">
        <f t="shared" si="252"/>
        <v>-1.2203590291796629E-2</v>
      </c>
      <c r="Z221">
        <f t="shared" si="239"/>
        <v>6785.842932835284</v>
      </c>
      <c r="AA221">
        <f t="shared" si="240"/>
        <v>15961.608534029767</v>
      </c>
      <c r="AB221">
        <f t="shared" si="241"/>
        <v>6579.1193458938351</v>
      </c>
      <c r="AC221">
        <f t="shared" si="242"/>
        <v>1.5307234862995267</v>
      </c>
      <c r="AD221">
        <f t="shared" si="243"/>
        <v>4.2956077279704754</v>
      </c>
      <c r="AE221">
        <f t="shared" si="244"/>
        <v>1.8949569557075241</v>
      </c>
      <c r="AF221" s="11">
        <f t="shared" si="286"/>
        <v>-2.9039671966837322E-3</v>
      </c>
      <c r="AG221" s="11">
        <f t="shared" si="287"/>
        <v>2.0566286860739247E-3</v>
      </c>
      <c r="AH221" s="11">
        <f t="shared" si="288"/>
        <v>8.2570411056281934E-4</v>
      </c>
      <c r="AI221">
        <f t="shared" si="297"/>
        <v>609667.56159349903</v>
      </c>
      <c r="AJ221">
        <f t="shared" si="292"/>
        <v>116929.07636463584</v>
      </c>
      <c r="AK221">
        <f t="shared" si="293"/>
        <v>81906.220915280021</v>
      </c>
      <c r="AL221">
        <f t="shared" si="295"/>
        <v>84.236069483987393</v>
      </c>
      <c r="AM221">
        <f t="shared" si="296"/>
        <v>9.9941433229948764</v>
      </c>
      <c r="AN221">
        <f t="shared" si="291"/>
        <v>4.336558771911684</v>
      </c>
      <c r="AO221" s="11">
        <f t="shared" si="253"/>
        <v>4.3408979334561533E-3</v>
      </c>
      <c r="AP221" s="11">
        <f t="shared" si="254"/>
        <v>4.3408979334561698E-3</v>
      </c>
      <c r="AQ221" s="11">
        <f t="shared" si="255"/>
        <v>4.3408979334561447E-3</v>
      </c>
      <c r="AR221">
        <f t="shared" si="245"/>
        <v>318386.08364700311</v>
      </c>
      <c r="AS221">
        <f t="shared" si="230"/>
        <v>61141.538249868943</v>
      </c>
      <c r="AT221">
        <f t="shared" si="246"/>
        <v>43060.899935041198</v>
      </c>
      <c r="AU221">
        <f t="shared" si="294"/>
        <v>63677.216729400621</v>
      </c>
      <c r="AV221">
        <f t="shared" si="270"/>
        <v>12228.307649973789</v>
      </c>
      <c r="AW221">
        <f t="shared" si="271"/>
        <v>8612.1799870082396</v>
      </c>
      <c r="AX221">
        <f t="shared" si="272"/>
        <v>197989.55180943588</v>
      </c>
      <c r="AY221">
        <f t="shared" si="273"/>
        <v>13692.426162711043</v>
      </c>
      <c r="AZ221">
        <f t="shared" si="274"/>
        <v>5059.8381857831628</v>
      </c>
      <c r="BA221">
        <f t="shared" si="275"/>
        <v>15689.825821690463</v>
      </c>
      <c r="BB221">
        <f t="shared" si="276"/>
        <v>34024.566492428356</v>
      </c>
      <c r="BC221">
        <f t="shared" si="277"/>
        <v>58068.30466645753</v>
      </c>
      <c r="BD221">
        <f t="shared" si="278"/>
        <v>64.829935251006873</v>
      </c>
      <c r="BE221">
        <f t="shared" si="298"/>
        <v>0.22892962336720582</v>
      </c>
      <c r="BF221">
        <f t="shared" si="298"/>
        <v>9.4306365573996173E-2</v>
      </c>
      <c r="BG221">
        <f t="shared" si="298"/>
        <v>1.9318389499603753E-2</v>
      </c>
      <c r="BH221">
        <f t="shared" si="259"/>
        <v>0.10863389950469535</v>
      </c>
      <c r="BI221">
        <f t="shared" si="260"/>
        <v>5.2408772455050717E-3</v>
      </c>
      <c r="BJ221">
        <f t="shared" si="261"/>
        <v>8.8936905877762111E-4</v>
      </c>
      <c r="BK221">
        <f t="shared" si="262"/>
        <v>3.7320017285840052E-5</v>
      </c>
      <c r="BL221">
        <f t="shared" si="263"/>
        <v>1668.622381071053</v>
      </c>
      <c r="BM221">
        <f t="shared" si="264"/>
        <v>54.377392325501859</v>
      </c>
      <c r="BN221">
        <f t="shared" si="229"/>
        <v>1.6070335299195662</v>
      </c>
      <c r="BO221">
        <f t="shared" si="265"/>
        <v>2148.2373504985862</v>
      </c>
      <c r="BP221">
        <f t="shared" si="266"/>
        <v>72.248811836921831</v>
      </c>
      <c r="BQ221">
        <f t="shared" si="267"/>
        <v>25.288102963743118</v>
      </c>
      <c r="BR221" s="11">
        <f t="shared" si="279"/>
        <v>3.4125689640472218E-2</v>
      </c>
      <c r="BS221">
        <f>MAX(-99,(BS$3*'Climate Model'!E327+BS$4*'Climate Model'!E327^2+BS$6*'Climate Model'!E327^6)*(K221/K$69)^BS$8)</f>
        <v>-13.889393178957157</v>
      </c>
      <c r="BT221">
        <f>MAX(-99,(BT$3*'Climate Model'!E327+BT$4*'Climate Model'!E327^2+BT$6*'Climate Model'!E327^6)*(L221/L$69)^BS$8)</f>
        <v>-14.761671304197417</v>
      </c>
      <c r="BU221">
        <f>MAX(-99,(BU$3*'Climate Model'!E327+BU$4*'Climate Model'!E327^2+BU$6*'Climate Model'!E327^6)*(M221/M$69)^BS$8)</f>
        <v>-11.372092744496385</v>
      </c>
      <c r="BV221" s="41">
        <f t="shared" si="247"/>
        <v>6.0148741001248051E-4</v>
      </c>
      <c r="BW221">
        <f>MAX(-99,(BW$3*'Climate Model'!N327+BW$4*'Climate Model'!N327^2+BW$6*'Climate Model'!N327^6)*(K221/K$69)^BS$8)</f>
        <v>-13.889406130983438</v>
      </c>
      <c r="BX221">
        <f>MAX(-99,(BX$3*'Climate Model'!N327+BX$4*'Climate Model'!N327^2+BX$6*'Climate Model'!N327^6)*(L221/L$69)^BS$8)</f>
        <v>-14.76168340410428</v>
      </c>
      <c r="BY221">
        <f>MAX(-99,(BY$3*'Climate Model'!N327+BY$4*'Climate Model'!N327^2+BY$6*'Climate Model'!N327^6)*(M221/M$69)^BS$8)</f>
        <v>-11.372101001552984</v>
      </c>
      <c r="BZ221">
        <f t="shared" si="268"/>
        <v>5.2191081294008269E-2</v>
      </c>
      <c r="CA221">
        <f t="shared" si="280"/>
        <v>3.1392278313283851E-5</v>
      </c>
    </row>
    <row r="222" spans="1:79" ht="14.5" x14ac:dyDescent="0.35">
      <c r="A222" s="13">
        <v>2173</v>
      </c>
      <c r="B222" s="18">
        <f t="shared" si="231"/>
        <v>1286.4792388057981</v>
      </c>
      <c r="C222">
        <f t="shared" si="232"/>
        <v>3572.3000213437972</v>
      </c>
      <c r="D222">
        <f t="shared" si="233"/>
        <v>6808.3338796137186</v>
      </c>
      <c r="E222" s="11">
        <f t="shared" si="256"/>
        <v>2.2809794915357832E-6</v>
      </c>
      <c r="F222" s="11">
        <f t="shared" si="289"/>
        <v>4.5728610261151166E-6</v>
      </c>
      <c r="G222" s="11">
        <f t="shared" si="290"/>
        <v>1.0096096409148544E-5</v>
      </c>
      <c r="H222">
        <f t="shared" si="281"/>
        <v>319662.71164125029</v>
      </c>
      <c r="I222">
        <f t="shared" si="282"/>
        <v>61394.45530429385</v>
      </c>
      <c r="J222">
        <f t="shared" si="257"/>
        <v>43261.520161907611</v>
      </c>
      <c r="K222">
        <f t="shared" si="234"/>
        <v>248478.71772729425</v>
      </c>
      <c r="L222">
        <f t="shared" si="283"/>
        <v>17186.253936532186</v>
      </c>
      <c r="M222">
        <f t="shared" si="235"/>
        <v>6354.2007379288689</v>
      </c>
      <c r="N222" s="11">
        <f t="shared" si="258"/>
        <v>4.0073951637769707E-3</v>
      </c>
      <c r="O222" s="11">
        <f t="shared" si="248"/>
        <v>4.1319913536422602E-3</v>
      </c>
      <c r="P222" s="11">
        <f t="shared" si="249"/>
        <v>4.6488452192055222E-3</v>
      </c>
      <c r="Q222">
        <f t="shared" si="269"/>
        <v>5655.2297321720762</v>
      </c>
      <c r="R222">
        <f t="shared" si="284"/>
        <v>4028.1584071893903</v>
      </c>
      <c r="S222">
        <f t="shared" si="285"/>
        <v>3486.8405921010935</v>
      </c>
      <c r="T222">
        <f t="shared" si="236"/>
        <v>17.691239942051183</v>
      </c>
      <c r="U222">
        <f t="shared" si="237"/>
        <v>65.611110762760788</v>
      </c>
      <c r="V222">
        <f t="shared" si="238"/>
        <v>80.599123171157231</v>
      </c>
      <c r="W222" s="11">
        <f t="shared" si="250"/>
        <v>-1.219247815263802E-2</v>
      </c>
      <c r="X222" s="11">
        <f t="shared" si="251"/>
        <v>-1.3228586309256496E-2</v>
      </c>
      <c r="Y222" s="11">
        <f t="shared" si="252"/>
        <v>-1.2203590291796629E-2</v>
      </c>
      <c r="Z222">
        <f t="shared" si="239"/>
        <v>6710.6992138104642</v>
      </c>
      <c r="AA222">
        <f t="shared" si="240"/>
        <v>15848.763582344456</v>
      </c>
      <c r="AB222">
        <f t="shared" si="241"/>
        <v>6534.792584174028</v>
      </c>
      <c r="AC222">
        <f t="shared" si="242"/>
        <v>1.5262783155081194</v>
      </c>
      <c r="AD222">
        <f t="shared" si="243"/>
        <v>4.3044421980479406</v>
      </c>
      <c r="AE222">
        <f t="shared" si="244"/>
        <v>1.8965216294551914</v>
      </c>
      <c r="AF222" s="11">
        <f t="shared" si="286"/>
        <v>-2.9039671966837322E-3</v>
      </c>
      <c r="AG222" s="11">
        <f t="shared" si="287"/>
        <v>2.0566286860739247E-3</v>
      </c>
      <c r="AH222" s="11">
        <f t="shared" si="288"/>
        <v>8.2570411056281934E-4</v>
      </c>
      <c r="AI222">
        <f t="shared" si="297"/>
        <v>612378.02216354967</v>
      </c>
      <c r="AJ222">
        <f t="shared" si="292"/>
        <v>117464.47637814605</v>
      </c>
      <c r="AK222">
        <f t="shared" si="293"/>
        <v>82327.778810760268</v>
      </c>
      <c r="AL222">
        <f t="shared" si="295"/>
        <v>84.598073062133452</v>
      </c>
      <c r="AM222">
        <f t="shared" si="296"/>
        <v>10.037093043531355</v>
      </c>
      <c r="AN222">
        <f t="shared" si="291"/>
        <v>4.3551950853328734</v>
      </c>
      <c r="AO222" s="11">
        <f t="shared" si="253"/>
        <v>4.297488954121592E-3</v>
      </c>
      <c r="AP222" s="11">
        <f t="shared" si="254"/>
        <v>4.2974889541216085E-3</v>
      </c>
      <c r="AQ222" s="11">
        <f t="shared" si="255"/>
        <v>4.2974889541215833E-3</v>
      </c>
      <c r="AR222">
        <f t="shared" si="245"/>
        <v>319662.71164125029</v>
      </c>
      <c r="AS222">
        <f t="shared" si="230"/>
        <v>61394.45530429385</v>
      </c>
      <c r="AT222">
        <f t="shared" si="246"/>
        <v>43261.520161907611</v>
      </c>
      <c r="AU222">
        <f t="shared" si="294"/>
        <v>63932.542328250063</v>
      </c>
      <c r="AV222">
        <f t="shared" si="270"/>
        <v>12278.89106085877</v>
      </c>
      <c r="AW222">
        <f t="shared" si="271"/>
        <v>8652.3040323815221</v>
      </c>
      <c r="AX222">
        <f t="shared" si="272"/>
        <v>198782.97418183542</v>
      </c>
      <c r="AY222">
        <f t="shared" si="273"/>
        <v>13749.003149225749</v>
      </c>
      <c r="AZ222">
        <f t="shared" si="274"/>
        <v>5083.3605903430953</v>
      </c>
      <c r="BA222">
        <f t="shared" si="275"/>
        <v>15695.006738132002</v>
      </c>
      <c r="BB222">
        <f t="shared" si="276"/>
        <v>34039.452383019845</v>
      </c>
      <c r="BC222">
        <f t="shared" si="277"/>
        <v>58100.468477239934</v>
      </c>
      <c r="BD222">
        <f t="shared" si="278"/>
        <v>61.772715533371453</v>
      </c>
      <c r="BE222">
        <f t="shared" si="298"/>
        <v>0.22892962336720582</v>
      </c>
      <c r="BF222">
        <f t="shared" si="298"/>
        <v>9.4306365573996173E-2</v>
      </c>
      <c r="BG222">
        <f t="shared" si="298"/>
        <v>1.9318389499603753E-2</v>
      </c>
      <c r="BH222">
        <f t="shared" si="259"/>
        <v>0.10851485157497602</v>
      </c>
      <c r="BI222">
        <f t="shared" si="260"/>
        <v>5.2408772455050717E-3</v>
      </c>
      <c r="BJ222">
        <f t="shared" si="261"/>
        <v>8.8936905877762111E-4</v>
      </c>
      <c r="BK222">
        <f t="shared" si="262"/>
        <v>3.7320017285840052E-5</v>
      </c>
      <c r="BL222">
        <f t="shared" si="263"/>
        <v>1675.3130316770778</v>
      </c>
      <c r="BM222">
        <f t="shared" si="264"/>
        <v>54.602328928144551</v>
      </c>
      <c r="BN222">
        <f t="shared" si="229"/>
        <v>1.6145206802541099</v>
      </c>
      <c r="BO222">
        <f t="shared" si="265"/>
        <v>2181.0026600497267</v>
      </c>
      <c r="BP222">
        <f t="shared" si="266"/>
        <v>73.064222531441487</v>
      </c>
      <c r="BQ222">
        <f t="shared" si="267"/>
        <v>25.578253205976136</v>
      </c>
      <c r="BR222" s="11">
        <f t="shared" si="279"/>
        <v>3.4086633884237799E-2</v>
      </c>
      <c r="BS222">
        <f>MAX(-99,(BS$3*'Climate Model'!E328+BS$4*'Climate Model'!E328^2+BS$6*'Climate Model'!E328^6)*(K222/K$69)^BS$8)</f>
        <v>-13.988755076477327</v>
      </c>
      <c r="BT222">
        <f>MAX(-99,(BT$3*'Climate Model'!E328+BT$4*'Climate Model'!E328^2+BT$6*'Climate Model'!E328^6)*(L222/L$69)^BS$8)</f>
        <v>-14.852239030286253</v>
      </c>
      <c r="BU222">
        <f>MAX(-99,(BU$3*'Climate Model'!E328+BU$4*'Climate Model'!E328^2+BU$6*'Climate Model'!E328^6)*(M222/M$69)^BS$8)</f>
        <v>-11.431079724642741</v>
      </c>
      <c r="BV222" s="41">
        <f t="shared" si="247"/>
        <v>5.7284515239283858E-4</v>
      </c>
      <c r="BW222">
        <f>MAX(-99,(BW$3*'Climate Model'!N328+BW$4*'Climate Model'!N328^2+BW$6*'Climate Model'!N328^6)*(K222/K$69)^BS$8)</f>
        <v>-13.988768008275574</v>
      </c>
      <c r="BX222">
        <f>MAX(-99,(BX$3*'Climate Model'!N328+BX$4*'Climate Model'!N328^2+BX$6*'Climate Model'!N328^6)*(L222/L$69)^BS$8)</f>
        <v>-14.852251108311966</v>
      </c>
      <c r="BY222">
        <f>MAX(-99,(BY$3*'Climate Model'!N328+BY$4*'Climate Model'!N328^2+BY$6*'Climate Model'!N328^6)*(M222/M$69)^BS$8)</f>
        <v>-11.431087963810395</v>
      </c>
      <c r="BZ222">
        <f t="shared" si="268"/>
        <v>5.2317764215722484E-2</v>
      </c>
      <c r="CA222">
        <f t="shared" si="280"/>
        <v>2.9969977615008143E-5</v>
      </c>
    </row>
    <row r="223" spans="1:79" ht="14.5" x14ac:dyDescent="0.35">
      <c r="A223" s="13">
        <v>2174</v>
      </c>
      <c r="B223" s="18">
        <f t="shared" si="231"/>
        <v>1286.4820265169201</v>
      </c>
      <c r="C223">
        <f t="shared" si="232"/>
        <v>3572.3155401937615</v>
      </c>
      <c r="D223">
        <f t="shared" si="233"/>
        <v>6808.399180329191</v>
      </c>
      <c r="E223" s="11">
        <f t="shared" si="256"/>
        <v>2.1669305169589939E-6</v>
      </c>
      <c r="F223" s="11">
        <f t="shared" si="289"/>
        <v>4.3442179748093603E-6</v>
      </c>
      <c r="G223" s="11">
        <f t="shared" si="290"/>
        <v>9.5912915886911166E-6</v>
      </c>
      <c r="H223">
        <f t="shared" si="281"/>
        <v>320932.29090612259</v>
      </c>
      <c r="I223">
        <f t="shared" si="282"/>
        <v>61646.028297920493</v>
      </c>
      <c r="J223">
        <f t="shared" si="257"/>
        <v>43461.152263307129</v>
      </c>
      <c r="K223">
        <f t="shared" si="234"/>
        <v>249465.04054551717</v>
      </c>
      <c r="L223">
        <f t="shared" si="283"/>
        <v>17256.602224611106</v>
      </c>
      <c r="M223">
        <f t="shared" si="235"/>
        <v>6383.4612384178317</v>
      </c>
      <c r="N223" s="11">
        <f t="shared" si="258"/>
        <v>3.9694458633894435E-3</v>
      </c>
      <c r="O223" s="11">
        <f t="shared" si="248"/>
        <v>4.0932880625825594E-3</v>
      </c>
      <c r="P223" s="11">
        <f t="shared" si="249"/>
        <v>4.6049065328238638E-3</v>
      </c>
      <c r="Q223">
        <f t="shared" si="269"/>
        <v>5608.4650502955819</v>
      </c>
      <c r="R223">
        <f t="shared" si="284"/>
        <v>3991.1591987542779</v>
      </c>
      <c r="S223">
        <f t="shared" si="285"/>
        <v>3460.1824325610678</v>
      </c>
      <c r="T223">
        <f t="shared" si="236"/>
        <v>17.475539885564647</v>
      </c>
      <c r="U223">
        <f t="shared" si="237"/>
        <v>64.743168521189418</v>
      </c>
      <c r="V223">
        <f t="shared" si="238"/>
        <v>79.615524494098381</v>
      </c>
      <c r="W223" s="11">
        <f t="shared" si="250"/>
        <v>-1.219247815263802E-2</v>
      </c>
      <c r="X223" s="11">
        <f t="shared" si="251"/>
        <v>-1.3228586309256496E-2</v>
      </c>
      <c r="Y223" s="11">
        <f t="shared" si="252"/>
        <v>-1.2203590291796629E-2</v>
      </c>
      <c r="Z223">
        <f t="shared" si="239"/>
        <v>6636.1316452109386</v>
      </c>
      <c r="AA223">
        <f t="shared" si="240"/>
        <v>15736.096194770322</v>
      </c>
      <c r="AB223">
        <f t="shared" si="241"/>
        <v>6490.4734191411762</v>
      </c>
      <c r="AC223">
        <f t="shared" si="242"/>
        <v>1.5218460533468741</v>
      </c>
      <c r="AD223">
        <f t="shared" si="243"/>
        <v>4.3132948373499929</v>
      </c>
      <c r="AE223">
        <f t="shared" si="244"/>
        <v>1.8980875951604039</v>
      </c>
      <c r="AF223" s="11">
        <f t="shared" si="286"/>
        <v>-2.9039671966837322E-3</v>
      </c>
      <c r="AG223" s="11">
        <f t="shared" si="287"/>
        <v>2.0566286860739247E-3</v>
      </c>
      <c r="AH223" s="11">
        <f t="shared" si="288"/>
        <v>8.2570411056281934E-4</v>
      </c>
      <c r="AI223">
        <f t="shared" si="297"/>
        <v>615072.76227544469</v>
      </c>
      <c r="AJ223">
        <f t="shared" si="292"/>
        <v>117996.91980119022</v>
      </c>
      <c r="AK223">
        <f t="shared" si="293"/>
        <v>82747.304962065769</v>
      </c>
      <c r="AL223">
        <f t="shared" si="295"/>
        <v>84.957996753812708</v>
      </c>
      <c r="AM223">
        <f t="shared" si="296"/>
        <v>10.079795997052562</v>
      </c>
      <c r="AN223">
        <f t="shared" si="291"/>
        <v>4.373724324077414</v>
      </c>
      <c r="AO223" s="11">
        <f t="shared" si="253"/>
        <v>4.2545140645803758E-3</v>
      </c>
      <c r="AP223" s="11">
        <f t="shared" si="254"/>
        <v>4.2545140645803923E-3</v>
      </c>
      <c r="AQ223" s="11">
        <f t="shared" si="255"/>
        <v>4.2545140645803671E-3</v>
      </c>
      <c r="AR223">
        <f t="shared" si="245"/>
        <v>320932.29090612259</v>
      </c>
      <c r="AS223">
        <f t="shared" si="230"/>
        <v>61646.028297920493</v>
      </c>
      <c r="AT223">
        <f t="shared" si="246"/>
        <v>43461.152263307129</v>
      </c>
      <c r="AU223">
        <f t="shared" si="294"/>
        <v>64186.458181224523</v>
      </c>
      <c r="AV223">
        <f t="shared" si="270"/>
        <v>12329.205659584099</v>
      </c>
      <c r="AW223">
        <f t="shared" si="271"/>
        <v>8692.2304526614262</v>
      </c>
      <c r="AX223">
        <f t="shared" si="272"/>
        <v>199572.03243641375</v>
      </c>
      <c r="AY223">
        <f t="shared" si="273"/>
        <v>13805.281779688885</v>
      </c>
      <c r="AZ223">
        <f t="shared" si="274"/>
        <v>5106.7689907342656</v>
      </c>
      <c r="BA223">
        <f t="shared" si="275"/>
        <v>15700.137260393454</v>
      </c>
      <c r="BB223">
        <f t="shared" si="276"/>
        <v>34054.19292870786</v>
      </c>
      <c r="BC223">
        <f t="shared" si="277"/>
        <v>58132.305811872764</v>
      </c>
      <c r="BD223">
        <f t="shared" si="278"/>
        <v>58.859368039170178</v>
      </c>
      <c r="BE223">
        <f t="shared" si="298"/>
        <v>0.22892962336720582</v>
      </c>
      <c r="BF223">
        <f t="shared" si="298"/>
        <v>9.4306365573996173E-2</v>
      </c>
      <c r="BG223">
        <f t="shared" si="298"/>
        <v>1.9318389499603753E-2</v>
      </c>
      <c r="BH223">
        <f t="shared" si="259"/>
        <v>0.10839618315918623</v>
      </c>
      <c r="BI223">
        <f t="shared" si="260"/>
        <v>5.2408772455050717E-3</v>
      </c>
      <c r="BJ223">
        <f t="shared" si="261"/>
        <v>8.8936905877762111E-4</v>
      </c>
      <c r="BK223">
        <f t="shared" si="262"/>
        <v>3.7320017285840052E-5</v>
      </c>
      <c r="BL223">
        <f t="shared" si="263"/>
        <v>1681.9667407577122</v>
      </c>
      <c r="BM223">
        <f t="shared" si="264"/>
        <v>54.826070164700148</v>
      </c>
      <c r="BN223">
        <f t="shared" si="229"/>
        <v>1.6219709537291485</v>
      </c>
      <c r="BO223">
        <f t="shared" si="265"/>
        <v>2214.2691679883878</v>
      </c>
      <c r="BP223">
        <f t="shared" si="266"/>
        <v>73.88888335317472</v>
      </c>
      <c r="BQ223">
        <f t="shared" si="267"/>
        <v>25.871748123891052</v>
      </c>
      <c r="BR223" s="11">
        <f t="shared" si="279"/>
        <v>3.4048210479422386E-2</v>
      </c>
      <c r="BS223">
        <f>MAX(-99,(BS$3*'Climate Model'!E329+BS$4*'Climate Model'!E329^2+BS$6*'Climate Model'!E329^6)*(K223/K$69)^BS$8)</f>
        <v>-14.086801014769701</v>
      </c>
      <c r="BT223">
        <f>MAX(-99,(BT$3*'Climate Model'!E329+BT$4*'Climate Model'!E329^2+BT$6*'Climate Model'!E329^6)*(L223/L$69)^BS$8)</f>
        <v>-14.941571043221124</v>
      </c>
      <c r="BU223">
        <f>MAX(-99,(BU$3*'Climate Model'!E329+BU$4*'Climate Model'!E329^2+BU$6*'Climate Model'!E329^6)*(M223/M$69)^BS$8)</f>
        <v>-11.489220945136124</v>
      </c>
      <c r="BV223" s="41">
        <f t="shared" si="247"/>
        <v>5.4556681180270333E-4</v>
      </c>
      <c r="BW223">
        <f>MAX(-99,(BW$3*'Climate Model'!N329+BW$4*'Climate Model'!N329^2+BW$6*'Climate Model'!N329^6)*(K223/K$69)^BS$8)</f>
        <v>-14.086813926221485</v>
      </c>
      <c r="BX223">
        <f>MAX(-99,(BX$3*'Climate Model'!N329+BX$4*'Climate Model'!N329^2+BX$6*'Climate Model'!N329^6)*(L223/L$69)^BS$8)</f>
        <v>-14.941583099321891</v>
      </c>
      <c r="BY223">
        <f>MAX(-99,(BY$3*'Climate Model'!N329+BY$4*'Climate Model'!N329^2+BY$6*'Climate Model'!N329^6)*(M223/M$69)^BS$8)</f>
        <v>-11.489229166446169</v>
      </c>
      <c r="BZ223">
        <f t="shared" si="268"/>
        <v>5.2442201364306731E-2</v>
      </c>
      <c r="CA223">
        <f t="shared" si="280"/>
        <v>2.8610724602240201E-5</v>
      </c>
    </row>
    <row r="224" spans="1:79" ht="14.5" x14ac:dyDescent="0.35">
      <c r="A224" s="13">
        <v>2175</v>
      </c>
      <c r="B224" s="18">
        <f t="shared" si="231"/>
        <v>1286.4846748482246</v>
      </c>
      <c r="C224">
        <f t="shared" si="232"/>
        <v>3572.3302831652741</v>
      </c>
      <c r="D224">
        <f t="shared" si="233"/>
        <v>6808.4612166038933</v>
      </c>
      <c r="E224" s="11">
        <f t="shared" si="256"/>
        <v>2.058583991111044E-6</v>
      </c>
      <c r="F224" s="11">
        <f t="shared" si="289"/>
        <v>4.127007076068892E-6</v>
      </c>
      <c r="G224" s="11">
        <f t="shared" si="290"/>
        <v>9.1117270092565607E-6</v>
      </c>
      <c r="H224">
        <f t="shared" si="281"/>
        <v>322194.90470449411</v>
      </c>
      <c r="I224">
        <f t="shared" si="282"/>
        <v>61896.271008408614</v>
      </c>
      <c r="J224">
        <f t="shared" si="257"/>
        <v>43659.799749048914</v>
      </c>
      <c r="K224">
        <f t="shared" si="234"/>
        <v>250445.97188264653</v>
      </c>
      <c r="L224">
        <f t="shared" si="283"/>
        <v>17326.581279479353</v>
      </c>
      <c r="M224">
        <f t="shared" si="235"/>
        <v>6412.5796358471025</v>
      </c>
      <c r="N224" s="11">
        <f t="shared" si="258"/>
        <v>3.9321394893020046E-3</v>
      </c>
      <c r="O224" s="11">
        <f t="shared" si="248"/>
        <v>4.0552047243949145E-3</v>
      </c>
      <c r="P224" s="11">
        <f t="shared" si="249"/>
        <v>4.5615374389721981E-3</v>
      </c>
      <c r="Q224">
        <f t="shared" si="269"/>
        <v>5561.8797951969354</v>
      </c>
      <c r="R224">
        <f t="shared" si="284"/>
        <v>3954.3489877757579</v>
      </c>
      <c r="S224">
        <f t="shared" si="285"/>
        <v>3433.5782026340462</v>
      </c>
      <c r="T224">
        <f t="shared" si="236"/>
        <v>17.262469747304344</v>
      </c>
      <c r="U224">
        <f t="shared" si="237"/>
        <v>63.886707928472127</v>
      </c>
      <c r="V224">
        <f t="shared" si="238"/>
        <v>78.643929252305909</v>
      </c>
      <c r="W224" s="11">
        <f t="shared" si="250"/>
        <v>-1.219247815263802E-2</v>
      </c>
      <c r="X224" s="11">
        <f t="shared" si="251"/>
        <v>-1.3228586309256496E-2</v>
      </c>
      <c r="Y224" s="11">
        <f t="shared" si="252"/>
        <v>-1.2203590291796629E-2</v>
      </c>
      <c r="Z224">
        <f t="shared" si="239"/>
        <v>6562.1438597066108</v>
      </c>
      <c r="AA224">
        <f t="shared" si="240"/>
        <v>15623.623956226727</v>
      </c>
      <c r="AB224">
        <f t="shared" si="241"/>
        <v>6446.1696359568878</v>
      </c>
      <c r="AC224">
        <f t="shared" si="242"/>
        <v>1.517426662329552</v>
      </c>
      <c r="AD224">
        <f t="shared" si="243"/>
        <v>4.3221656832439814</v>
      </c>
      <c r="AE224">
        <f t="shared" si="244"/>
        <v>1.8996548538899363</v>
      </c>
      <c r="AF224" s="11">
        <f t="shared" si="286"/>
        <v>-2.9039671966837322E-3</v>
      </c>
      <c r="AG224" s="11">
        <f t="shared" si="287"/>
        <v>2.0566286860739247E-3</v>
      </c>
      <c r="AH224" s="11">
        <f t="shared" si="288"/>
        <v>8.2570411056281934E-4</v>
      </c>
      <c r="AI224">
        <f t="shared" si="297"/>
        <v>617751.94422912481</v>
      </c>
      <c r="AJ224">
        <f t="shared" si="292"/>
        <v>118526.43348065529</v>
      </c>
      <c r="AK224">
        <f t="shared" si="293"/>
        <v>83164.804918520633</v>
      </c>
      <c r="AL224">
        <f t="shared" si="295"/>
        <v>85.315837195979498</v>
      </c>
      <c r="AM224">
        <f t="shared" si="296"/>
        <v>10.122251784551748</v>
      </c>
      <c r="AN224">
        <f t="shared" si="291"/>
        <v>4.392146315012285</v>
      </c>
      <c r="AO224" s="11">
        <f t="shared" si="253"/>
        <v>4.211968923934572E-3</v>
      </c>
      <c r="AP224" s="11">
        <f t="shared" si="254"/>
        <v>4.2119689239345885E-3</v>
      </c>
      <c r="AQ224" s="11">
        <f t="shared" si="255"/>
        <v>4.2119689239345634E-3</v>
      </c>
      <c r="AR224">
        <f t="shared" si="245"/>
        <v>322194.90470449411</v>
      </c>
      <c r="AS224">
        <f t="shared" si="230"/>
        <v>61896.271008408614</v>
      </c>
      <c r="AT224">
        <f t="shared" si="246"/>
        <v>43659.799749048914</v>
      </c>
      <c r="AU224">
        <f t="shared" si="294"/>
        <v>64438.980940898822</v>
      </c>
      <c r="AV224">
        <f t="shared" si="270"/>
        <v>12379.254201681724</v>
      </c>
      <c r="AW224">
        <f t="shared" si="271"/>
        <v>8731.9599498097832</v>
      </c>
      <c r="AX224">
        <f t="shared" si="272"/>
        <v>200356.77750611721</v>
      </c>
      <c r="AY224">
        <f t="shared" si="273"/>
        <v>13861.265023583481</v>
      </c>
      <c r="AZ224">
        <f t="shared" si="274"/>
        <v>5130.0637086776824</v>
      </c>
      <c r="BA224">
        <f t="shared" si="275"/>
        <v>15705.218297998594</v>
      </c>
      <c r="BB224">
        <f t="shared" si="276"/>
        <v>34068.79070748877</v>
      </c>
      <c r="BC224">
        <f t="shared" si="277"/>
        <v>58163.821929038771</v>
      </c>
      <c r="BD224">
        <f t="shared" si="278"/>
        <v>56.08314123414155</v>
      </c>
      <c r="BE224">
        <f t="shared" si="298"/>
        <v>0.22892962336720582</v>
      </c>
      <c r="BF224">
        <f t="shared" si="298"/>
        <v>9.4306365573996173E-2</v>
      </c>
      <c r="BG224">
        <f t="shared" si="298"/>
        <v>1.9318389499603753E-2</v>
      </c>
      <c r="BH224">
        <f t="shared" si="259"/>
        <v>0.1082778954692737</v>
      </c>
      <c r="BI224">
        <f t="shared" si="260"/>
        <v>5.2408772455050717E-3</v>
      </c>
      <c r="BJ224">
        <f t="shared" si="261"/>
        <v>8.8936905877762111E-4</v>
      </c>
      <c r="BK224">
        <f t="shared" si="262"/>
        <v>3.7320017285840052E-5</v>
      </c>
      <c r="BL224">
        <f t="shared" si="263"/>
        <v>1688.5839446834582</v>
      </c>
      <c r="BM224">
        <f t="shared" si="264"/>
        <v>55.048628288592923</v>
      </c>
      <c r="BN224">
        <f t="shared" si="229"/>
        <v>1.6293844813308207</v>
      </c>
      <c r="BO224">
        <f t="shared" si="265"/>
        <v>2248.0445342790877</v>
      </c>
      <c r="BP224">
        <f t="shared" si="266"/>
        <v>74.722898832440578</v>
      </c>
      <c r="BQ224">
        <f t="shared" si="267"/>
        <v>26.168626165905323</v>
      </c>
      <c r="BR224" s="11">
        <f t="shared" si="279"/>
        <v>3.4010407718359364E-2</v>
      </c>
      <c r="BS224">
        <f>MAX(-99,(BS$3*'Climate Model'!E330+BS$4*'Climate Model'!E330^2+BS$6*'Climate Model'!E330^6)*(K224/K$69)^BS$8)</f>
        <v>-14.183530594086486</v>
      </c>
      <c r="BT224">
        <f>MAX(-99,(BT$3*'Climate Model'!E330+BT$4*'Climate Model'!E330^2+BT$6*'Climate Model'!E330^6)*(L224/L$69)^BS$8)</f>
        <v>-15.02966791073316</v>
      </c>
      <c r="BU224">
        <f>MAX(-99,(BU$3*'Climate Model'!E330+BU$4*'Climate Model'!E330^2+BU$6*'Climate Model'!E330^6)*(M224/M$69)^BS$8)</f>
        <v>-11.546518001014967</v>
      </c>
      <c r="BV224" s="41">
        <f t="shared" si="247"/>
        <v>5.1958743981209837E-4</v>
      </c>
      <c r="BW224">
        <f>MAX(-99,(BW$3*'Climate Model'!N330+BW$4*'Climate Model'!N330^2+BW$6*'Climate Model'!N330^6)*(K224/K$69)^BS$8)</f>
        <v>-14.183543485082074</v>
      </c>
      <c r="BX224">
        <f>MAX(-99,(BX$3*'Climate Model'!N330+BX$4*'Climate Model'!N330^2+BX$6*'Climate Model'!N330^6)*(L224/L$69)^BS$8)</f>
        <v>-15.029679944871974</v>
      </c>
      <c r="BY224">
        <f>MAX(-99,(BY$3*'Climate Model'!N330+BY$4*'Climate Model'!N330^2+BY$6*'Climate Model'!N330^6)*(M224/M$69)^BS$8)</f>
        <v>-11.54652620450239</v>
      </c>
      <c r="BZ224">
        <f t="shared" si="268"/>
        <v>5.2564440306883273E-2</v>
      </c>
      <c r="CA224">
        <f t="shared" si="280"/>
        <v>2.7311822964209349E-5</v>
      </c>
    </row>
    <row r="225" spans="1:79" ht="14.5" x14ac:dyDescent="0.35">
      <c r="A225" s="13">
        <v>2176</v>
      </c>
      <c r="B225" s="18">
        <f t="shared" si="231"/>
        <v>1286.4871907681434</v>
      </c>
      <c r="C225">
        <f t="shared" si="232"/>
        <v>3572.3442890460124</v>
      </c>
      <c r="D225">
        <f t="shared" si="233"/>
        <v>6808.5201516018533</v>
      </c>
      <c r="E225" s="11">
        <f t="shared" si="256"/>
        <v>1.9556547915554916E-6</v>
      </c>
      <c r="F225" s="11">
        <f t="shared" si="289"/>
        <v>3.9206567222654473E-6</v>
      </c>
      <c r="G225" s="11">
        <f t="shared" si="290"/>
        <v>8.6561406587937316E-6</v>
      </c>
      <c r="H225">
        <f t="shared" si="281"/>
        <v>323450.63577321387</v>
      </c>
      <c r="I225">
        <f t="shared" si="282"/>
        <v>62145.197129633125</v>
      </c>
      <c r="J225">
        <f t="shared" si="257"/>
        <v>43857.466160375348</v>
      </c>
      <c r="K225">
        <f t="shared" si="234"/>
        <v>251421.57504116776</v>
      </c>
      <c r="L225">
        <f t="shared" si="283"/>
        <v>17396.19479572303</v>
      </c>
      <c r="M225">
        <f t="shared" si="235"/>
        <v>6441.5563417341018</v>
      </c>
      <c r="N225" s="11">
        <f t="shared" si="258"/>
        <v>3.8954635652051106E-3</v>
      </c>
      <c r="O225" s="11">
        <f t="shared" si="248"/>
        <v>4.0177294713137166E-3</v>
      </c>
      <c r="P225" s="11">
        <f t="shared" si="249"/>
        <v>4.5187284263911477E-3</v>
      </c>
      <c r="Q225">
        <f t="shared" si="269"/>
        <v>5515.4794203032243</v>
      </c>
      <c r="R225">
        <f t="shared" si="284"/>
        <v>3917.7312361570821</v>
      </c>
      <c r="S225">
        <f t="shared" si="285"/>
        <v>3407.0317762582708</v>
      </c>
      <c r="T225">
        <f t="shared" si="236"/>
        <v>17.051997462049762</v>
      </c>
      <c r="U225">
        <f t="shared" si="237"/>
        <v>63.041577098626071</v>
      </c>
      <c r="V225">
        <f t="shared" si="238"/>
        <v>77.684190960773734</v>
      </c>
      <c r="W225" s="11">
        <f t="shared" si="250"/>
        <v>-1.219247815263802E-2</v>
      </c>
      <c r="X225" s="11">
        <f t="shared" si="251"/>
        <v>-1.3228586309256496E-2</v>
      </c>
      <c r="Y225" s="11">
        <f t="shared" si="252"/>
        <v>-1.2203590291796629E-2</v>
      </c>
      <c r="Z225">
        <f t="shared" si="239"/>
        <v>6488.7391550892162</v>
      </c>
      <c r="AA225">
        <f t="shared" si="240"/>
        <v>15511.363894188324</v>
      </c>
      <c r="AB225">
        <f t="shared" si="241"/>
        <v>6401.8888155033737</v>
      </c>
      <c r="AC225">
        <f t="shared" si="242"/>
        <v>1.5130201050787737</v>
      </c>
      <c r="AD225">
        <f t="shared" si="243"/>
        <v>4.3310547731741051</v>
      </c>
      <c r="AE225">
        <f t="shared" si="244"/>
        <v>1.9012234067114437</v>
      </c>
      <c r="AF225" s="11">
        <f t="shared" si="286"/>
        <v>-2.9039671966837322E-3</v>
      </c>
      <c r="AG225" s="11">
        <f t="shared" si="287"/>
        <v>2.0566286860739247E-3</v>
      </c>
      <c r="AH225" s="11">
        <f t="shared" si="288"/>
        <v>8.2570411056281934E-4</v>
      </c>
      <c r="AI225">
        <f t="shared" si="297"/>
        <v>620415.73074711114</v>
      </c>
      <c r="AJ225">
        <f t="shared" si="292"/>
        <v>119053.04433427149</v>
      </c>
      <c r="AK225">
        <f t="shared" si="293"/>
        <v>83580.284376478347</v>
      </c>
      <c r="AL225">
        <f t="shared" si="295"/>
        <v>85.67159137441854</v>
      </c>
      <c r="AM225">
        <f t="shared" si="296"/>
        <v>10.164460048408955</v>
      </c>
      <c r="AN225">
        <f t="shared" si="291"/>
        <v>4.4104609029626092</v>
      </c>
      <c r="AO225" s="11">
        <f t="shared" si="253"/>
        <v>4.1698492346952266E-3</v>
      </c>
      <c r="AP225" s="11">
        <f t="shared" si="254"/>
        <v>4.1698492346952422E-3</v>
      </c>
      <c r="AQ225" s="11">
        <f t="shared" si="255"/>
        <v>4.1698492346952179E-3</v>
      </c>
      <c r="AR225">
        <f t="shared" si="245"/>
        <v>323450.63577321387</v>
      </c>
      <c r="AS225">
        <f t="shared" si="230"/>
        <v>62145.197129633125</v>
      </c>
      <c r="AT225">
        <f t="shared" si="246"/>
        <v>43857.466160375348</v>
      </c>
      <c r="AU225">
        <f t="shared" si="294"/>
        <v>64690.127154642774</v>
      </c>
      <c r="AV225">
        <f t="shared" si="270"/>
        <v>12429.039425926625</v>
      </c>
      <c r="AW225">
        <f t="shared" si="271"/>
        <v>8771.4932320750704</v>
      </c>
      <c r="AX225">
        <f t="shared" si="272"/>
        <v>201137.26003293422</v>
      </c>
      <c r="AY225">
        <f t="shared" si="273"/>
        <v>13916.955836578423</v>
      </c>
      <c r="AZ225">
        <f t="shared" si="274"/>
        <v>5153.245073387282</v>
      </c>
      <c r="BA225">
        <f t="shared" si="275"/>
        <v>15710.250740250302</v>
      </c>
      <c r="BB225">
        <f t="shared" si="276"/>
        <v>34083.248236790903</v>
      </c>
      <c r="BC225">
        <f t="shared" si="277"/>
        <v>58195.021954239412</v>
      </c>
      <c r="BD225">
        <f t="shared" si="278"/>
        <v>53.437599161694578</v>
      </c>
      <c r="BE225">
        <f t="shared" si="298"/>
        <v>0.22892962336720582</v>
      </c>
      <c r="BF225">
        <f t="shared" si="298"/>
        <v>9.4306365573996173E-2</v>
      </c>
      <c r="BG225">
        <f t="shared" si="298"/>
        <v>1.9318389499603753E-2</v>
      </c>
      <c r="BH225">
        <f t="shared" si="259"/>
        <v>0.1081599896639493</v>
      </c>
      <c r="BI225">
        <f t="shared" si="260"/>
        <v>5.2408772455050717E-3</v>
      </c>
      <c r="BJ225">
        <f t="shared" si="261"/>
        <v>8.8936905877762111E-4</v>
      </c>
      <c r="BK225">
        <f t="shared" si="262"/>
        <v>3.7320017285840052E-5</v>
      </c>
      <c r="BL225">
        <f t="shared" si="263"/>
        <v>1695.1650770679853</v>
      </c>
      <c r="BM225">
        <f t="shared" si="264"/>
        <v>55.27001547873153</v>
      </c>
      <c r="BN225">
        <f t="shared" si="229"/>
        <v>1.6367613952183531</v>
      </c>
      <c r="BO225">
        <f t="shared" si="265"/>
        <v>2282.3365358235615</v>
      </c>
      <c r="BP225">
        <f t="shared" si="266"/>
        <v>75.566374680579528</v>
      </c>
      <c r="BQ225">
        <f t="shared" si="267"/>
        <v>26.468926223774268</v>
      </c>
      <c r="BR225" s="11">
        <f t="shared" si="279"/>
        <v>3.39732140327835E-2</v>
      </c>
      <c r="BS225">
        <f>MAX(-99,(BS$3*'Climate Model'!E331+BS$4*'Climate Model'!E331^2+BS$6*'Climate Model'!E331^6)*(K225/K$69)^BS$8)</f>
        <v>-14.278943829396795</v>
      </c>
      <c r="BT225">
        <f>MAX(-99,(BT$3*'Climate Model'!E331+BT$4*'Climate Model'!E331^2+BT$6*'Climate Model'!E331^6)*(L225/L$69)^BS$8)</f>
        <v>-15.116530565125665</v>
      </c>
      <c r="BU225">
        <f>MAX(-99,(BU$3*'Climate Model'!E331+BU$4*'Climate Model'!E331^2+BU$6*'Climate Model'!E331^6)*(M225/M$69)^BS$8)</f>
        <v>-11.602972709232716</v>
      </c>
      <c r="BV225" s="41">
        <f t="shared" si="247"/>
        <v>4.9484518077342709E-4</v>
      </c>
      <c r="BW225">
        <f>MAX(-99,(BW$3*'Climate Model'!N331+BW$4*'Climate Model'!N331^2+BW$6*'Climate Model'!N331^6)*(K225/K$69)^BS$8)</f>
        <v>-14.278956699834783</v>
      </c>
      <c r="BX225">
        <f>MAX(-99,(BX$3*'Climate Model'!N331+BX$4*'Climate Model'!N331^2+BX$6*'Climate Model'!N331^6)*(L225/L$69)^BS$8)</f>
        <v>-15.116542577271984</v>
      </c>
      <c r="BY225">
        <f>MAX(-99,(BY$3*'Climate Model'!N331+BY$4*'Climate Model'!N331^2+BY$6*'Climate Model'!N331^6)*(M225/M$69)^BS$8)</f>
        <v>-11.602980894935925</v>
      </c>
      <c r="BZ225">
        <f t="shared" si="268"/>
        <v>5.268452752420201E-2</v>
      </c>
      <c r="CA225">
        <f t="shared" si="280"/>
        <v>2.6070684546676339E-5</v>
      </c>
    </row>
    <row r="226" spans="1:79" ht="14.5" x14ac:dyDescent="0.35">
      <c r="A226" s="13">
        <v>2177</v>
      </c>
      <c r="B226" s="18">
        <f t="shared" si="231"/>
        <v>1286.4895808967403</v>
      </c>
      <c r="C226">
        <f t="shared" si="232"/>
        <v>3572.357594684881</v>
      </c>
      <c r="D226">
        <f t="shared" si="233"/>
        <v>6808.5761403345577</v>
      </c>
      <c r="E226" s="11">
        <f t="shared" si="256"/>
        <v>1.857872051977717E-6</v>
      </c>
      <c r="F226" s="11">
        <f t="shared" si="289"/>
        <v>3.7246238861521749E-6</v>
      </c>
      <c r="G226" s="11">
        <f t="shared" si="290"/>
        <v>8.2233336258540438E-6</v>
      </c>
      <c r="H226">
        <f t="shared" si="281"/>
        <v>324699.56627628912</v>
      </c>
      <c r="I226">
        <f t="shared" si="282"/>
        <v>62392.820264154419</v>
      </c>
      <c r="J226">
        <f t="shared" si="257"/>
        <v>44054.155067057065</v>
      </c>
      <c r="K226">
        <f t="shared" si="234"/>
        <v>252391.91292164149</v>
      </c>
      <c r="L226">
        <f t="shared" si="283"/>
        <v>17465.446448302191</v>
      </c>
      <c r="M226">
        <f t="shared" si="235"/>
        <v>6470.3917763475793</v>
      </c>
      <c r="N226" s="11">
        <f t="shared" si="258"/>
        <v>3.8594057821602873E-3</v>
      </c>
      <c r="O226" s="11">
        <f t="shared" si="248"/>
        <v>3.9808506051097784E-3</v>
      </c>
      <c r="P226" s="11">
        <f t="shared" si="249"/>
        <v>4.4764701391581388E-3</v>
      </c>
      <c r="Q226">
        <f t="shared" si="269"/>
        <v>5469.2691574603678</v>
      </c>
      <c r="R226">
        <f t="shared" si="284"/>
        <v>3881.3092377427147</v>
      </c>
      <c r="S226">
        <f t="shared" si="285"/>
        <v>3380.5469087311658</v>
      </c>
      <c r="T226">
        <f t="shared" si="236"/>
        <v>16.844091355534882</v>
      </c>
      <c r="U226">
        <f t="shared" si="237"/>
        <v>62.207626154905249</v>
      </c>
      <c r="V226">
        <f t="shared" si="238"/>
        <v>76.736164922138755</v>
      </c>
      <c r="W226" s="11">
        <f t="shared" si="250"/>
        <v>-1.219247815263802E-2</v>
      </c>
      <c r="X226" s="11">
        <f t="shared" si="251"/>
        <v>-1.3228586309256496E-2</v>
      </c>
      <c r="Y226" s="11">
        <f t="shared" si="252"/>
        <v>-1.2203590291796629E-2</v>
      </c>
      <c r="Z226">
        <f t="shared" si="239"/>
        <v>6415.9205046620282</v>
      </c>
      <c r="AA226">
        <f t="shared" si="240"/>
        <v>15399.332489446833</v>
      </c>
      <c r="AB226">
        <f t="shared" si="241"/>
        <v>6357.6383378348528</v>
      </c>
      <c r="AC226">
        <f t="shared" si="242"/>
        <v>1.508626344325702</v>
      </c>
      <c r="AD226">
        <f t="shared" si="243"/>
        <v>4.3399621446615724</v>
      </c>
      <c r="AE226">
        <f t="shared" si="244"/>
        <v>1.9027932546934636</v>
      </c>
      <c r="AF226" s="11">
        <f t="shared" si="286"/>
        <v>-2.9039671966837322E-3</v>
      </c>
      <c r="AG226" s="11">
        <f t="shared" si="287"/>
        <v>2.0566286860739247E-3</v>
      </c>
      <c r="AH226" s="11">
        <f t="shared" si="288"/>
        <v>8.2570411056281934E-4</v>
      </c>
      <c r="AI226">
        <f t="shared" si="297"/>
        <v>623064.28482704284</v>
      </c>
      <c r="AJ226">
        <f t="shared" si="292"/>
        <v>119576.77932677098</v>
      </c>
      <c r="AK226">
        <f t="shared" si="293"/>
        <v>83993.749170905576</v>
      </c>
      <c r="AL226">
        <f t="shared" si="295"/>
        <v>86.025256617949012</v>
      </c>
      <c r="AM226">
        <f t="shared" si="296"/>
        <v>10.206420471703364</v>
      </c>
      <c r="AN226">
        <f t="shared" si="291"/>
        <v>4.4286679504132724</v>
      </c>
      <c r="AO226" s="11">
        <f t="shared" si="253"/>
        <v>4.1281507423482746E-3</v>
      </c>
      <c r="AP226" s="11">
        <f t="shared" si="254"/>
        <v>4.1281507423482893E-3</v>
      </c>
      <c r="AQ226" s="11">
        <f t="shared" si="255"/>
        <v>4.1281507423482659E-3</v>
      </c>
      <c r="AR226">
        <f t="shared" si="245"/>
        <v>324699.56627628912</v>
      </c>
      <c r="AS226">
        <f t="shared" si="230"/>
        <v>62392.820264154419</v>
      </c>
      <c r="AT226">
        <f t="shared" si="246"/>
        <v>44054.155067057065</v>
      </c>
      <c r="AU226">
        <f t="shared" si="294"/>
        <v>64939.913255257823</v>
      </c>
      <c r="AV226">
        <f t="shared" si="270"/>
        <v>12478.564052830885</v>
      </c>
      <c r="AW226">
        <f t="shared" si="271"/>
        <v>8810.8310134114126</v>
      </c>
      <c r="AX226">
        <f t="shared" si="272"/>
        <v>201913.53033731319</v>
      </c>
      <c r="AY226">
        <f t="shared" si="273"/>
        <v>13972.357158641753</v>
      </c>
      <c r="AZ226">
        <f t="shared" si="274"/>
        <v>5176.3134210780636</v>
      </c>
      <c r="BA226">
        <f t="shared" si="275"/>
        <v>15715.235456654307</v>
      </c>
      <c r="BB226">
        <f t="shared" si="276"/>
        <v>34097.567974979487</v>
      </c>
      <c r="BC226">
        <f t="shared" si="277"/>
        <v>58225.910884208519</v>
      </c>
      <c r="BD226">
        <f t="shared" si="278"/>
        <v>50.916606777287257</v>
      </c>
      <c r="BE226">
        <f t="shared" si="298"/>
        <v>0.22892962336720582</v>
      </c>
      <c r="BF226">
        <f t="shared" si="298"/>
        <v>9.4306365573996173E-2</v>
      </c>
      <c r="BG226">
        <f t="shared" si="298"/>
        <v>1.9318389499603753E-2</v>
      </c>
      <c r="BH226">
        <f t="shared" si="259"/>
        <v>0.10804246684784286</v>
      </c>
      <c r="BI226">
        <f t="shared" si="260"/>
        <v>5.2408772455050717E-3</v>
      </c>
      <c r="BJ226">
        <f t="shared" si="261"/>
        <v>8.8936905877762111E-4</v>
      </c>
      <c r="BK226">
        <f t="shared" si="262"/>
        <v>3.7320017285840052E-5</v>
      </c>
      <c r="BL226">
        <f t="shared" si="263"/>
        <v>1701.7105685227696</v>
      </c>
      <c r="BM226">
        <f t="shared" si="264"/>
        <v>55.490243832812304</v>
      </c>
      <c r="BN226">
        <f t="shared" si="229"/>
        <v>1.6441018286156477</v>
      </c>
      <c r="BO226">
        <f t="shared" si="265"/>
        <v>2317.1530682499197</v>
      </c>
      <c r="BP226">
        <f t="shared" si="266"/>
        <v>76.419417803418668</v>
      </c>
      <c r="BQ226">
        <f t="shared" si="267"/>
        <v>26.772687637692353</v>
      </c>
      <c r="BR226" s="11">
        <f t="shared" si="279"/>
        <v>3.3936617995737189E-2</v>
      </c>
      <c r="BS226">
        <f>MAX(-99,(BS$3*'Climate Model'!E332+BS$4*'Climate Model'!E332^2+BS$6*'Climate Model'!E332^6)*(K226/K$69)^BS$8)</f>
        <v>-14.373041139437156</v>
      </c>
      <c r="BT226">
        <f>MAX(-99,(BT$3*'Climate Model'!E332+BT$4*'Climate Model'!E332^2+BT$6*'Climate Model'!E332^6)*(L226/L$69)^BS$8)</f>
        <v>-15.202160293211763</v>
      </c>
      <c r="BU226">
        <f>MAX(-99,(BU$3*'Climate Model'!E332+BU$4*'Climate Model'!E332^2+BU$6*'Climate Model'!E332^6)*(M226/M$69)^BS$8)</f>
        <v>-11.658587101707205</v>
      </c>
      <c r="BV226" s="41">
        <f t="shared" si="247"/>
        <v>4.7128112454612091E-4</v>
      </c>
      <c r="BW226">
        <f>MAX(-99,(BW$3*'Climate Model'!N332+BW$4*'Climate Model'!N332^2+BW$6*'Climate Model'!N332^6)*(K226/K$69)^BS$8)</f>
        <v>-14.373053989224143</v>
      </c>
      <c r="BX226">
        <f>MAX(-99,(BX$3*'Climate Model'!N332+BX$4*'Climate Model'!N332^2+BX$6*'Climate Model'!N332^6)*(L226/L$69)^BS$8)</f>
        <v>-15.202172283341254</v>
      </c>
      <c r="BY226">
        <f>MAX(-99,(BY$3*'Climate Model'!N332+BY$4*'Climate Model'!N332^2+BY$6*'Climate Model'!N332^6)*(M226/M$69)^BS$8)</f>
        <v>-11.658595269667886</v>
      </c>
      <c r="BZ226">
        <f t="shared" si="268"/>
        <v>5.2802508621861671E-2</v>
      </c>
      <c r="CA226">
        <f t="shared" si="280"/>
        <v>2.4884825642167215E-5</v>
      </c>
    </row>
    <row r="227" spans="1:79" ht="14.5" x14ac:dyDescent="0.35">
      <c r="A227" s="13">
        <v>2178</v>
      </c>
      <c r="B227" s="18">
        <f t="shared" si="231"/>
        <v>1286.4918515231259</v>
      </c>
      <c r="C227">
        <f t="shared" si="232"/>
        <v>3572.3702350888861</v>
      </c>
      <c r="D227">
        <f t="shared" si="233"/>
        <v>6808.62933006802</v>
      </c>
      <c r="E227" s="11">
        <f t="shared" si="256"/>
        <v>1.7649784493788311E-6</v>
      </c>
      <c r="F227" s="11">
        <f t="shared" si="289"/>
        <v>3.5383926918445661E-6</v>
      </c>
      <c r="G227" s="11">
        <f t="shared" si="290"/>
        <v>7.8121669445613405E-6</v>
      </c>
      <c r="H227">
        <f t="shared" si="281"/>
        <v>325941.77776052419</v>
      </c>
      <c r="I227">
        <f t="shared" si="282"/>
        <v>62639.153916089883</v>
      </c>
      <c r="J227">
        <f t="shared" si="257"/>
        <v>44249.87006460991</v>
      </c>
      <c r="K227">
        <f t="shared" si="234"/>
        <v>253357.04798645206</v>
      </c>
      <c r="L227">
        <f t="shared" si="283"/>
        <v>17534.339890314117</v>
      </c>
      <c r="M227">
        <f t="shared" si="235"/>
        <v>6499.0863681174787</v>
      </c>
      <c r="N227" s="11">
        <f t="shared" si="258"/>
        <v>3.823953999311428E-3</v>
      </c>
      <c r="O227" s="11">
        <f t="shared" si="248"/>
        <v>3.9445565972705439E-3</v>
      </c>
      <c r="P227" s="11">
        <f t="shared" si="249"/>
        <v>4.4347533753353457E-3</v>
      </c>
      <c r="Q227">
        <f t="shared" si="269"/>
        <v>5423.2540219876209</v>
      </c>
      <c r="R227">
        <f t="shared" si="284"/>
        <v>3845.0861225966792</v>
      </c>
      <c r="S227">
        <f t="shared" si="285"/>
        <v>3354.1272390006325</v>
      </c>
      <c r="T227">
        <f t="shared" si="236"/>
        <v>16.638720139681485</v>
      </c>
      <c r="U227">
        <f t="shared" si="237"/>
        <v>61.384707203221126</v>
      </c>
      <c r="V227">
        <f t="shared" si="238"/>
        <v>75.79970820486524</v>
      </c>
      <c r="W227" s="11">
        <f t="shared" si="250"/>
        <v>-1.219247815263802E-2</v>
      </c>
      <c r="X227" s="11">
        <f t="shared" si="251"/>
        <v>-1.3228586309256496E-2</v>
      </c>
      <c r="Y227" s="11">
        <f t="shared" si="252"/>
        <v>-1.2203590291796629E-2</v>
      </c>
      <c r="Z227">
        <f t="shared" si="239"/>
        <v>6343.6905674563368</v>
      </c>
      <c r="AA227">
        <f t="shared" si="240"/>
        <v>15287.545686850441</v>
      </c>
      <c r="AB227">
        <f t="shared" si="241"/>
        <v>6313.4253856131454</v>
      </c>
      <c r="AC227">
        <f t="shared" si="242"/>
        <v>1.5042453429097273</v>
      </c>
      <c r="AD227">
        <f t="shared" si="243"/>
        <v>4.3488878353047582</v>
      </c>
      <c r="AE227">
        <f t="shared" si="244"/>
        <v>1.9043643989054153</v>
      </c>
      <c r="AF227" s="11">
        <f t="shared" si="286"/>
        <v>-2.9039671966837322E-3</v>
      </c>
      <c r="AG227" s="11">
        <f t="shared" si="287"/>
        <v>2.0566286860739247E-3</v>
      </c>
      <c r="AH227" s="11">
        <f t="shared" si="288"/>
        <v>8.2570411056281934E-4</v>
      </c>
      <c r="AI227">
        <f t="shared" si="297"/>
        <v>625697.7695995965</v>
      </c>
      <c r="AJ227">
        <f t="shared" si="292"/>
        <v>120097.66544692477</v>
      </c>
      <c r="AK227">
        <f t="shared" si="293"/>
        <v>84405.20526722644</v>
      </c>
      <c r="AL227">
        <f t="shared" si="295"/>
        <v>86.376830592647408</v>
      </c>
      <c r="AM227">
        <f t="shared" si="296"/>
        <v>10.248132777527875</v>
      </c>
      <c r="AN227">
        <f t="shared" si="291"/>
        <v>4.4467673372115133</v>
      </c>
      <c r="AO227" s="11">
        <f t="shared" si="253"/>
        <v>4.0868692349247922E-3</v>
      </c>
      <c r="AP227" s="11">
        <f t="shared" si="254"/>
        <v>4.0868692349248061E-3</v>
      </c>
      <c r="AQ227" s="11">
        <f t="shared" si="255"/>
        <v>4.0868692349247835E-3</v>
      </c>
      <c r="AR227">
        <f t="shared" si="245"/>
        <v>325941.77776052419</v>
      </c>
      <c r="AS227">
        <f t="shared" si="230"/>
        <v>62639.153916089883</v>
      </c>
      <c r="AT227">
        <f t="shared" si="246"/>
        <v>44249.87006460991</v>
      </c>
      <c r="AU227">
        <f t="shared" si="294"/>
        <v>65188.35555210484</v>
      </c>
      <c r="AV227">
        <f t="shared" si="270"/>
        <v>12527.830783217978</v>
      </c>
      <c r="AW227">
        <f t="shared" si="271"/>
        <v>8849.9740129219826</v>
      </c>
      <c r="AX227">
        <f t="shared" si="272"/>
        <v>202685.63838916167</v>
      </c>
      <c r="AY227">
        <f t="shared" si="273"/>
        <v>14027.471912251296</v>
      </c>
      <c r="AZ227">
        <f t="shared" si="274"/>
        <v>5199.2690944939832</v>
      </c>
      <c r="BA227">
        <f t="shared" si="275"/>
        <v>15720.173297333531</v>
      </c>
      <c r="BB227">
        <f t="shared" si="276"/>
        <v>34111.752322818131</v>
      </c>
      <c r="BC227">
        <f t="shared" si="277"/>
        <v>58256.493591153594</v>
      </c>
      <c r="BD227">
        <f t="shared" si="278"/>
        <v>48.514315958396665</v>
      </c>
      <c r="BE227">
        <f t="shared" si="298"/>
        <v>0.22892962336720582</v>
      </c>
      <c r="BF227">
        <f t="shared" si="298"/>
        <v>9.4306365573996173E-2</v>
      </c>
      <c r="BG227">
        <f t="shared" si="298"/>
        <v>1.9318389499603753E-2</v>
      </c>
      <c r="BH227">
        <f t="shared" si="259"/>
        <v>0.10792532807077368</v>
      </c>
      <c r="BI227">
        <f t="shared" si="260"/>
        <v>5.2408772455050717E-3</v>
      </c>
      <c r="BJ227">
        <f t="shared" si="261"/>
        <v>8.8936905877762111E-4</v>
      </c>
      <c r="BK227">
        <f t="shared" si="262"/>
        <v>3.7320017285840052E-5</v>
      </c>
      <c r="BL227">
        <f t="shared" si="263"/>
        <v>1708.2208464246023</v>
      </c>
      <c r="BM227">
        <f t="shared" si="264"/>
        <v>55.709325360979399</v>
      </c>
      <c r="BN227">
        <f t="shared" si="229"/>
        <v>1.6514059157074181</v>
      </c>
      <c r="BO227">
        <f t="shared" si="265"/>
        <v>2352.5021477292571</v>
      </c>
      <c r="BP227">
        <f t="shared" si="266"/>
        <v>77.282136314892156</v>
      </c>
      <c r="BQ227">
        <f t="shared" si="267"/>
        <v>27.079950201453784</v>
      </c>
      <c r="BR227" s="11">
        <f t="shared" si="279"/>
        <v>3.3900608323300635E-2</v>
      </c>
      <c r="BS227">
        <f>MAX(-99,(BS$3*'Climate Model'!E333+BS$4*'Climate Model'!E333^2+BS$6*'Climate Model'!E333^6)*(K227/K$69)^BS$8)</f>
        <v>-14.465823335851676</v>
      </c>
      <c r="BT227">
        <f>MAX(-99,(BT$3*'Climate Model'!E333+BT$4*'Climate Model'!E333^2+BT$6*'Climate Model'!E333^6)*(L227/L$69)^BS$8)</f>
        <v>-15.286558726345051</v>
      </c>
      <c r="BU227">
        <f>MAX(-99,(BU$3*'Climate Model'!E333+BU$4*'Climate Model'!E333^2+BU$6*'Climate Model'!E333^6)*(M227/M$69)^BS$8)</f>
        <v>-11.713363418457803</v>
      </c>
      <c r="BV227" s="41">
        <f t="shared" si="247"/>
        <v>4.48839166234401E-4</v>
      </c>
      <c r="BW227">
        <f>MAX(-99,(BW$3*'Climate Model'!N333+BW$4*'Climate Model'!N333^2+BW$6*'Climate Model'!N333^6)*(K227/K$69)^BS$8)</f>
        <v>-14.465836164901978</v>
      </c>
      <c r="BX227">
        <f>MAX(-99,(BX$3*'Climate Model'!N333+BX$4*'Climate Model'!N333^2+BX$6*'Climate Model'!N333^6)*(L227/L$69)^BS$8)</f>
        <v>-15.286570694439314</v>
      </c>
      <c r="BY227">
        <f>MAX(-99,(BY$3*'Climate Model'!N333+BY$4*'Climate Model'!N333^2+BY$6*'Climate Model'!N333^6)*(M227/M$69)^BS$8)</f>
        <v>-11.713371568720744</v>
      </c>
      <c r="BZ227">
        <f t="shared" si="268"/>
        <v>5.2918428372064737E-2</v>
      </c>
      <c r="CA227">
        <f t="shared" si="280"/>
        <v>2.3751863268952406E-5</v>
      </c>
    </row>
    <row r="228" spans="1:79" ht="14.5" x14ac:dyDescent="0.35">
      <c r="A228" s="13">
        <v>2179</v>
      </c>
      <c r="B228" s="18">
        <f t="shared" si="231"/>
        <v>1286.4940086219997</v>
      </c>
      <c r="C228">
        <f t="shared" si="232"/>
        <v>3572.3822435151819</v>
      </c>
      <c r="D228">
        <f t="shared" si="233"/>
        <v>6808.6798607095598</v>
      </c>
      <c r="E228" s="11">
        <f t="shared" si="256"/>
        <v>1.6767295269098895E-6</v>
      </c>
      <c r="F228" s="11">
        <f t="shared" si="289"/>
        <v>3.3614730572523378E-6</v>
      </c>
      <c r="G228" s="11">
        <f t="shared" si="290"/>
        <v>7.4215585973332734E-6</v>
      </c>
      <c r="H228">
        <f t="shared" si="281"/>
        <v>327177.35111356195</v>
      </c>
      <c r="I228">
        <f t="shared" si="282"/>
        <v>62884.211484375912</v>
      </c>
      <c r="J228">
        <f t="shared" si="257"/>
        <v>44444.614771632259</v>
      </c>
      <c r="K228">
        <f t="shared" si="234"/>
        <v>254317.04222549076</v>
      </c>
      <c r="L228">
        <f t="shared" si="283"/>
        <v>17602.878750874817</v>
      </c>
      <c r="M228">
        <f t="shared" si="235"/>
        <v>6527.6405530690508</v>
      </c>
      <c r="N228" s="11">
        <f t="shared" si="258"/>
        <v>3.7890962444827466E-3</v>
      </c>
      <c r="O228" s="11">
        <f t="shared" si="248"/>
        <v>3.9088360890369728E-3</v>
      </c>
      <c r="P228" s="11">
        <f t="shared" si="249"/>
        <v>4.3935690855948853E-3</v>
      </c>
      <c r="Q228">
        <f t="shared" si="269"/>
        <v>5377.4388176957673</v>
      </c>
      <c r="R228">
        <f t="shared" si="284"/>
        <v>3809.0648612273735</v>
      </c>
      <c r="S228">
        <f t="shared" si="285"/>
        <v>3327.7762919356333</v>
      </c>
      <c r="T228">
        <f t="shared" si="236"/>
        <v>16.43585290789056</v>
      </c>
      <c r="U228">
        <f t="shared" si="237"/>
        <v>60.572674305914873</v>
      </c>
      <c r="V228">
        <f t="shared" si="238"/>
        <v>74.874679621695336</v>
      </c>
      <c r="W228" s="11">
        <f t="shared" si="250"/>
        <v>-1.219247815263802E-2</v>
      </c>
      <c r="X228" s="11">
        <f t="shared" si="251"/>
        <v>-1.3228586309256496E-2</v>
      </c>
      <c r="Y228" s="11">
        <f t="shared" si="252"/>
        <v>-1.2203590291796629E-2</v>
      </c>
      <c r="Z228">
        <f t="shared" si="239"/>
        <v>6272.0516982716199</v>
      </c>
      <c r="AA228">
        <f t="shared" si="240"/>
        <v>15176.018906010646</v>
      </c>
      <c r="AB228">
        <f t="shared" si="241"/>
        <v>6269.2569475253567</v>
      </c>
      <c r="AC228">
        <f t="shared" si="242"/>
        <v>1.4998770637781531</v>
      </c>
      <c r="AD228">
        <f t="shared" si="243"/>
        <v>4.3578318827793643</v>
      </c>
      <c r="AE228">
        <f t="shared" si="244"/>
        <v>1.9059368404176009</v>
      </c>
      <c r="AF228" s="11">
        <f t="shared" si="286"/>
        <v>-2.9039671966837322E-3</v>
      </c>
      <c r="AG228" s="11">
        <f t="shared" si="287"/>
        <v>2.0566286860739247E-3</v>
      </c>
      <c r="AH228" s="11">
        <f t="shared" si="288"/>
        <v>8.2570411056281934E-4</v>
      </c>
      <c r="AI228">
        <f t="shared" si="297"/>
        <v>628316.34819174174</v>
      </c>
      <c r="AJ228">
        <f t="shared" si="292"/>
        <v>120615.72968545026</v>
      </c>
      <c r="AK228">
        <f t="shared" si="293"/>
        <v>84814.658753425785</v>
      </c>
      <c r="AL228">
        <f t="shared" si="295"/>
        <v>86.726311296091211</v>
      </c>
      <c r="AM228">
        <f t="shared" si="296"/>
        <v>10.289596728306138</v>
      </c>
      <c r="AN228">
        <f t="shared" si="291"/>
        <v>4.4647589602705784</v>
      </c>
      <c r="AO228" s="11">
        <f t="shared" si="253"/>
        <v>4.0460005425755445E-3</v>
      </c>
      <c r="AP228" s="11">
        <f t="shared" si="254"/>
        <v>4.0460005425755584E-3</v>
      </c>
      <c r="AQ228" s="11">
        <f t="shared" si="255"/>
        <v>4.0460005425755358E-3</v>
      </c>
      <c r="AR228">
        <f t="shared" si="245"/>
        <v>327177.35111356195</v>
      </c>
      <c r="AS228">
        <f t="shared" si="230"/>
        <v>62884.211484375912</v>
      </c>
      <c r="AT228">
        <f t="shared" si="246"/>
        <v>44444.614771632259</v>
      </c>
      <c r="AU228">
        <f t="shared" si="294"/>
        <v>65435.470222712393</v>
      </c>
      <c r="AV228">
        <f t="shared" si="270"/>
        <v>12576.842296875184</v>
      </c>
      <c r="AW228">
        <f t="shared" si="271"/>
        <v>8888.9229543264519</v>
      </c>
      <c r="AX228">
        <f t="shared" si="272"/>
        <v>203453.63378039261</v>
      </c>
      <c r="AY228">
        <f t="shared" si="273"/>
        <v>14082.303000699856</v>
      </c>
      <c r="AZ228">
        <f t="shared" si="274"/>
        <v>5222.1124424552409</v>
      </c>
      <c r="BA228">
        <f t="shared" si="275"/>
        <v>15725.06509343337</v>
      </c>
      <c r="BB228">
        <f t="shared" si="276"/>
        <v>34125.803624888489</v>
      </c>
      <c r="BC228">
        <f t="shared" si="277"/>
        <v>58286.774826832574</v>
      </c>
      <c r="BD228">
        <f t="shared" si="278"/>
        <v>46.225152159390433</v>
      </c>
      <c r="BE228">
        <f t="shared" si="298"/>
        <v>0.22892962336720582</v>
      </c>
      <c r="BF228">
        <f t="shared" si="298"/>
        <v>9.4306365573996173E-2</v>
      </c>
      <c r="BG228">
        <f t="shared" si="298"/>
        <v>1.9318389499603753E-2</v>
      </c>
      <c r="BH228">
        <f t="shared" si="259"/>
        <v>0.10780857432713052</v>
      </c>
      <c r="BI228">
        <f t="shared" si="260"/>
        <v>5.2408772455050717E-3</v>
      </c>
      <c r="BJ228">
        <f t="shared" si="261"/>
        <v>8.8936905877762111E-4</v>
      </c>
      <c r="BK228">
        <f t="shared" si="262"/>
        <v>3.7320017285840052E-5</v>
      </c>
      <c r="BL228">
        <f t="shared" si="263"/>
        <v>1714.6963346956902</v>
      </c>
      <c r="BM228">
        <f t="shared" si="264"/>
        <v>55.927271979832277</v>
      </c>
      <c r="BN228">
        <f t="shared" si="229"/>
        <v>1.658673791539818</v>
      </c>
      <c r="BO228">
        <f t="shared" si="265"/>
        <v>2388.3919128201078</v>
      </c>
      <c r="BP228">
        <f t="shared" si="266"/>
        <v>78.154639550814551</v>
      </c>
      <c r="BQ228">
        <f t="shared" si="267"/>
        <v>27.390754167673609</v>
      </c>
      <c r="BR228" s="11">
        <f t="shared" si="279"/>
        <v>3.386517387613816E-2</v>
      </c>
      <c r="BS228">
        <f>MAX(-99,(BS$3*'Climate Model'!E334+BS$4*'Climate Model'!E334^2+BS$6*'Climate Model'!E334^6)*(K228/K$69)^BS$8)</f>
        <v>-14.557291612427921</v>
      </c>
      <c r="BT228">
        <f>MAX(-99,(BT$3*'Climate Model'!E334+BT$4*'Climate Model'!E334^2+BT$6*'Climate Model'!E334^6)*(L228/L$69)^BS$8)</f>
        <v>-15.369727830548472</v>
      </c>
      <c r="BU228">
        <f>MAX(-99,(BU$3*'Climate Model'!E334+BU$4*'Climate Model'!E334^2+BU$6*'Climate Model'!E334^6)*(M228/M$69)^BS$8)</f>
        <v>-11.767304100832995</v>
      </c>
      <c r="BV228" s="41">
        <f t="shared" si="247"/>
        <v>4.274658726041913E-4</v>
      </c>
      <c r="BW228">
        <f>MAX(-99,(BW$3*'Climate Model'!N334+BW$4*'Climate Model'!N334^2+BW$6*'Climate Model'!N334^6)*(K228/K$69)^BS$8)</f>
        <v>-14.557304420663217</v>
      </c>
      <c r="BX228">
        <f>MAX(-99,(BX$3*'Climate Model'!N334+BX$4*'Climate Model'!N334^2+BX$6*'Climate Model'!N334^6)*(L228/L$69)^BS$8)</f>
        <v>-15.369739776594768</v>
      </c>
      <c r="BY228">
        <f>MAX(-99,(BY$3*'Climate Model'!N334+BY$4*'Climate Model'!N334^2+BY$6*'Climate Model'!N334^6)*(M228/M$69)^BS$8)</f>
        <v>-11.767312233445901</v>
      </c>
      <c r="BZ228">
        <f t="shared" si="268"/>
        <v>5.3032330458288014E-2</v>
      </c>
      <c r="CA228">
        <f t="shared" si="280"/>
        <v>2.2669511415585918E-5</v>
      </c>
    </row>
    <row r="229" spans="1:79" ht="14.5" x14ac:dyDescent="0.35">
      <c r="A229" s="13">
        <v>2180</v>
      </c>
      <c r="B229" s="18">
        <f t="shared" si="231"/>
        <v>1286.4960578693656</v>
      </c>
      <c r="C229">
        <f t="shared" si="232"/>
        <v>3572.393651558511</v>
      </c>
      <c r="D229">
        <f t="shared" si="233"/>
        <v>6808.7278651752886</v>
      </c>
      <c r="E229" s="11">
        <f t="shared" si="256"/>
        <v>1.592893050564395E-6</v>
      </c>
      <c r="F229" s="11">
        <f t="shared" si="289"/>
        <v>3.1933994043897209E-6</v>
      </c>
      <c r="G229" s="11">
        <f t="shared" si="290"/>
        <v>7.0504806674666092E-6</v>
      </c>
      <c r="H229">
        <f t="shared" si="281"/>
        <v>328406.3665242779</v>
      </c>
      <c r="I229">
        <f t="shared" si="282"/>
        <v>63128.00625641521</v>
      </c>
      <c r="J229">
        <f t="shared" si="257"/>
        <v>44638.392827260024</v>
      </c>
      <c r="K229">
        <f t="shared" si="234"/>
        <v>255271.9571237312</v>
      </c>
      <c r="L229">
        <f t="shared" si="283"/>
        <v>17671.066633117171</v>
      </c>
      <c r="M229">
        <f t="shared" si="235"/>
        <v>6556.054774280632</v>
      </c>
      <c r="N229" s="11">
        <f t="shared" si="258"/>
        <v>3.7548207146643623E-3</v>
      </c>
      <c r="O229" s="11">
        <f t="shared" si="248"/>
        <v>3.8736778914053738E-3</v>
      </c>
      <c r="P229" s="11">
        <f t="shared" si="249"/>
        <v>4.3529083718039452E-3</v>
      </c>
      <c r="Q229">
        <f t="shared" si="269"/>
        <v>5331.8281418651641</v>
      </c>
      <c r="R229">
        <f t="shared" si="284"/>
        <v>3773.2482687571705</v>
      </c>
      <c r="S229">
        <f t="shared" si="285"/>
        <v>3301.4974805751858</v>
      </c>
      <c r="T229">
        <f t="shared" si="236"/>
        <v>16.235459130391131</v>
      </c>
      <c r="U229">
        <f t="shared" si="237"/>
        <v>59.771383455876595</v>
      </c>
      <c r="V229">
        <f t="shared" si="238"/>
        <v>73.960939708362631</v>
      </c>
      <c r="W229" s="11">
        <f t="shared" si="250"/>
        <v>-1.219247815263802E-2</v>
      </c>
      <c r="X229" s="11">
        <f t="shared" si="251"/>
        <v>-1.3228586309256496E-2</v>
      </c>
      <c r="Y229" s="11">
        <f t="shared" si="252"/>
        <v>-1.2203590291796629E-2</v>
      </c>
      <c r="Z229">
        <f t="shared" si="239"/>
        <v>6201.0059575366658</v>
      </c>
      <c r="AA229">
        <f t="shared" si="240"/>
        <v>15064.767051966321</v>
      </c>
      <c r="AB229">
        <f t="shared" si="241"/>
        <v>6225.1398216818507</v>
      </c>
      <c r="AC229">
        <f t="shared" si="242"/>
        <v>1.495521469985883</v>
      </c>
      <c r="AD229">
        <f t="shared" si="243"/>
        <v>4.3667943248385761</v>
      </c>
      <c r="AE229">
        <f t="shared" si="244"/>
        <v>1.9075105803012069</v>
      </c>
      <c r="AF229" s="11">
        <f t="shared" si="286"/>
        <v>-2.9039671966837322E-3</v>
      </c>
      <c r="AG229" s="11">
        <f t="shared" si="287"/>
        <v>2.0566286860739247E-3</v>
      </c>
      <c r="AH229" s="11">
        <f t="shared" si="288"/>
        <v>8.2570411056281934E-4</v>
      </c>
      <c r="AI229">
        <f t="shared" si="297"/>
        <v>630920.18359527993</v>
      </c>
      <c r="AJ229">
        <f t="shared" si="292"/>
        <v>121130.99901378043</v>
      </c>
      <c r="AK229">
        <f t="shared" si="293"/>
        <v>85222.115832409661</v>
      </c>
      <c r="AL229">
        <f t="shared" si="295"/>
        <v>87.073697051625174</v>
      </c>
      <c r="AM229">
        <f t="shared" si="296"/>
        <v>10.330812125112292</v>
      </c>
      <c r="AN229">
        <f t="shared" si="291"/>
        <v>4.4826427332745444</v>
      </c>
      <c r="AO229" s="11">
        <f t="shared" si="253"/>
        <v>4.0055405371497892E-3</v>
      </c>
      <c r="AP229" s="11">
        <f t="shared" si="254"/>
        <v>4.0055405371498031E-3</v>
      </c>
      <c r="AQ229" s="11">
        <f t="shared" si="255"/>
        <v>4.0055405371497805E-3</v>
      </c>
      <c r="AR229">
        <f t="shared" si="245"/>
        <v>328406.3665242779</v>
      </c>
      <c r="AS229">
        <f t="shared" si="230"/>
        <v>63128.00625641521</v>
      </c>
      <c r="AT229">
        <f t="shared" si="246"/>
        <v>44638.392827260024</v>
      </c>
      <c r="AU229">
        <f t="shared" si="294"/>
        <v>65681.273304855582</v>
      </c>
      <c r="AV229">
        <f t="shared" si="270"/>
        <v>12625.601251283042</v>
      </c>
      <c r="AW229">
        <f t="shared" si="271"/>
        <v>8927.6785654520045</v>
      </c>
      <c r="AX229">
        <f t="shared" si="272"/>
        <v>204217.56569898498</v>
      </c>
      <c r="AY229">
        <f t="shared" si="273"/>
        <v>14136.853306493736</v>
      </c>
      <c r="AZ229">
        <f t="shared" si="274"/>
        <v>5244.8438194245055</v>
      </c>
      <c r="BA229">
        <f t="shared" si="275"/>
        <v>15729.911657518256</v>
      </c>
      <c r="BB229">
        <f t="shared" si="276"/>
        <v>34139.724170969908</v>
      </c>
      <c r="BC229">
        <f t="shared" si="277"/>
        <v>58316.75922647323</v>
      </c>
      <c r="BD229">
        <f t="shared" si="278"/>
        <v>44.043801681972234</v>
      </c>
      <c r="BE229">
        <f t="shared" si="298"/>
        <v>0.22892962336720582</v>
      </c>
      <c r="BF229">
        <f t="shared" si="298"/>
        <v>9.4306365573996173E-2</v>
      </c>
      <c r="BG229">
        <f t="shared" si="298"/>
        <v>1.9318389499603753E-2</v>
      </c>
      <c r="BH229">
        <f t="shared" si="259"/>
        <v>0.10769220655535588</v>
      </c>
      <c r="BI229">
        <f t="shared" si="260"/>
        <v>5.2408772455050717E-3</v>
      </c>
      <c r="BJ229">
        <f t="shared" si="261"/>
        <v>8.8936905877762111E-4</v>
      </c>
      <c r="BK229">
        <f t="shared" si="262"/>
        <v>3.7320017285840052E-5</v>
      </c>
      <c r="BL229">
        <f t="shared" si="263"/>
        <v>1721.1374535960865</v>
      </c>
      <c r="BM229">
        <f t="shared" si="264"/>
        <v>56.14409550677577</v>
      </c>
      <c r="BN229">
        <f t="shared" si="229"/>
        <v>1.6659055919254626</v>
      </c>
      <c r="BO229">
        <f t="shared" si="265"/>
        <v>2424.8306263411923</v>
      </c>
      <c r="BP229">
        <f t="shared" si="266"/>
        <v>79.037038082815229</v>
      </c>
      <c r="BQ229">
        <f t="shared" si="267"/>
        <v>27.705140253069786</v>
      </c>
      <c r="BR229" s="11">
        <f t="shared" si="279"/>
        <v>3.3830303660894206E-2</v>
      </c>
      <c r="BS229">
        <f>MAX(-99,(BS$3*'Climate Model'!E335+BS$4*'Climate Model'!E335^2+BS$6*'Climate Model'!E335^6)*(K229/K$69)^BS$8)</f>
        <v>-14.647447534434161</v>
      </c>
      <c r="BT229">
        <f>MAX(-99,(BT$3*'Climate Model'!E335+BT$4*'Climate Model'!E335^2+BT$6*'Climate Model'!E335^6)*(L229/L$69)^BS$8)</f>
        <v>-15.451669896746163</v>
      </c>
      <c r="BU229">
        <f>MAX(-99,(BU$3*'Climate Model'!E335+BU$4*'Climate Model'!E335^2+BU$6*'Climate Model'!E335^6)*(M229/M$69)^BS$8)</f>
        <v>-11.820411784831121</v>
      </c>
      <c r="BV229" s="41">
        <f t="shared" si="247"/>
        <v>4.0711035486113464E-4</v>
      </c>
      <c r="BW229">
        <f>MAX(-99,(BW$3*'Climate Model'!N335+BW$4*'Climate Model'!N335^2+BW$6*'Climate Model'!N335^6)*(K229/K$69)^BS$8)</f>
        <v>-14.647460321783189</v>
      </c>
      <c r="BX229">
        <f>MAX(-99,(BX$3*'Climate Model'!N335+BX$4*'Climate Model'!N335^2+BX$6*'Climate Model'!N335^6)*(L229/L$69)^BS$8)</f>
        <v>-15.45168182073715</v>
      </c>
      <c r="BY229">
        <f>MAX(-99,(BY$3*'Climate Model'!N335+BY$4*'Climate Model'!N335^2+BY$6*'Climate Model'!N335^6)*(M229/M$69)^BS$8)</f>
        <v>-11.820419899844476</v>
      </c>
      <c r="BZ229">
        <f t="shared" si="268"/>
        <v>5.3144257635229147E-2</v>
      </c>
      <c r="CA229">
        <f t="shared" si="280"/>
        <v>2.1635577584709703E-5</v>
      </c>
    </row>
    <row r="230" spans="1:79" ht="14.5" x14ac:dyDescent="0.35">
      <c r="A230" s="13">
        <v>2181</v>
      </c>
      <c r="B230" s="18">
        <f t="shared" si="231"/>
        <v>1286.4980046574644</v>
      </c>
      <c r="C230">
        <f t="shared" si="232"/>
        <v>3572.4044892342818</v>
      </c>
      <c r="D230">
        <f t="shared" si="233"/>
        <v>6808.7734697392625</v>
      </c>
      <c r="E230" s="11">
        <f t="shared" si="256"/>
        <v>1.5132483980361753E-6</v>
      </c>
      <c r="F230" s="11">
        <f t="shared" si="289"/>
        <v>3.0337294341702347E-6</v>
      </c>
      <c r="G230" s="11">
        <f t="shared" si="290"/>
        <v>6.6979566340932788E-6</v>
      </c>
      <c r="H230">
        <f t="shared" si="281"/>
        <v>329628.90344547067</v>
      </c>
      <c r="I230">
        <f t="shared" si="282"/>
        <v>63370.551402097029</v>
      </c>
      <c r="J230">
        <f t="shared" si="257"/>
        <v>44831.207888737459</v>
      </c>
      <c r="K230">
        <f t="shared" si="234"/>
        <v>256221.85363065198</v>
      </c>
      <c r="L230">
        <f t="shared" si="283"/>
        <v>17738.90711230184</v>
      </c>
      <c r="M230">
        <f t="shared" si="235"/>
        <v>6584.3294813646135</v>
      </c>
      <c r="N230" s="11">
        <f t="shared" si="258"/>
        <v>3.721115776381026E-3</v>
      </c>
      <c r="O230" s="11">
        <f t="shared" si="248"/>
        <v>3.8390709849698891E-3</v>
      </c>
      <c r="P230" s="11">
        <f t="shared" si="249"/>
        <v>4.3127624855885793E-3</v>
      </c>
      <c r="Q230">
        <f t="shared" si="269"/>
        <v>5286.4263901799923</v>
      </c>
      <c r="R230">
        <f t="shared" si="284"/>
        <v>3737.6390090348623</v>
      </c>
      <c r="S230">
        <f t="shared" si="285"/>
        <v>3275.2941083550027</v>
      </c>
      <c r="T230">
        <f t="shared" si="236"/>
        <v>16.03750864964579</v>
      </c>
      <c r="U230">
        <f t="shared" si="237"/>
        <v>58.980692551006868</v>
      </c>
      <c r="V230">
        <f t="shared" si="238"/>
        <v>73.058350702565505</v>
      </c>
      <c r="W230" s="11">
        <f t="shared" si="250"/>
        <v>-1.219247815263802E-2</v>
      </c>
      <c r="X230" s="11">
        <f t="shared" si="251"/>
        <v>-1.3228586309256496E-2</v>
      </c>
      <c r="Y230" s="11">
        <f t="shared" si="252"/>
        <v>-1.2203590291796629E-2</v>
      </c>
      <c r="Z230">
        <f t="shared" si="239"/>
        <v>6130.5551209893702</v>
      </c>
      <c r="AA230">
        <f t="shared" si="240"/>
        <v>14953.804525796539</v>
      </c>
      <c r="AB230">
        <f t="shared" si="241"/>
        <v>6181.080618992688</v>
      </c>
      <c r="AC230">
        <f t="shared" si="242"/>
        <v>1.4911785246951077</v>
      </c>
      <c r="AD230">
        <f t="shared" si="243"/>
        <v>4.3757751993132237</v>
      </c>
      <c r="AE230">
        <f t="shared" si="244"/>
        <v>1.9090856196283037</v>
      </c>
      <c r="AF230" s="11">
        <f t="shared" si="286"/>
        <v>-2.9039671966837322E-3</v>
      </c>
      <c r="AG230" s="11">
        <f t="shared" si="287"/>
        <v>2.0566286860739247E-3</v>
      </c>
      <c r="AH230" s="11">
        <f t="shared" si="288"/>
        <v>8.2570411056281934E-4</v>
      </c>
      <c r="AI230">
        <f t="shared" si="297"/>
        <v>633509.43854060757</v>
      </c>
      <c r="AJ230">
        <f t="shared" si="292"/>
        <v>121643.50036368542</v>
      </c>
      <c r="AK230">
        <f t="shared" si="293"/>
        <v>85627.582814620706</v>
      </c>
      <c r="AL230">
        <f t="shared" si="295"/>
        <v>87.418986502652359</v>
      </c>
      <c r="AM230">
        <f t="shared" si="296"/>
        <v>10.371778806993619</v>
      </c>
      <c r="AN230">
        <f t="shared" si="291"/>
        <v>4.5004185863844191</v>
      </c>
      <c r="AO230" s="11">
        <f t="shared" si="253"/>
        <v>3.9654851317782909E-3</v>
      </c>
      <c r="AP230" s="11">
        <f t="shared" si="254"/>
        <v>3.9654851317783048E-3</v>
      </c>
      <c r="AQ230" s="11">
        <f t="shared" si="255"/>
        <v>3.9654851317782831E-3</v>
      </c>
      <c r="AR230">
        <f t="shared" si="245"/>
        <v>329628.90344547067</v>
      </c>
      <c r="AS230">
        <f t="shared" si="230"/>
        <v>63370.551402097029</v>
      </c>
      <c r="AT230">
        <f t="shared" si="246"/>
        <v>44831.207888737459</v>
      </c>
      <c r="AU230">
        <f t="shared" si="294"/>
        <v>65925.780689094143</v>
      </c>
      <c r="AV230">
        <f t="shared" si="270"/>
        <v>12674.110280419407</v>
      </c>
      <c r="AW230">
        <f t="shared" si="271"/>
        <v>8966.2415777474926</v>
      </c>
      <c r="AX230">
        <f t="shared" si="272"/>
        <v>204977.48290452157</v>
      </c>
      <c r="AY230">
        <f t="shared" si="273"/>
        <v>14191.125689841472</v>
      </c>
      <c r="AZ230">
        <f t="shared" si="274"/>
        <v>5267.463585091692</v>
      </c>
      <c r="BA230">
        <f t="shared" si="275"/>
        <v>15734.71378395984</v>
      </c>
      <c r="BB230">
        <f t="shared" si="276"/>
        <v>34153.516197380632</v>
      </c>
      <c r="BC230">
        <f t="shared" si="277"/>
        <v>58346.451312541962</v>
      </c>
      <c r="BD230">
        <f t="shared" si="278"/>
        <v>41.965199533175507</v>
      </c>
      <c r="BE230">
        <f t="shared" si="298"/>
        <v>0.22892962336720582</v>
      </c>
      <c r="BF230">
        <f t="shared" si="298"/>
        <v>9.4306365573996173E-2</v>
      </c>
      <c r="BG230">
        <f t="shared" si="298"/>
        <v>1.9318389499603753E-2</v>
      </c>
      <c r="BH230">
        <f t="shared" si="259"/>
        <v>0.10757622563752987</v>
      </c>
      <c r="BI230">
        <f t="shared" si="260"/>
        <v>5.2408772455050717E-3</v>
      </c>
      <c r="BJ230">
        <f t="shared" si="261"/>
        <v>8.8936905877762111E-4</v>
      </c>
      <c r="BK230">
        <f t="shared" si="262"/>
        <v>3.7320017285840052E-5</v>
      </c>
      <c r="BL230">
        <f t="shared" si="263"/>
        <v>1727.5446195281556</v>
      </c>
      <c r="BM230">
        <f t="shared" si="264"/>
        <v>56.359807654701889</v>
      </c>
      <c r="BN230">
        <f t="shared" si="229"/>
        <v>1.6731014533527708</v>
      </c>
      <c r="BO230">
        <f t="shared" si="265"/>
        <v>2461.826677272853</v>
      </c>
      <c r="BP230">
        <f t="shared" si="266"/>
        <v>79.929443732427615</v>
      </c>
      <c r="BQ230">
        <f t="shared" si="267"/>
        <v>28.02314964380707</v>
      </c>
      <c r="BR230" s="11">
        <f t="shared" si="279"/>
        <v>3.3795986831407471E-2</v>
      </c>
      <c r="BS230">
        <f>MAX(-99,(BS$3*'Climate Model'!E336+BS$4*'Climate Model'!E336^2+BS$6*'Climate Model'!E336^6)*(K230/K$69)^BS$8)</f>
        <v>-14.736293028063347</v>
      </c>
      <c r="BT230">
        <f>MAX(-99,(BT$3*'Climate Model'!E336+BT$4*'Climate Model'!E336^2+BT$6*'Climate Model'!E336^6)*(L230/L$69)^BS$8)</f>
        <v>-15.532387531102982</v>
      </c>
      <c r="BU230">
        <f>MAX(-99,(BU$3*'Climate Model'!E336+BU$4*'Climate Model'!E336^2+BU$6*'Climate Model'!E336^6)*(M230/M$69)^BS$8)</f>
        <v>-11.872689294516713</v>
      </c>
      <c r="BV230" s="41">
        <f t="shared" si="247"/>
        <v>3.8772414748679485E-4</v>
      </c>
      <c r="BW230">
        <f>MAX(-99,(BW$3*'Climate Model'!N336+BW$4*'Climate Model'!N336^2+BW$6*'Climate Model'!N336^6)*(K230/K$69)^BS$8)</f>
        <v>-14.736305794461632</v>
      </c>
      <c r="BX230">
        <f>MAX(-99,(BX$3*'Climate Model'!N336+BX$4*'Climate Model'!N336^2+BX$6*'Climate Model'!N336^6)*(L230/L$69)^BS$8)</f>
        <v>-15.532399433036479</v>
      </c>
      <c r="BY230">
        <f>MAX(-99,(BY$3*'Climate Model'!N336+BY$4*'Climate Model'!N336^2+BY$6*'Climate Model'!N336^6)*(M230/M$69)^BS$8)</f>
        <v>-11.872697391983609</v>
      </c>
      <c r="BZ230">
        <f t="shared" si="268"/>
        <v>5.3254251779670671E-2</v>
      </c>
      <c r="CA230">
        <f t="shared" si="280"/>
        <v>2.0647959371319939E-5</v>
      </c>
    </row>
    <row r="231" spans="1:79" ht="14.5" x14ac:dyDescent="0.35">
      <c r="A231" s="13">
        <v>2182</v>
      </c>
      <c r="B231" s="18">
        <f t="shared" si="231"/>
        <v>1286.4998541089567</v>
      </c>
      <c r="C231">
        <f t="shared" si="232"/>
        <v>3572.4147850574991</v>
      </c>
      <c r="D231">
        <f t="shared" si="233"/>
        <v>6808.8167943652224</v>
      </c>
      <c r="E231" s="11">
        <f t="shared" si="256"/>
        <v>1.4375859781343665E-6</v>
      </c>
      <c r="F231" s="11">
        <f t="shared" si="289"/>
        <v>2.8820429624617226E-6</v>
      </c>
      <c r="G231" s="11">
        <f t="shared" si="290"/>
        <v>6.3630588023886149E-6</v>
      </c>
      <c r="H231">
        <f t="shared" si="281"/>
        <v>330845.04055880202</v>
      </c>
      <c r="I231">
        <f t="shared" si="282"/>
        <v>63611.859968184501</v>
      </c>
      <c r="J231">
        <f t="shared" si="257"/>
        <v>45023.063629099532</v>
      </c>
      <c r="K231">
        <f t="shared" si="234"/>
        <v>257166.79213146801</v>
      </c>
      <c r="L231">
        <f t="shared" si="283"/>
        <v>17806.403734039144</v>
      </c>
      <c r="M231">
        <f t="shared" si="235"/>
        <v>6612.4651299707912</v>
      </c>
      <c r="N231" s="11">
        <f t="shared" si="258"/>
        <v>3.6879699659740032E-3</v>
      </c>
      <c r="O231" s="11">
        <f t="shared" si="248"/>
        <v>3.8050045197257605E-3</v>
      </c>
      <c r="P231" s="11">
        <f t="shared" si="249"/>
        <v>4.2731228268283062E-3</v>
      </c>
      <c r="Q231">
        <f t="shared" si="269"/>
        <v>5241.2377616154936</v>
      </c>
      <c r="R231">
        <f t="shared" si="284"/>
        <v>3702.2395986895872</v>
      </c>
      <c r="S231">
        <f t="shared" si="285"/>
        <v>3249.1693713109048</v>
      </c>
      <c r="T231">
        <f t="shared" si="236"/>
        <v>15.841971675812241</v>
      </c>
      <c r="U231">
        <f t="shared" si="237"/>
        <v>58.200461369016153</v>
      </c>
      <c r="V231">
        <f t="shared" si="238"/>
        <v>72.166776523197001</v>
      </c>
      <c r="W231" s="11">
        <f t="shared" si="250"/>
        <v>-1.219247815263802E-2</v>
      </c>
      <c r="X231" s="11">
        <f t="shared" si="251"/>
        <v>-1.3228586309256496E-2</v>
      </c>
      <c r="Y231" s="11">
        <f t="shared" si="252"/>
        <v>-1.2203590291796629E-2</v>
      </c>
      <c r="Z231">
        <f t="shared" si="239"/>
        <v>6060.7006891731889</v>
      </c>
      <c r="AA231">
        <f t="shared" si="240"/>
        <v>14843.145235172629</v>
      </c>
      <c r="AB231">
        <f t="shared" si="241"/>
        <v>6137.0857665209487</v>
      </c>
      <c r="AC231">
        <f t="shared" si="242"/>
        <v>1.4868481911749938</v>
      </c>
      <c r="AD231">
        <f t="shared" si="243"/>
        <v>4.3847745441119423</v>
      </c>
      <c r="AE231">
        <f t="shared" si="244"/>
        <v>1.9106619594718472</v>
      </c>
      <c r="AF231" s="11">
        <f t="shared" si="286"/>
        <v>-2.9039671966837322E-3</v>
      </c>
      <c r="AG231" s="11">
        <f t="shared" si="287"/>
        <v>2.0566286860739247E-3</v>
      </c>
      <c r="AH231" s="11">
        <f t="shared" si="288"/>
        <v>8.2570411056281934E-4</v>
      </c>
      <c r="AI231">
        <f t="shared" si="297"/>
        <v>636084.27537564095</v>
      </c>
      <c r="AJ231">
        <f t="shared" si="292"/>
        <v>122153.26060773629</v>
      </c>
      <c r="AK231">
        <f t="shared" si="293"/>
        <v>86031.066110906133</v>
      </c>
      <c r="AL231">
        <f t="shared" si="295"/>
        <v>87.76217860695165</v>
      </c>
      <c r="AM231">
        <f t="shared" si="296"/>
        <v>10.412496650296355</v>
      </c>
      <c r="AN231">
        <f t="shared" si="291"/>
        <v>4.5180864659455944</v>
      </c>
      <c r="AO231" s="11">
        <f t="shared" si="253"/>
        <v>3.9258302804605081E-3</v>
      </c>
      <c r="AP231" s="11">
        <f t="shared" si="254"/>
        <v>3.9258302804605219E-3</v>
      </c>
      <c r="AQ231" s="11">
        <f t="shared" si="255"/>
        <v>3.9258302804605003E-3</v>
      </c>
      <c r="AR231">
        <f t="shared" si="245"/>
        <v>330845.04055880202</v>
      </c>
      <c r="AS231">
        <f t="shared" si="230"/>
        <v>63611.859968184501</v>
      </c>
      <c r="AT231">
        <f t="shared" si="246"/>
        <v>45023.063629099532</v>
      </c>
      <c r="AU231">
        <f t="shared" si="294"/>
        <v>66169.008111760413</v>
      </c>
      <c r="AV231">
        <f t="shared" si="270"/>
        <v>12722.371993636902</v>
      </c>
      <c r="AW231">
        <f t="shared" si="271"/>
        <v>9004.6127258199067</v>
      </c>
      <c r="AX231">
        <f t="shared" si="272"/>
        <v>205733.43370517439</v>
      </c>
      <c r="AY231">
        <f t="shared" si="273"/>
        <v>14245.122987231316</v>
      </c>
      <c r="AZ231">
        <f t="shared" si="274"/>
        <v>5289.9721039766328</v>
      </c>
      <c r="BA231">
        <f t="shared" si="275"/>
        <v>15739.472249317074</v>
      </c>
      <c r="BB231">
        <f t="shared" si="276"/>
        <v>34167.181888282103</v>
      </c>
      <c r="BC231">
        <f t="shared" si="277"/>
        <v>58375.855498368561</v>
      </c>
      <c r="BD231">
        <f t="shared" si="278"/>
        <v>39.984517844129762</v>
      </c>
      <c r="BE231">
        <f t="shared" si="298"/>
        <v>0.22892962336720582</v>
      </c>
      <c r="BF231">
        <f t="shared" si="298"/>
        <v>9.4306365573996173E-2</v>
      </c>
      <c r="BG231">
        <f t="shared" si="298"/>
        <v>1.9318389499603753E-2</v>
      </c>
      <c r="BH231">
        <f t="shared" si="259"/>
        <v>0.10746063239904863</v>
      </c>
      <c r="BI231">
        <f t="shared" si="260"/>
        <v>5.2408772455050717E-3</v>
      </c>
      <c r="BJ231">
        <f t="shared" si="261"/>
        <v>8.8936905877762111E-4</v>
      </c>
      <c r="BK231">
        <f t="shared" si="262"/>
        <v>3.7320017285840052E-5</v>
      </c>
      <c r="BL231">
        <f t="shared" si="263"/>
        <v>1733.9182448528281</v>
      </c>
      <c r="BM231">
        <f t="shared" si="264"/>
        <v>56.574420026998084</v>
      </c>
      <c r="BN231">
        <f t="shared" si="229"/>
        <v>1.6802615128994711</v>
      </c>
      <c r="BO231">
        <f t="shared" si="265"/>
        <v>2499.3885826876926</v>
      </c>
      <c r="BP231">
        <f t="shared" si="266"/>
        <v>80.831969585342279</v>
      </c>
      <c r="BQ231">
        <f t="shared" si="267"/>
        <v>28.344824000902097</v>
      </c>
      <c r="BR231" s="11">
        <f t="shared" si="279"/>
        <v>3.3762212689793375E-2</v>
      </c>
      <c r="BS231">
        <f>MAX(-99,(BS$3*'Climate Model'!E337+BS$4*'Climate Model'!E337^2+BS$6*'Climate Model'!E337^6)*(K231/K$69)^BS$8)</f>
        <v>-14.823830369988702</v>
      </c>
      <c r="BT231">
        <f>MAX(-99,(BT$3*'Climate Model'!E337+BT$4*'Climate Model'!E337^2+BT$6*'Climate Model'!E337^6)*(L231/L$69)^BS$8)</f>
        <v>-15.611883645475865</v>
      </c>
      <c r="BU231">
        <f>MAX(-99,(BU$3*'Climate Model'!E337+BU$4*'Climate Model'!E337^2+BU$6*'Climate Model'!E337^6)*(M231/M$69)^BS$8)</f>
        <v>-11.924139635534688</v>
      </c>
      <c r="BV231" s="41">
        <f t="shared" si="247"/>
        <v>3.6926109284456658E-4</v>
      </c>
      <c r="BW231">
        <f>MAX(-99,(BW$3*'Climate Model'!N337+BW$4*'Climate Model'!N337^2+BW$6*'Climate Model'!N337^6)*(K231/K$69)^BS$8)</f>
        <v>-14.823843115378281</v>
      </c>
      <c r="BX231">
        <f>MAX(-99,(BX$3*'Climate Model'!N337+BX$4*'Climate Model'!N337^2+BX$6*'Climate Model'!N337^6)*(L231/L$69)^BS$8)</f>
        <v>-15.611895525354621</v>
      </c>
      <c r="BY231">
        <f>MAX(-99,(BY$3*'Climate Model'!N337+BY$4*'Climate Model'!N337^2+BY$6*'Climate Model'!N337^6)*(M231/M$69)^BS$8)</f>
        <v>-11.924147715510701</v>
      </c>
      <c r="BZ231">
        <f t="shared" si="268"/>
        <v>5.3362353902681896E-2</v>
      </c>
      <c r="CA231">
        <f t="shared" si="280"/>
        <v>1.9704641118862839E-5</v>
      </c>
    </row>
    <row r="232" spans="1:79" ht="14.5" x14ac:dyDescent="0.35">
      <c r="A232" s="13">
        <v>2183</v>
      </c>
      <c r="B232" s="18">
        <f t="shared" si="231"/>
        <v>1286.5016110904003</v>
      </c>
      <c r="C232">
        <f t="shared" si="232"/>
        <v>3572.4245661177447</v>
      </c>
      <c r="D232">
        <f t="shared" si="233"/>
        <v>6808.8579530217785</v>
      </c>
      <c r="E232" s="11">
        <f t="shared" si="256"/>
        <v>1.365706679227648E-6</v>
      </c>
      <c r="F232" s="11">
        <f t="shared" si="289"/>
        <v>2.7379408143386363E-6</v>
      </c>
      <c r="G232" s="11">
        <f t="shared" si="290"/>
        <v>6.0449058622691835E-6</v>
      </c>
      <c r="H232">
        <f t="shared" si="281"/>
        <v>332054.85574192146</v>
      </c>
      <c r="I232">
        <f t="shared" si="282"/>
        <v>63851.944873058157</v>
      </c>
      <c r="J232">
        <f t="shared" si="257"/>
        <v>45213.96373496583</v>
      </c>
      <c r="K232">
        <f t="shared" si="234"/>
        <v>258106.83242011777</v>
      </c>
      <c r="L232">
        <f t="shared" si="283"/>
        <v>17873.560012618513</v>
      </c>
      <c r="M232">
        <f t="shared" si="235"/>
        <v>6640.4621813118929</v>
      </c>
      <c r="N232" s="11">
        <f t="shared" si="258"/>
        <v>3.6553719897442936E-3</v>
      </c>
      <c r="O232" s="11">
        <f t="shared" si="248"/>
        <v>3.7714678147497565E-3</v>
      </c>
      <c r="P232" s="11">
        <f t="shared" si="249"/>
        <v>4.2339809421763092E-3</v>
      </c>
      <c r="Q232">
        <f t="shared" si="269"/>
        <v>5196.2662632748779</v>
      </c>
      <c r="R232">
        <f t="shared" si="284"/>
        <v>3667.0524111247114</v>
      </c>
      <c r="S232">
        <f t="shared" si="285"/>
        <v>3223.1263602585082</v>
      </c>
      <c r="T232">
        <f t="shared" si="236"/>
        <v>15.648818782260189</v>
      </c>
      <c r="U232">
        <f t="shared" si="237"/>
        <v>57.430551542557573</v>
      </c>
      <c r="V232">
        <f t="shared" si="238"/>
        <v>71.286082749828253</v>
      </c>
      <c r="W232" s="11">
        <f t="shared" si="250"/>
        <v>-1.219247815263802E-2</v>
      </c>
      <c r="X232" s="11">
        <f t="shared" si="251"/>
        <v>-1.3228586309256496E-2</v>
      </c>
      <c r="Y232" s="11">
        <f t="shared" si="252"/>
        <v>-1.2203590291796629E-2</v>
      </c>
      <c r="Z232">
        <f t="shared" si="239"/>
        <v>5991.4438967488604</v>
      </c>
      <c r="AA232">
        <f t="shared" si="240"/>
        <v>14732.802604842027</v>
      </c>
      <c r="AB232">
        <f t="shared" si="241"/>
        <v>6093.1615108110909</v>
      </c>
      <c r="AC232">
        <f t="shared" si="242"/>
        <v>1.4825304328013731</v>
      </c>
      <c r="AD232">
        <f t="shared" si="243"/>
        <v>4.39379239722133</v>
      </c>
      <c r="AE232">
        <f t="shared" si="244"/>
        <v>1.9122396009056792</v>
      </c>
      <c r="AF232" s="11">
        <f t="shared" si="286"/>
        <v>-2.9039671966837322E-3</v>
      </c>
      <c r="AG232" s="11">
        <f t="shared" si="287"/>
        <v>2.0566286860739247E-3</v>
      </c>
      <c r="AH232" s="11">
        <f t="shared" si="288"/>
        <v>8.2570411056281934E-4</v>
      </c>
      <c r="AI232">
        <f t="shared" si="297"/>
        <v>638644.85594983725</v>
      </c>
      <c r="AJ232">
        <f t="shared" si="292"/>
        <v>122660.30654059956</v>
      </c>
      <c r="AK232">
        <f t="shared" si="293"/>
        <v>86432.572225635435</v>
      </c>
      <c r="AL232">
        <f t="shared" si="295"/>
        <v>88.103272631023472</v>
      </c>
      <c r="AM232">
        <f t="shared" si="296"/>
        <v>10.452965567994832</v>
      </c>
      <c r="AN232">
        <f t="shared" si="291"/>
        <v>4.5356463341967652</v>
      </c>
      <c r="AO232" s="11">
        <f t="shared" si="253"/>
        <v>3.886571977655903E-3</v>
      </c>
      <c r="AP232" s="11">
        <f t="shared" si="254"/>
        <v>3.8865719776559168E-3</v>
      </c>
      <c r="AQ232" s="11">
        <f t="shared" si="255"/>
        <v>3.8865719776558952E-3</v>
      </c>
      <c r="AR232">
        <f t="shared" si="245"/>
        <v>332054.85574192146</v>
      </c>
      <c r="AS232">
        <f t="shared" si="230"/>
        <v>63851.944873058157</v>
      </c>
      <c r="AT232">
        <f t="shared" si="246"/>
        <v>45213.96373496583</v>
      </c>
      <c r="AU232">
        <f t="shared" si="294"/>
        <v>66410.971148384298</v>
      </c>
      <c r="AV232">
        <f t="shared" si="270"/>
        <v>12770.388974611633</v>
      </c>
      <c r="AW232">
        <f t="shared" si="271"/>
        <v>9042.7927469931656</v>
      </c>
      <c r="AX232">
        <f t="shared" si="272"/>
        <v>206485.46593609423</v>
      </c>
      <c r="AY232">
        <f t="shared" si="273"/>
        <v>14298.848010094807</v>
      </c>
      <c r="AZ232">
        <f t="shared" si="274"/>
        <v>5312.3697450495138</v>
      </c>
      <c r="BA232">
        <f t="shared" si="275"/>
        <v>15744.187812708469</v>
      </c>
      <c r="BB232">
        <f t="shared" si="276"/>
        <v>34180.723376947688</v>
      </c>
      <c r="BC232">
        <f t="shared" si="277"/>
        <v>58404.976091633478</v>
      </c>
      <c r="BD232">
        <f t="shared" si="278"/>
        <v>38.097154824016876</v>
      </c>
      <c r="BE232">
        <f t="shared" si="298"/>
        <v>0.22892962336720582</v>
      </c>
      <c r="BF232">
        <f t="shared" si="298"/>
        <v>9.4306365573996173E-2</v>
      </c>
      <c r="BG232">
        <f t="shared" si="298"/>
        <v>1.9318389499603753E-2</v>
      </c>
      <c r="BH232">
        <f t="shared" si="259"/>
        <v>0.10734542760839387</v>
      </c>
      <c r="BI232">
        <f t="shared" si="260"/>
        <v>5.2408772455050717E-3</v>
      </c>
      <c r="BJ232">
        <f t="shared" si="261"/>
        <v>8.8936905877762111E-4</v>
      </c>
      <c r="BK232">
        <f t="shared" si="262"/>
        <v>3.7320017285840052E-5</v>
      </c>
      <c r="BL232">
        <f t="shared" si="263"/>
        <v>1740.2587377173054</v>
      </c>
      <c r="BM232">
        <f t="shared" si="264"/>
        <v>56.787944112872282</v>
      </c>
      <c r="BN232">
        <f t="shared" si="229"/>
        <v>1.68738590815027</v>
      </c>
      <c r="BO232">
        <f t="shared" si="265"/>
        <v>2537.5249897107174</v>
      </c>
      <c r="BP232">
        <f t="shared" si="266"/>
        <v>81.744730005820117</v>
      </c>
      <c r="BQ232">
        <f t="shared" si="267"/>
        <v>28.670205465692899</v>
      </c>
      <c r="BR232" s="11">
        <f t="shared" si="279"/>
        <v>3.372897068735245E-2</v>
      </c>
      <c r="BS232">
        <f>MAX(-99,(BS$3*'Climate Model'!E338+BS$4*'Climate Model'!E338^2+BS$6*'Climate Model'!E338^6)*(K232/K$69)^BS$8)</f>
        <v>-14.910062177035652</v>
      </c>
      <c r="BT232">
        <f>MAX(-99,(BT$3*'Climate Model'!E338+BT$4*'Climate Model'!E338^2+BT$6*'Climate Model'!E338^6)*(L232/L$69)^BS$8)</f>
        <v>-15.690161447980863</v>
      </c>
      <c r="BU232">
        <f>MAX(-99,(BU$3*'Climate Model'!E338+BU$4*'Climate Model'!E338^2+BU$6*'Climate Model'!E338^6)*(M232/M$69)^BS$8)</f>
        <v>-11.97476598872424</v>
      </c>
      <c r="BV232" s="41">
        <f t="shared" si="247"/>
        <v>3.5167723128053953E-4</v>
      </c>
      <c r="BW232">
        <f>MAX(-99,(BW$3*'Climate Model'!N338+BW$4*'Climate Model'!N338^2+BW$6*'Climate Model'!N338^6)*(K232/K$69)^BS$8)</f>
        <v>-14.910074901364771</v>
      </c>
      <c r="BX232">
        <f>MAX(-99,(BX$3*'Climate Model'!N338+BX$4*'Climate Model'!N338^2+BX$6*'Climate Model'!N338^6)*(L232/L$69)^BS$8)</f>
        <v>-15.69017330581231</v>
      </c>
      <c r="BY232">
        <f>MAX(-99,(BY$3*'Climate Model'!N338+BY$4*'Climate Model'!N338^2+BY$6*'Climate Model'!N338^6)*(M232/M$69)^BS$8)</f>
        <v>-11.974774051267255</v>
      </c>
      <c r="BZ232">
        <f t="shared" si="268"/>
        <v>5.34686039751186E-2</v>
      </c>
      <c r="CA232">
        <f t="shared" si="280"/>
        <v>1.8803690606405358E-5</v>
      </c>
    </row>
    <row r="233" spans="1:79" ht="14.5" x14ac:dyDescent="0.35">
      <c r="A233" s="13">
        <v>2184</v>
      </c>
      <c r="B233" s="18">
        <f t="shared" si="231"/>
        <v>1286.5032802250512</v>
      </c>
      <c r="C233">
        <f t="shared" si="232"/>
        <v>3572.4338581504194</v>
      </c>
      <c r="D233">
        <f t="shared" si="233"/>
        <v>6808.8970539818656</v>
      </c>
      <c r="E233" s="11">
        <f t="shared" si="256"/>
        <v>1.2974213452662655E-6</v>
      </c>
      <c r="F233" s="11">
        <f t="shared" si="289"/>
        <v>2.6010437736217044E-6</v>
      </c>
      <c r="G233" s="11">
        <f t="shared" si="290"/>
        <v>5.7426605691557241E-6</v>
      </c>
      <c r="H233">
        <f t="shared" si="281"/>
        <v>333258.42603772768</v>
      </c>
      <c r="I233">
        <f t="shared" si="282"/>
        <v>64090.81890180755</v>
      </c>
      <c r="J233">
        <f t="shared" si="257"/>
        <v>45403.91190444021</v>
      </c>
      <c r="K233">
        <f t="shared" si="234"/>
        <v>259042.03367396776</v>
      </c>
      <c r="L233">
        <f t="shared" si="283"/>
        <v>17940.379429443019</v>
      </c>
      <c r="M233">
        <f t="shared" si="235"/>
        <v>6668.3211017102767</v>
      </c>
      <c r="N233" s="11">
        <f t="shared" si="258"/>
        <v>3.6233107240174357E-3</v>
      </c>
      <c r="O233" s="11">
        <f t="shared" si="248"/>
        <v>3.7384503578096724E-3</v>
      </c>
      <c r="P233" s="11">
        <f t="shared" si="249"/>
        <v>4.195328523485393E-3</v>
      </c>
      <c r="Q233">
        <f t="shared" si="269"/>
        <v>5151.5157151731764</v>
      </c>
      <c r="R233">
        <f t="shared" si="284"/>
        <v>3632.0796804504798</v>
      </c>
      <c r="S233">
        <f t="shared" si="285"/>
        <v>3197.1680629483149</v>
      </c>
      <c r="T233">
        <f t="shared" si="236"/>
        <v>15.458020901142891</v>
      </c>
      <c r="U233">
        <f t="shared" si="237"/>
        <v>56.670826534688644</v>
      </c>
      <c r="V233">
        <f t="shared" si="238"/>
        <v>70.416136602442236</v>
      </c>
      <c r="W233" s="11">
        <f t="shared" si="250"/>
        <v>-1.219247815263802E-2</v>
      </c>
      <c r="X233" s="11">
        <f t="shared" si="251"/>
        <v>-1.3228586309256496E-2</v>
      </c>
      <c r="Y233" s="11">
        <f t="shared" si="252"/>
        <v>-1.2203590291796629E-2</v>
      </c>
      <c r="Z233">
        <f t="shared" si="239"/>
        <v>5922.78572161989</v>
      </c>
      <c r="AA233">
        <f t="shared" si="240"/>
        <v>14622.789587035793</v>
      </c>
      <c r="AB233">
        <f t="shared" si="241"/>
        <v>6049.3139211912257</v>
      </c>
      <c r="AC233">
        <f t="shared" si="242"/>
        <v>1.4782252130564326</v>
      </c>
      <c r="AD233">
        <f t="shared" si="243"/>
        <v>4.4028287967061086</v>
      </c>
      <c r="AE233">
        <f t="shared" si="244"/>
        <v>1.913818545004528</v>
      </c>
      <c r="AF233" s="11">
        <f t="shared" si="286"/>
        <v>-2.9039671966837322E-3</v>
      </c>
      <c r="AG233" s="11">
        <f t="shared" si="287"/>
        <v>2.0566286860739247E-3</v>
      </c>
      <c r="AH233" s="11">
        <f t="shared" si="288"/>
        <v>8.2570411056281934E-4</v>
      </c>
      <c r="AI233">
        <f t="shared" si="297"/>
        <v>641191.34150323784</v>
      </c>
      <c r="AJ233">
        <f t="shared" si="292"/>
        <v>123164.66486115124</v>
      </c>
      <c r="AK233">
        <f t="shared" si="293"/>
        <v>86832.107750065057</v>
      </c>
      <c r="AL233">
        <f t="shared" si="295"/>
        <v>88.442268144465515</v>
      </c>
      <c r="AM233">
        <f t="shared" si="296"/>
        <v>10.493185509024205</v>
      </c>
      <c r="AN233">
        <f t="shared" si="291"/>
        <v>4.553098168980382</v>
      </c>
      <c r="AO233" s="11">
        <f t="shared" si="253"/>
        <v>3.847706257879344E-3</v>
      </c>
      <c r="AP233" s="11">
        <f t="shared" si="254"/>
        <v>3.8477062578793578E-3</v>
      </c>
      <c r="AQ233" s="11">
        <f t="shared" si="255"/>
        <v>3.8477062578793362E-3</v>
      </c>
      <c r="AR233">
        <f t="shared" si="245"/>
        <v>333258.42603772768</v>
      </c>
      <c r="AS233">
        <f t="shared" si="230"/>
        <v>64090.81890180755</v>
      </c>
      <c r="AT233">
        <f t="shared" si="246"/>
        <v>45403.91190444021</v>
      </c>
      <c r="AU233">
        <f t="shared" si="294"/>
        <v>66651.685207545539</v>
      </c>
      <c r="AV233">
        <f t="shared" si="270"/>
        <v>12818.16378036151</v>
      </c>
      <c r="AW233">
        <f t="shared" si="271"/>
        <v>9080.7823808880421</v>
      </c>
      <c r="AX233">
        <f t="shared" si="272"/>
        <v>207233.6269391742</v>
      </c>
      <c r="AY233">
        <f t="shared" si="273"/>
        <v>14352.303543554417</v>
      </c>
      <c r="AZ233">
        <f t="shared" si="274"/>
        <v>5334.6568813682206</v>
      </c>
      <c r="BA233">
        <f t="shared" si="275"/>
        <v>15748.861216176776</v>
      </c>
      <c r="BB233">
        <f t="shared" si="276"/>
        <v>34194.142746997393</v>
      </c>
      <c r="BC233">
        <f t="shared" si="277"/>
        <v>58433.817297722868</v>
      </c>
      <c r="BD233">
        <f t="shared" si="278"/>
        <v>36.298724224779221</v>
      </c>
      <c r="BE233">
        <f t="shared" si="298"/>
        <v>0.22892962336720582</v>
      </c>
      <c r="BF233">
        <f t="shared" si="298"/>
        <v>9.4306365573996173E-2</v>
      </c>
      <c r="BG233">
        <f t="shared" si="298"/>
        <v>1.9318389499603753E-2</v>
      </c>
      <c r="BH233">
        <f t="shared" si="259"/>
        <v>0.10723061197698741</v>
      </c>
      <c r="BI233">
        <f t="shared" si="260"/>
        <v>5.2408772455050717E-3</v>
      </c>
      <c r="BJ233">
        <f t="shared" si="261"/>
        <v>8.8936905877762111E-4</v>
      </c>
      <c r="BK233">
        <f t="shared" si="262"/>
        <v>3.7320017285840052E-5</v>
      </c>
      <c r="BL233">
        <f t="shared" si="263"/>
        <v>1746.5665018939619</v>
      </c>
      <c r="BM233">
        <f t="shared" si="264"/>
        <v>57.00039128298755</v>
      </c>
      <c r="BN233">
        <f t="shared" si="229"/>
        <v>1.6944747771184676</v>
      </c>
      <c r="BO233">
        <f t="shared" si="265"/>
        <v>2576.2446775095777</v>
      </c>
      <c r="BP233">
        <f t="shared" si="266"/>
        <v>82.667840651270296</v>
      </c>
      <c r="BQ233">
        <f t="shared" si="267"/>
        <v>28.999336665370077</v>
      </c>
      <c r="BR233" s="11">
        <f t="shared" si="279"/>
        <v>3.3696250425343938E-2</v>
      </c>
      <c r="BS233">
        <f>MAX(-99,(BS$3*'Climate Model'!E339+BS$4*'Climate Model'!E339^2+BS$6*'Climate Model'!E339^6)*(K233/K$69)^BS$8)</f>
        <v>-14.994991395974326</v>
      </c>
      <c r="BT233">
        <f>MAX(-99,(BT$3*'Climate Model'!E339+BT$4*'Climate Model'!E339^2+BT$6*'Climate Model'!E339^6)*(L233/L$69)^BS$8)</f>
        <v>-15.76722443367963</v>
      </c>
      <c r="BU233">
        <f>MAX(-99,(BU$3*'Climate Model'!E339+BU$4*'Climate Model'!E339^2+BU$6*'Climate Model'!E339^6)*(M233/M$69)^BS$8)</f>
        <v>-12.024571703834415</v>
      </c>
      <c r="BV233" s="41">
        <f t="shared" si="247"/>
        <v>3.3493069645765673E-4</v>
      </c>
      <c r="BW233">
        <f>MAX(-99,(BW$3*'Climate Model'!N339+BW$4*'Climate Model'!N339^2+BW$6*'Climate Model'!N339^6)*(K233/K$69)^BS$8)</f>
        <v>-14.995004099197201</v>
      </c>
      <c r="BX233">
        <f>MAX(-99,(BX$3*'Climate Model'!N339+BX$4*'Climate Model'!N339^2+BX$6*'Climate Model'!N339^6)*(L233/L$69)^BS$8)</f>
        <v>-15.767236269475665</v>
      </c>
      <c r="BY233">
        <f>MAX(-99,(BY$3*'Climate Model'!N339+BY$4*'Climate Model'!N339^2+BY$6*'Climate Model'!N339^6)*(M233/M$69)^BS$8)</f>
        <v>-12.024579749004516</v>
      </c>
      <c r="BZ233">
        <f t="shared" si="268"/>
        <v>5.3573041158930731E-2</v>
      </c>
      <c r="CA233">
        <f t="shared" si="280"/>
        <v>1.794325598671538E-5</v>
      </c>
    </row>
    <row r="234" spans="1:79" ht="14.5" x14ac:dyDescent="0.35">
      <c r="A234" s="13">
        <v>2185</v>
      </c>
      <c r="B234" s="18">
        <f t="shared" si="231"/>
        <v>1286.5048659050269</v>
      </c>
      <c r="C234">
        <f t="shared" si="232"/>
        <v>3572.4426856044206</v>
      </c>
      <c r="D234">
        <f t="shared" si="233"/>
        <v>6808.9342001072646</v>
      </c>
      <c r="E234" s="11">
        <f t="shared" si="256"/>
        <v>1.2325502780029522E-6</v>
      </c>
      <c r="F234" s="11">
        <f t="shared" si="289"/>
        <v>2.4709915849406192E-6</v>
      </c>
      <c r="G234" s="11">
        <f t="shared" si="290"/>
        <v>5.4555275406979374E-6</v>
      </c>
      <c r="H234">
        <f t="shared" si="281"/>
        <v>334455.82762571354</v>
      </c>
      <c r="I234">
        <f t="shared" si="282"/>
        <v>64328.49470166122</v>
      </c>
      <c r="J234">
        <f t="shared" si="257"/>
        <v>45592.911845117087</v>
      </c>
      <c r="K234">
        <f t="shared" si="234"/>
        <v>259972.45443019096</v>
      </c>
      <c r="L234">
        <f t="shared" si="283"/>
        <v>18006.86543156605</v>
      </c>
      <c r="M234">
        <f t="shared" si="235"/>
        <v>6696.0423621657028</v>
      </c>
      <c r="N234" s="11">
        <f t="shared" si="258"/>
        <v>3.5917752151152374E-3</v>
      </c>
      <c r="O234" s="11">
        <f t="shared" si="248"/>
        <v>3.705941804882706E-3</v>
      </c>
      <c r="P234" s="11">
        <f t="shared" si="249"/>
        <v>4.1571574062797007E-3</v>
      </c>
      <c r="Q234">
        <f t="shared" si="269"/>
        <v>5106.9897549653824</v>
      </c>
      <c r="R234">
        <f t="shared" si="284"/>
        <v>3597.3235053542958</v>
      </c>
      <c r="S234">
        <f t="shared" si="285"/>
        <v>3171.2973661958972</v>
      </c>
      <c r="T234">
        <f t="shared" si="236"/>
        <v>15.269549319022685</v>
      </c>
      <c r="U234">
        <f t="shared" si="237"/>
        <v>55.92115161465761</v>
      </c>
      <c r="V234">
        <f t="shared" si="238"/>
        <v>69.556806921414847</v>
      </c>
      <c r="W234" s="11">
        <f t="shared" si="250"/>
        <v>-1.219247815263802E-2</v>
      </c>
      <c r="X234" s="11">
        <f t="shared" si="251"/>
        <v>-1.3228586309256496E-2</v>
      </c>
      <c r="Y234" s="11">
        <f t="shared" si="252"/>
        <v>-1.2203590291796629E-2</v>
      </c>
      <c r="Z234">
        <f t="shared" si="239"/>
        <v>5854.7268938711059</v>
      </c>
      <c r="AA234">
        <f t="shared" si="240"/>
        <v>14513.118671792838</v>
      </c>
      <c r="AB234">
        <f t="shared" si="241"/>
        <v>6005.5488930474758</v>
      </c>
      <c r="AC234">
        <f t="shared" si="242"/>
        <v>1.4739324955284059</v>
      </c>
      <c r="AD234">
        <f t="shared" si="243"/>
        <v>4.411883780709287</v>
      </c>
      <c r="AE234">
        <f t="shared" si="244"/>
        <v>1.9153987928440095</v>
      </c>
      <c r="AF234" s="11">
        <f t="shared" si="286"/>
        <v>-2.9039671966837322E-3</v>
      </c>
      <c r="AG234" s="11">
        <f t="shared" si="287"/>
        <v>2.0566286860739247E-3</v>
      </c>
      <c r="AH234" s="11">
        <f t="shared" si="288"/>
        <v>8.2570411056281934E-4</v>
      </c>
      <c r="AI234">
        <f t="shared" si="297"/>
        <v>643723.89256045956</v>
      </c>
      <c r="AJ234">
        <f t="shared" si="292"/>
        <v>123666.36215539763</v>
      </c>
      <c r="AK234">
        <f t="shared" si="293"/>
        <v>87229.679355946602</v>
      </c>
      <c r="AL234">
        <f t="shared" si="295"/>
        <v>88.779165014380013</v>
      </c>
      <c r="AM234">
        <f t="shared" si="296"/>
        <v>10.533156457616883</v>
      </c>
      <c r="AN234">
        <f t="shared" si="291"/>
        <v>4.5704419634547309</v>
      </c>
      <c r="AO234" s="11">
        <f t="shared" si="253"/>
        <v>3.8092291953005504E-3</v>
      </c>
      <c r="AP234" s="11">
        <f t="shared" si="254"/>
        <v>3.8092291953005643E-3</v>
      </c>
      <c r="AQ234" s="11">
        <f t="shared" si="255"/>
        <v>3.8092291953005426E-3</v>
      </c>
      <c r="AR234">
        <f t="shared" si="245"/>
        <v>334455.82762571354</v>
      </c>
      <c r="AS234">
        <f t="shared" si="230"/>
        <v>64328.49470166122</v>
      </c>
      <c r="AT234">
        <f t="shared" si="246"/>
        <v>45592.911845117087</v>
      </c>
      <c r="AU234">
        <f t="shared" si="294"/>
        <v>66891.165525142715</v>
      </c>
      <c r="AV234">
        <f t="shared" si="270"/>
        <v>12865.698940332244</v>
      </c>
      <c r="AW234">
        <f t="shared" si="271"/>
        <v>9118.5823690234174</v>
      </c>
      <c r="AX234">
        <f t="shared" si="272"/>
        <v>207977.96354415279</v>
      </c>
      <c r="AY234">
        <f t="shared" si="273"/>
        <v>14405.492345252838</v>
      </c>
      <c r="AZ234">
        <f t="shared" si="274"/>
        <v>5356.8338897325621</v>
      </c>
      <c r="BA234">
        <f t="shared" si="275"/>
        <v>15753.493185046425</v>
      </c>
      <c r="BB234">
        <f t="shared" si="276"/>
        <v>34207.442033599669</v>
      </c>
      <c r="BC234">
        <f t="shared" si="277"/>
        <v>58462.383222958109</v>
      </c>
      <c r="BD234">
        <f t="shared" si="278"/>
        <v>34.585045293235034</v>
      </c>
      <c r="BE234">
        <f t="shared" si="298"/>
        <v>0.22892962336720582</v>
      </c>
      <c r="BF234">
        <f t="shared" si="298"/>
        <v>9.4306365573996173E-2</v>
      </c>
      <c r="BG234">
        <f t="shared" si="298"/>
        <v>1.9318389499603753E-2</v>
      </c>
      <c r="BH234">
        <f t="shared" si="259"/>
        <v>0.10711618615912825</v>
      </c>
      <c r="BI234">
        <f t="shared" si="260"/>
        <v>5.2408772455050717E-3</v>
      </c>
      <c r="BJ234">
        <f t="shared" si="261"/>
        <v>8.8936905877762111E-4</v>
      </c>
      <c r="BK234">
        <f t="shared" si="262"/>
        <v>3.7320017285840052E-5</v>
      </c>
      <c r="BL234">
        <f t="shared" si="263"/>
        <v>1752.8419366301687</v>
      </c>
      <c r="BM234">
        <f t="shared" si="264"/>
        <v>57.211772785397628</v>
      </c>
      <c r="BN234">
        <f t="shared" si="229"/>
        <v>1.7015282581715514</v>
      </c>
      <c r="BO234">
        <f t="shared" si="265"/>
        <v>2615.5565593153137</v>
      </c>
      <c r="BP234">
        <f t="shared" si="266"/>
        <v>83.601418486993197</v>
      </c>
      <c r="BQ234">
        <f t="shared" si="267"/>
        <v>29.332260718574311</v>
      </c>
      <c r="BR234" s="11">
        <f t="shared" si="279"/>
        <v>3.3664041655632831E-2</v>
      </c>
      <c r="BS234">
        <f>MAX(-99,(BS$3*'Climate Model'!E340+BS$4*'Climate Model'!E340^2+BS$6*'Climate Model'!E340^6)*(K234/K$69)^BS$8)</f>
        <v>-15.078621293436546</v>
      </c>
      <c r="BT234">
        <f>MAX(-99,(BT$3*'Climate Model'!E340+BT$4*'Climate Model'!E340^2+BT$6*'Climate Model'!E340^6)*(L234/L$69)^BS$8)</f>
        <v>-15.84307637538851</v>
      </c>
      <c r="BU234">
        <f>MAX(-99,(BU$3*'Climate Model'!E340+BU$4*'Climate Model'!E340^2+BU$6*'Climate Model'!E340^6)*(M234/M$69)^BS$8)</f>
        <v>-12.073560293342688</v>
      </c>
      <c r="BV234" s="41">
        <f t="shared" si="247"/>
        <v>3.1898161567395873E-4</v>
      </c>
      <c r="BW234">
        <f>MAX(-99,(BW$3*'Climate Model'!N340+BW$4*'Climate Model'!N340^2+BW$6*'Climate Model'!N340^6)*(K234/K$69)^BS$8)</f>
        <v>-15.078633975513092</v>
      </c>
      <c r="BX234">
        <f>MAX(-99,(BX$3*'Climate Model'!N340+BX$4*'Climate Model'!N340^2+BX$6*'Climate Model'!N340^6)*(L234/L$69)^BS$8)</f>
        <v>-15.843088189165282</v>
      </c>
      <c r="BY234">
        <f>MAX(-99,(BY$3*'Climate Model'!N340+BY$4*'Climate Model'!N340^2+BY$6*'Climate Model'!N340^6)*(M234/M$69)^BS$8)</f>
        <v>-12.073568321202007</v>
      </c>
      <c r="BZ234">
        <f t="shared" si="268"/>
        <v>5.367570366088896E-2</v>
      </c>
      <c r="CA234">
        <f t="shared" si="280"/>
        <v>1.7121562676186983E-5</v>
      </c>
    </row>
    <row r="235" spans="1:79" ht="14.5" x14ac:dyDescent="0.35">
      <c r="A235" s="13">
        <v>2186</v>
      </c>
      <c r="B235" s="18">
        <f t="shared" si="231"/>
        <v>1286.5063723028604</v>
      </c>
      <c r="C235">
        <f t="shared" si="232"/>
        <v>3572.4510717064436</v>
      </c>
      <c r="D235">
        <f t="shared" si="233"/>
        <v>6808.9694891189129</v>
      </c>
      <c r="E235" s="11">
        <f t="shared" si="256"/>
        <v>1.1709227641028045E-6</v>
      </c>
      <c r="F235" s="11">
        <f t="shared" si="289"/>
        <v>2.3474420056935882E-6</v>
      </c>
      <c r="G235" s="11">
        <f t="shared" si="290"/>
        <v>5.1827511636630402E-6</v>
      </c>
      <c r="H235">
        <f t="shared" si="281"/>
        <v>335647.13579533034</v>
      </c>
      <c r="I235">
        <f t="shared" si="282"/>
        <v>64564.984777746547</v>
      </c>
      <c r="J235">
        <f t="shared" si="257"/>
        <v>45780.967272187998</v>
      </c>
      <c r="K235">
        <f t="shared" si="234"/>
        <v>260898.15256376716</v>
      </c>
      <c r="L235">
        <f t="shared" si="283"/>
        <v>18073.021430327371</v>
      </c>
      <c r="M235">
        <f t="shared" si="235"/>
        <v>6723.6264379431223</v>
      </c>
      <c r="N235" s="11">
        <f t="shared" si="258"/>
        <v>3.5607546792030174E-3</v>
      </c>
      <c r="O235" s="11">
        <f t="shared" si="248"/>
        <v>3.6739319795965324E-3</v>
      </c>
      <c r="P235" s="11">
        <f t="shared" si="249"/>
        <v>4.1194595681288268E-3</v>
      </c>
      <c r="Q235">
        <f t="shared" si="269"/>
        <v>5062.6918426163293</v>
      </c>
      <c r="R235">
        <f t="shared" si="284"/>
        <v>3562.7858529076989</v>
      </c>
      <c r="S235">
        <f t="shared" si="285"/>
        <v>3145.5170579863652</v>
      </c>
      <c r="T235">
        <f t="shared" si="236"/>
        <v>15.083375672549872</v>
      </c>
      <c r="U235">
        <f t="shared" si="237"/>
        <v>55.181393834010095</v>
      </c>
      <c r="V235">
        <f t="shared" si="238"/>
        <v>68.707964147740299</v>
      </c>
      <c r="W235" s="11">
        <f t="shared" si="250"/>
        <v>-1.219247815263802E-2</v>
      </c>
      <c r="X235" s="11">
        <f t="shared" si="251"/>
        <v>-1.3228586309256496E-2</v>
      </c>
      <c r="Y235" s="11">
        <f t="shared" si="252"/>
        <v>-1.2203590291796629E-2</v>
      </c>
      <c r="Z235">
        <f t="shared" si="239"/>
        <v>5787.2679045196428</v>
      </c>
      <c r="AA235">
        <f t="shared" si="240"/>
        <v>14403.801897193991</v>
      </c>
      <c r="AB235">
        <f t="shared" si="241"/>
        <v>5961.8721510696005</v>
      </c>
      <c r="AC235">
        <f t="shared" si="242"/>
        <v>1.4696522439112651</v>
      </c>
      <c r="AD235">
        <f t="shared" si="243"/>
        <v>4.4209573874523178</v>
      </c>
      <c r="AE235">
        <f t="shared" si="244"/>
        <v>1.9169803455006278</v>
      </c>
      <c r="AF235" s="11">
        <f t="shared" si="286"/>
        <v>-2.9039671966837322E-3</v>
      </c>
      <c r="AG235" s="11">
        <f t="shared" si="287"/>
        <v>2.0566286860739247E-3</v>
      </c>
      <c r="AH235" s="11">
        <f t="shared" si="288"/>
        <v>8.2570411056281934E-4</v>
      </c>
      <c r="AI235">
        <f t="shared" si="297"/>
        <v>646242.66882955632</v>
      </c>
      <c r="AJ235">
        <f t="shared" si="292"/>
        <v>124165.42488019011</v>
      </c>
      <c r="AK235">
        <f t="shared" si="293"/>
        <v>87625.29378937537</v>
      </c>
      <c r="AL235">
        <f t="shared" si="295"/>
        <v>89.113963399814125</v>
      </c>
      <c r="AM235">
        <f t="shared" si="296"/>
        <v>10.572878432642936</v>
      </c>
      <c r="AN235">
        <f t="shared" si="291"/>
        <v>4.5876777258077235</v>
      </c>
      <c r="AO235" s="11">
        <f t="shared" si="253"/>
        <v>3.7711369033475448E-3</v>
      </c>
      <c r="AP235" s="11">
        <f t="shared" si="254"/>
        <v>3.7711369033475587E-3</v>
      </c>
      <c r="AQ235" s="11">
        <f t="shared" si="255"/>
        <v>3.771136903347537E-3</v>
      </c>
      <c r="AR235">
        <f t="shared" si="245"/>
        <v>335647.13579533034</v>
      </c>
      <c r="AS235">
        <f t="shared" si="230"/>
        <v>64564.984777746547</v>
      </c>
      <c r="AT235">
        <f t="shared" si="246"/>
        <v>45780.967272187998</v>
      </c>
      <c r="AU235">
        <f t="shared" si="294"/>
        <v>67129.427159066065</v>
      </c>
      <c r="AV235">
        <f t="shared" si="270"/>
        <v>12912.99695554931</v>
      </c>
      <c r="AW235">
        <f t="shared" si="271"/>
        <v>9156.1934544375999</v>
      </c>
      <c r="AX235">
        <f t="shared" si="272"/>
        <v>208718.52205101374</v>
      </c>
      <c r="AY235">
        <f t="shared" si="273"/>
        <v>14458.417144261899</v>
      </c>
      <c r="AZ235">
        <f t="shared" si="274"/>
        <v>5378.9011503544989</v>
      </c>
      <c r="BA235">
        <f t="shared" si="275"/>
        <v>15758.08442827382</v>
      </c>
      <c r="BB235">
        <f t="shared" si="276"/>
        <v>34220.623224641648</v>
      </c>
      <c r="BC235">
        <f t="shared" si="277"/>
        <v>58490.677877704002</v>
      </c>
      <c r="BD235">
        <f t="shared" si="278"/>
        <v>32.952133188303364</v>
      </c>
      <c r="BE235">
        <f t="shared" si="298"/>
        <v>0.22892962336720582</v>
      </c>
      <c r="BF235">
        <f t="shared" si="298"/>
        <v>9.4306365573996173E-2</v>
      </c>
      <c r="BG235">
        <f t="shared" si="298"/>
        <v>1.9318389499603753E-2</v>
      </c>
      <c r="BH235">
        <f t="shared" si="259"/>
        <v>0.10700215075200697</v>
      </c>
      <c r="BI235">
        <f t="shared" si="260"/>
        <v>5.2408772455050717E-3</v>
      </c>
      <c r="BJ235">
        <f t="shared" si="261"/>
        <v>8.8936905877762111E-4</v>
      </c>
      <c r="BK235">
        <f t="shared" si="262"/>
        <v>3.7320017285840052E-5</v>
      </c>
      <c r="BL235">
        <f t="shared" si="263"/>
        <v>1759.0854365086975</v>
      </c>
      <c r="BM235">
        <f t="shared" si="264"/>
        <v>57.422099741775881</v>
      </c>
      <c r="BN235">
        <f t="shared" si="229"/>
        <v>1.7085464899605338</v>
      </c>
      <c r="BO235">
        <f t="shared" si="265"/>
        <v>2655.4696844739983</v>
      </c>
      <c r="BP235">
        <f t="shared" si="266"/>
        <v>84.5455818010916</v>
      </c>
      <c r="BQ235">
        <f t="shared" si="267"/>
        <v>29.669021241056623</v>
      </c>
      <c r="BR235" s="11">
        <f t="shared" si="279"/>
        <v>3.3632334281175041E-2</v>
      </c>
      <c r="BS235">
        <f>MAX(-99,(BS$3*'Climate Model'!E341+BS$4*'Climate Model'!E341^2+BS$6*'Climate Model'!E341^6)*(K235/K$69)^BS$8)</f>
        <v>-15.160955445961003</v>
      </c>
      <c r="BT235">
        <f>MAX(-99,(BT$3*'Climate Model'!E341+BT$4*'Climate Model'!E341^2+BT$6*'Climate Model'!E341^6)*(L235/L$69)^BS$8)</f>
        <v>-15.91772131461334</v>
      </c>
      <c r="BU235">
        <f>MAX(-99,(BU$3*'Climate Model'!E341+BU$4*'Climate Model'!E341^2+BU$6*'Climate Model'!E341^6)*(M235/M$69)^BS$8)</f>
        <v>-12.12173542637821</v>
      </c>
      <c r="BV235" s="41">
        <f t="shared" si="247"/>
        <v>3.0379201492757984E-4</v>
      </c>
      <c r="BW235">
        <f>MAX(-99,(BW$3*'Climate Model'!N341+BW$4*'Climate Model'!N341^2+BW$6*'Climate Model'!N341^6)*(K235/K$69)^BS$8)</f>
        <v>-15.160968106856609</v>
      </c>
      <c r="BX235">
        <f>MAX(-99,(BX$3*'Climate Model'!N341+BX$4*'Climate Model'!N341^2+BX$6*'Climate Model'!N341^6)*(L235/L$69)^BS$8)</f>
        <v>-15.917733106391054</v>
      </c>
      <c r="BY235">
        <f>MAX(-99,(BY$3*'Climate Model'!N341+BY$4*'Climate Model'!N341^2+BY$6*'Climate Model'!N341^6)*(M235/M$69)^BS$8)</f>
        <v>-12.121743436990819</v>
      </c>
      <c r="BZ235">
        <f t="shared" si="268"/>
        <v>5.3776628892521966E-2</v>
      </c>
      <c r="CA235">
        <f t="shared" si="280"/>
        <v>1.6336910447271953E-5</v>
      </c>
    </row>
    <row r="236" spans="1:79" ht="14.5" x14ac:dyDescent="0.35">
      <c r="A236" s="13">
        <v>2187</v>
      </c>
      <c r="B236" s="18">
        <f t="shared" si="231"/>
        <v>1286.5078033824782</v>
      </c>
      <c r="C236">
        <f t="shared" si="232"/>
        <v>3572.4590385220672</v>
      </c>
      <c r="D236">
        <f t="shared" si="233"/>
        <v>6809.0030138537286</v>
      </c>
      <c r="E236" s="11">
        <f t="shared" si="256"/>
        <v>1.1123766258976643E-6</v>
      </c>
      <c r="F236" s="11">
        <f t="shared" si="289"/>
        <v>2.2300699054089086E-6</v>
      </c>
      <c r="G236" s="11">
        <f t="shared" si="290"/>
        <v>4.9236136054798881E-6</v>
      </c>
      <c r="H236">
        <f t="shared" si="281"/>
        <v>336832.42492132285</v>
      </c>
      <c r="I236">
        <f t="shared" si="282"/>
        <v>64800.301489169535</v>
      </c>
      <c r="J236">
        <f t="shared" si="257"/>
        <v>45968.081906648702</v>
      </c>
      <c r="K236">
        <f t="shared" si="234"/>
        <v>261819.18526706574</v>
      </c>
      <c r="L236">
        <f t="shared" si="283"/>
        <v>18138.85080008574</v>
      </c>
      <c r="M236">
        <f t="shared" si="235"/>
        <v>6751.0738081803102</v>
      </c>
      <c r="N236" s="11">
        <f t="shared" si="258"/>
        <v>3.5302385020663084E-3</v>
      </c>
      <c r="O236" s="11">
        <f t="shared" si="248"/>
        <v>3.6424108725895609E-3</v>
      </c>
      <c r="P236" s="11">
        <f t="shared" si="249"/>
        <v>4.0822271270598044E-3</v>
      </c>
      <c r="Q236">
        <f t="shared" si="269"/>
        <v>5018.6252650101751</v>
      </c>
      <c r="R236">
        <f t="shared" si="284"/>
        <v>3528.4685623091655</v>
      </c>
      <c r="S236">
        <f t="shared" si="285"/>
        <v>3119.8298295528689</v>
      </c>
      <c r="T236">
        <f t="shared" si="236"/>
        <v>14.899471944194277</v>
      </c>
      <c r="U236">
        <f t="shared" si="237"/>
        <v>54.451422003011821</v>
      </c>
      <c r="V236">
        <f t="shared" si="238"/>
        <v>67.869480303497824</v>
      </c>
      <c r="W236" s="11">
        <f t="shared" si="250"/>
        <v>-1.219247815263802E-2</v>
      </c>
      <c r="X236" s="11">
        <f t="shared" si="251"/>
        <v>-1.3228586309256496E-2</v>
      </c>
      <c r="Y236" s="11">
        <f t="shared" si="252"/>
        <v>-1.2203590291796629E-2</v>
      </c>
      <c r="Z236">
        <f t="shared" si="239"/>
        <v>5720.4090140779354</v>
      </c>
      <c r="AA236">
        <f t="shared" si="240"/>
        <v>14294.850859499882</v>
      </c>
      <c r="AB236">
        <f t="shared" si="241"/>
        <v>5918.289252466172</v>
      </c>
      <c r="AC236">
        <f t="shared" si="242"/>
        <v>1.4653844220044141</v>
      </c>
      <c r="AD236">
        <f t="shared" si="243"/>
        <v>4.4300496552352628</v>
      </c>
      <c r="AE236">
        <f t="shared" si="244"/>
        <v>1.9185632040517757</v>
      </c>
      <c r="AF236" s="11">
        <f t="shared" si="286"/>
        <v>-2.9039671966837322E-3</v>
      </c>
      <c r="AG236" s="11">
        <f t="shared" si="287"/>
        <v>2.0566286860739247E-3</v>
      </c>
      <c r="AH236" s="11">
        <f t="shared" si="288"/>
        <v>8.2570411056281934E-4</v>
      </c>
      <c r="AI236">
        <f t="shared" si="297"/>
        <v>648747.82910566684</v>
      </c>
      <c r="AJ236">
        <f t="shared" si="292"/>
        <v>124661.87934772042</v>
      </c>
      <c r="AK236">
        <f t="shared" si="293"/>
        <v>88018.95786487544</v>
      </c>
      <c r="AL236">
        <f t="shared" si="295"/>
        <v>89.446663746234918</v>
      </c>
      <c r="AM236">
        <f t="shared" si="296"/>
        <v>10.612351486954562</v>
      </c>
      <c r="AN236">
        <f t="shared" si="291"/>
        <v>4.604805478972458</v>
      </c>
      <c r="AO236" s="11">
        <f t="shared" si="253"/>
        <v>3.7334255343140694E-3</v>
      </c>
      <c r="AP236" s="11">
        <f t="shared" si="254"/>
        <v>3.7334255343140828E-3</v>
      </c>
      <c r="AQ236" s="11">
        <f t="shared" si="255"/>
        <v>3.7334255343140616E-3</v>
      </c>
      <c r="AR236">
        <f t="shared" si="245"/>
        <v>336832.42492132285</v>
      </c>
      <c r="AS236">
        <f t="shared" si="230"/>
        <v>64800.301489169535</v>
      </c>
      <c r="AT236">
        <f t="shared" si="246"/>
        <v>45968.081906648702</v>
      </c>
      <c r="AU236">
        <f t="shared" si="294"/>
        <v>67366.484984264578</v>
      </c>
      <c r="AV236">
        <f t="shared" si="270"/>
        <v>12960.060297833908</v>
      </c>
      <c r="AW236">
        <f t="shared" si="271"/>
        <v>9193.6163813297408</v>
      </c>
      <c r="AX236">
        <f t="shared" si="272"/>
        <v>209455.34821365256</v>
      </c>
      <c r="AY236">
        <f t="shared" si="273"/>
        <v>14511.080640068592</v>
      </c>
      <c r="AZ236">
        <f t="shared" si="274"/>
        <v>5400.8590465442485</v>
      </c>
      <c r="BA236">
        <f t="shared" si="275"/>
        <v>15762.635638790816</v>
      </c>
      <c r="BB236">
        <f t="shared" si="276"/>
        <v>34233.688261868978</v>
      </c>
      <c r="BC236">
        <f t="shared" si="277"/>
        <v>58518.705179361888</v>
      </c>
      <c r="BD236">
        <f t="shared" si="278"/>
        <v>31.396189842042574</v>
      </c>
      <c r="BE236">
        <f t="shared" si="298"/>
        <v>0.22892962336720582</v>
      </c>
      <c r="BF236">
        <f t="shared" si="298"/>
        <v>9.4306365573996173E-2</v>
      </c>
      <c r="BG236">
        <f t="shared" si="298"/>
        <v>1.9318389499603753E-2</v>
      </c>
      <c r="BH236">
        <f t="shared" si="259"/>
        <v>0.10688850629579418</v>
      </c>
      <c r="BI236">
        <f t="shared" si="260"/>
        <v>5.2408772455050717E-3</v>
      </c>
      <c r="BJ236">
        <f t="shared" si="261"/>
        <v>8.8936905877762111E-4</v>
      </c>
      <c r="BK236">
        <f t="shared" si="262"/>
        <v>3.7320017285840052E-5</v>
      </c>
      <c r="BL236">
        <f t="shared" si="263"/>
        <v>1765.2973913184564</v>
      </c>
      <c r="BM236">
        <f t="shared" si="264"/>
        <v>57.631383143928787</v>
      </c>
      <c r="BN236">
        <f t="shared" si="229"/>
        <v>1.7155296113530409</v>
      </c>
      <c r="BO236">
        <f t="shared" si="265"/>
        <v>2695.9932405298637</v>
      </c>
      <c r="BP236">
        <f t="shared" si="266"/>
        <v>85.500450219549791</v>
      </c>
      <c r="BQ236">
        <f t="shared" si="267"/>
        <v>30.009662351406117</v>
      </c>
      <c r="BR236" s="11">
        <f t="shared" si="279"/>
        <v>3.3601118356399534E-2</v>
      </c>
      <c r="BS236">
        <f>MAX(-99,(BS$3*'Climate Model'!E342+BS$4*'Climate Model'!E342^2+BS$6*'Climate Model'!E342^6)*(K236/K$69)^BS$8)</f>
        <v>-15.241997730170024</v>
      </c>
      <c r="BT236">
        <f>MAX(-99,(BT$3*'Climate Model'!E342+BT$4*'Climate Model'!E342^2+BT$6*'Climate Model'!E342^6)*(L236/L$69)^BS$8)</f>
        <v>-15.991163552612756</v>
      </c>
      <c r="BU236">
        <f>MAX(-99,(BU$3*'Climate Model'!E342+BU$4*'Climate Model'!E342^2+BU$6*'Climate Model'!E342^6)*(M236/M$69)^BS$8)</f>
        <v>-12.169100922750683</v>
      </c>
      <c r="BV236" s="41">
        <f t="shared" si="247"/>
        <v>2.8932572850245693E-4</v>
      </c>
      <c r="BW236">
        <f>MAX(-99,(BW$3*'Climate Model'!N342+BW$4*'Climate Model'!N342^2+BW$6*'Climate Model'!N342^6)*(K236/K$69)^BS$8)</f>
        <v>-15.242010369855299</v>
      </c>
      <c r="BX236">
        <f>MAX(-99,(BX$3*'Climate Model'!N342+BX$4*'Climate Model'!N342^2+BX$6*'Climate Model'!N342^6)*(L236/L$69)^BS$8)</f>
        <v>-15.991175322415476</v>
      </c>
      <c r="BY236">
        <f>MAX(-99,(BY$3*'Climate Model'!N342+BY$4*'Climate Model'!N342^2+BY$6*'Climate Model'!N342^6)*(M236/M$69)^BS$8)</f>
        <v>-12.169108916182454</v>
      </c>
      <c r="BZ236">
        <f t="shared" si="268"/>
        <v>5.3875853326027262E-2</v>
      </c>
      <c r="CA236">
        <f t="shared" si="280"/>
        <v>1.5587670512244355E-5</v>
      </c>
    </row>
    <row r="237" spans="1:79" ht="14.5" x14ac:dyDescent="0.35">
      <c r="A237" s="13">
        <v>2188</v>
      </c>
      <c r="B237" s="18">
        <f t="shared" si="231"/>
        <v>1286.5091629096273</v>
      </c>
      <c r="C237">
        <f t="shared" si="232"/>
        <v>3572.4666070137878</v>
      </c>
      <c r="D237">
        <f t="shared" si="233"/>
        <v>6809.0348625086135</v>
      </c>
      <c r="E237" s="11">
        <f t="shared" si="256"/>
        <v>1.056757794602781E-6</v>
      </c>
      <c r="F237" s="11">
        <f t="shared" si="289"/>
        <v>2.118566410138463E-6</v>
      </c>
      <c r="G237" s="11">
        <f t="shared" si="290"/>
        <v>4.6774329252058936E-6</v>
      </c>
      <c r="H237">
        <f t="shared" si="281"/>
        <v>338011.76844097767</v>
      </c>
      <c r="I237">
        <f t="shared" si="282"/>
        <v>65034.457045405645</v>
      </c>
      <c r="J237">
        <f t="shared" si="257"/>
        <v>46154.259473602324</v>
      </c>
      <c r="K237">
        <f t="shared" si="234"/>
        <v>262735.60903096484</v>
      </c>
      <c r="L237">
        <f t="shared" si="283"/>
        <v>18204.35687704516</v>
      </c>
      <c r="M237">
        <f t="shared" si="235"/>
        <v>6778.3849555145289</v>
      </c>
      <c r="N237" s="11">
        <f t="shared" si="258"/>
        <v>3.5002162387921102E-3</v>
      </c>
      <c r="O237" s="11">
        <f t="shared" si="248"/>
        <v>3.6113686407912089E-3</v>
      </c>
      <c r="P237" s="11">
        <f t="shared" si="249"/>
        <v>4.0454523399115674E-3</v>
      </c>
      <c r="Q237">
        <f t="shared" si="269"/>
        <v>4974.7931404974452</v>
      </c>
      <c r="R237">
        <f t="shared" si="284"/>
        <v>3494.3733485620437</v>
      </c>
      <c r="S237">
        <f t="shared" si="285"/>
        <v>3094.2382774285711</v>
      </c>
      <c r="T237">
        <f t="shared" si="236"/>
        <v>14.717810458028845</v>
      </c>
      <c r="U237">
        <f t="shared" si="237"/>
        <v>53.73110666738323</v>
      </c>
      <c r="V237">
        <f t="shared" si="238"/>
        <v>67.04122897255678</v>
      </c>
      <c r="W237" s="11">
        <f t="shared" si="250"/>
        <v>-1.219247815263802E-2</v>
      </c>
      <c r="X237" s="11">
        <f t="shared" si="251"/>
        <v>-1.3228586309256496E-2</v>
      </c>
      <c r="Y237" s="11">
        <f t="shared" si="252"/>
        <v>-1.2203590291796629E-2</v>
      </c>
      <c r="Z237">
        <f t="shared" si="239"/>
        <v>5654.1502609288118</v>
      </c>
      <c r="AA237">
        <f t="shared" si="240"/>
        <v>14186.276723186604</v>
      </c>
      <c r="AB237">
        <f t="shared" si="241"/>
        <v>5874.8055901485995</v>
      </c>
      <c r="AC237">
        <f t="shared" si="242"/>
        <v>1.4611289937123819</v>
      </c>
      <c r="AD237">
        <f t="shared" si="243"/>
        <v>4.439160622436952</v>
      </c>
      <c r="AE237">
        <f t="shared" si="244"/>
        <v>1.9201473695757358</v>
      </c>
      <c r="AF237" s="11">
        <f t="shared" si="286"/>
        <v>-2.9039671966837322E-3</v>
      </c>
      <c r="AG237" s="11">
        <f t="shared" si="287"/>
        <v>2.0566286860739247E-3</v>
      </c>
      <c r="AH237" s="11">
        <f t="shared" si="288"/>
        <v>8.2570411056281934E-4</v>
      </c>
      <c r="AI237">
        <f t="shared" si="297"/>
        <v>651239.53117936477</v>
      </c>
      <c r="AJ237">
        <f t="shared" si="292"/>
        <v>125155.75171078229</v>
      </c>
      <c r="AK237">
        <f t="shared" si="293"/>
        <v>88410.678459717645</v>
      </c>
      <c r="AL237">
        <f t="shared" si="295"/>
        <v>89.777266780040421</v>
      </c>
      <c r="AM237">
        <f t="shared" si="296"/>
        <v>10.651575706734869</v>
      </c>
      <c r="AN237">
        <f t="shared" si="291"/>
        <v>4.6218252603446457</v>
      </c>
      <c r="AO237" s="11">
        <f t="shared" si="253"/>
        <v>3.6960912789709287E-3</v>
      </c>
      <c r="AP237" s="11">
        <f t="shared" si="254"/>
        <v>3.6960912789709421E-3</v>
      </c>
      <c r="AQ237" s="11">
        <f t="shared" si="255"/>
        <v>3.6960912789709209E-3</v>
      </c>
      <c r="AR237">
        <f t="shared" si="245"/>
        <v>338011.76844097767</v>
      </c>
      <c r="AS237">
        <f t="shared" si="230"/>
        <v>65034.457045405645</v>
      </c>
      <c r="AT237">
        <f t="shared" si="246"/>
        <v>46154.259473602324</v>
      </c>
      <c r="AU237">
        <f t="shared" si="294"/>
        <v>67602.353688195537</v>
      </c>
      <c r="AV237">
        <f t="shared" si="270"/>
        <v>13006.89140908113</v>
      </c>
      <c r="AW237">
        <f t="shared" si="271"/>
        <v>9230.8518947204648</v>
      </c>
      <c r="AX237">
        <f t="shared" si="272"/>
        <v>210188.48722477187</v>
      </c>
      <c r="AY237">
        <f t="shared" si="273"/>
        <v>14563.485501636131</v>
      </c>
      <c r="AZ237">
        <f t="shared" si="274"/>
        <v>5422.7079644116238</v>
      </c>
      <c r="BA237">
        <f t="shared" si="275"/>
        <v>15767.147493841559</v>
      </c>
      <c r="BB237">
        <f t="shared" si="276"/>
        <v>34246.639041996219</v>
      </c>
      <c r="BC237">
        <f t="shared" si="277"/>
        <v>58546.468955251927</v>
      </c>
      <c r="BD237">
        <f t="shared" si="278"/>
        <v>29.913595244164171</v>
      </c>
      <c r="BE237">
        <f t="shared" si="298"/>
        <v>0.22892962336720582</v>
      </c>
      <c r="BF237">
        <f t="shared" si="298"/>
        <v>9.4306365573996173E-2</v>
      </c>
      <c r="BG237">
        <f t="shared" si="298"/>
        <v>1.9318389499603753E-2</v>
      </c>
      <c r="BH237">
        <f t="shared" si="259"/>
        <v>0.10677525327379835</v>
      </c>
      <c r="BI237">
        <f t="shared" si="260"/>
        <v>5.2408772455050717E-3</v>
      </c>
      <c r="BJ237">
        <f t="shared" si="261"/>
        <v>8.8936905877762111E-4</v>
      </c>
      <c r="BK237">
        <f t="shared" si="262"/>
        <v>3.7320017285840052E-5</v>
      </c>
      <c r="BL237">
        <f t="shared" si="263"/>
        <v>1771.4781859352493</v>
      </c>
      <c r="BM237">
        <f t="shared" si="264"/>
        <v>57.839633850586047</v>
      </c>
      <c r="BN237">
        <f t="shared" si="229"/>
        <v>1.7224777613699858</v>
      </c>
      <c r="BO237">
        <f t="shared" si="265"/>
        <v>2737.136555340317</v>
      </c>
      <c r="BP237">
        <f t="shared" si="266"/>
        <v>86.466144721484184</v>
      </c>
      <c r="BQ237">
        <f t="shared" si="267"/>
        <v>30.354228676842837</v>
      </c>
      <c r="BR237" s="11">
        <f t="shared" si="279"/>
        <v>3.3570384087451693E-2</v>
      </c>
      <c r="BS237">
        <f>MAX(-99,(BS$3*'Climate Model'!E343+BS$4*'Climate Model'!E343^2+BS$6*'Climate Model'!E343^6)*(K237/K$69)^BS$8)</f>
        <v>-15.321752313080829</v>
      </c>
      <c r="BT237">
        <f>MAX(-99,(BT$3*'Climate Model'!E343+BT$4*'Climate Model'!E343^2+BT$6*'Climate Model'!E343^6)*(L237/L$69)^BS$8)</f>
        <v>-16.063407641592487</v>
      </c>
      <c r="BU237">
        <f>MAX(-99,(BU$3*'Climate Model'!E343+BU$4*'Climate Model'!E343^2+BU$6*'Climate Model'!E343^6)*(M237/M$69)^BS$8)</f>
        <v>-12.215660747086002</v>
      </c>
      <c r="BV237" s="41">
        <f t="shared" si="247"/>
        <v>2.7554831285948281E-4</v>
      </c>
      <c r="BW237">
        <f>MAX(-99,(BW$3*'Climate Model'!N343+BW$4*'Climate Model'!N343^2+BW$6*'Climate Model'!N343^6)*(K237/K$69)^BS$8)</f>
        <v>-15.321764931531396</v>
      </c>
      <c r="BX237">
        <f>MAX(-99,(BX$3*'Climate Model'!N343+BX$4*'Climate Model'!N343^2+BX$6*'Climate Model'!N343^6)*(L237/L$69)^BS$8)</f>
        <v>-16.06341938944793</v>
      </c>
      <c r="BY237">
        <f>MAX(-99,(BY$3*'Climate Model'!N343+BY$4*'Climate Model'!N343^2+BY$6*'Climate Model'!N343^6)*(M237/M$69)^BS$8)</f>
        <v>-12.215668723404512</v>
      </c>
      <c r="BZ237">
        <f t="shared" si="268"/>
        <v>5.3973412654856341E-2</v>
      </c>
      <c r="CA237">
        <f t="shared" si="280"/>
        <v>1.4872282796314324E-5</v>
      </c>
    </row>
    <row r="238" spans="1:79" ht="14.5" x14ac:dyDescent="0.35">
      <c r="A238" s="13">
        <v>2189</v>
      </c>
      <c r="B238" s="18">
        <f t="shared" si="231"/>
        <v>1286.5104544617836</v>
      </c>
      <c r="C238">
        <f t="shared" si="232"/>
        <v>3572.4737970961546</v>
      </c>
      <c r="D238">
        <f t="shared" si="233"/>
        <v>6809.0651188722759</v>
      </c>
      <c r="E238" s="11">
        <f t="shared" si="256"/>
        <v>1.003919904872642E-6</v>
      </c>
      <c r="F238" s="11">
        <f t="shared" si="289"/>
        <v>2.0126380896315397E-6</v>
      </c>
      <c r="G238" s="11">
        <f t="shared" si="290"/>
        <v>4.4435612789455984E-6</v>
      </c>
      <c r="H238">
        <f t="shared" si="281"/>
        <v>339185.23883322638</v>
      </c>
      <c r="I238">
        <f t="shared" si="282"/>
        <v>65267.46350299292</v>
      </c>
      <c r="J238">
        <f t="shared" si="257"/>
        <v>46339.503700655914</v>
      </c>
      <c r="K238">
        <f t="shared" si="234"/>
        <v>263647.47962745919</v>
      </c>
      <c r="L238">
        <f t="shared" si="283"/>
        <v>18269.542958172246</v>
      </c>
      <c r="M238">
        <f t="shared" si="235"/>
        <v>6805.5603657276688</v>
      </c>
      <c r="N238" s="11">
        <f t="shared" si="258"/>
        <v>3.4706776133526769E-3</v>
      </c>
      <c r="O238" s="11">
        <f t="shared" si="248"/>
        <v>3.5807956066430413E-3</v>
      </c>
      <c r="P238" s="11">
        <f t="shared" si="249"/>
        <v>4.0091276006729987E-3</v>
      </c>
      <c r="Q238">
        <f t="shared" si="269"/>
        <v>4931.1984233777503</v>
      </c>
      <c r="R238">
        <f t="shared" si="284"/>
        <v>3460.5018060870539</v>
      </c>
      <c r="S238">
        <f t="shared" si="285"/>
        <v>3068.7449054717172</v>
      </c>
      <c r="T238">
        <f t="shared" si="236"/>
        <v>14.538363875564661</v>
      </c>
      <c r="U238">
        <f t="shared" si="237"/>
        <v>53.020320085341886</v>
      </c>
      <c r="V238">
        <f t="shared" si="238"/>
        <v>66.223085281517172</v>
      </c>
      <c r="W238" s="11">
        <f t="shared" si="250"/>
        <v>-1.219247815263802E-2</v>
      </c>
      <c r="X238" s="11">
        <f t="shared" si="251"/>
        <v>-1.3228586309256496E-2</v>
      </c>
      <c r="Y238" s="11">
        <f t="shared" si="252"/>
        <v>-1.2203590291796629E-2</v>
      </c>
      <c r="Z238">
        <f t="shared" si="239"/>
        <v>5588.4914695128491</v>
      </c>
      <c r="AA238">
        <f t="shared" si="240"/>
        <v>14078.090230873888</v>
      </c>
      <c r="AB238">
        <f t="shared" si="241"/>
        <v>5831.4263958826959</v>
      </c>
      <c r="AC238">
        <f t="shared" si="242"/>
        <v>1.4568859230445177</v>
      </c>
      <c r="AD238">
        <f t="shared" si="243"/>
        <v>4.4482903275151457</v>
      </c>
      <c r="AE238">
        <f t="shared" si="244"/>
        <v>1.9217328431516809</v>
      </c>
      <c r="AF238" s="11">
        <f t="shared" si="286"/>
        <v>-2.9039671966837322E-3</v>
      </c>
      <c r="AG238" s="11">
        <f t="shared" si="287"/>
        <v>2.0566286860739247E-3</v>
      </c>
      <c r="AH238" s="11">
        <f t="shared" si="288"/>
        <v>8.2570411056281934E-4</v>
      </c>
      <c r="AI238">
        <f t="shared" si="297"/>
        <v>653717.93174962385</v>
      </c>
      <c r="AJ238">
        <f t="shared" si="292"/>
        <v>125647.0679487852</v>
      </c>
      <c r="AK238">
        <f t="shared" si="293"/>
        <v>88800.462508466357</v>
      </c>
      <c r="AL238">
        <f t="shared" si="295"/>
        <v>90.105773503108026</v>
      </c>
      <c r="AM238">
        <f t="shared" si="296"/>
        <v>10.690551210851062</v>
      </c>
      <c r="AN238">
        <f t="shared" si="291"/>
        <v>4.6387371215019568</v>
      </c>
      <c r="AO238" s="11">
        <f t="shared" si="253"/>
        <v>3.6591303661812195E-3</v>
      </c>
      <c r="AP238" s="11">
        <f t="shared" si="254"/>
        <v>3.6591303661812325E-3</v>
      </c>
      <c r="AQ238" s="11">
        <f t="shared" si="255"/>
        <v>3.6591303661812117E-3</v>
      </c>
      <c r="AR238">
        <f t="shared" si="245"/>
        <v>339185.23883322638</v>
      </c>
      <c r="AS238">
        <f t="shared" si="230"/>
        <v>65267.46350299292</v>
      </c>
      <c r="AT238">
        <f t="shared" si="246"/>
        <v>46339.503700655914</v>
      </c>
      <c r="AU238">
        <f t="shared" si="294"/>
        <v>67837.047766645279</v>
      </c>
      <c r="AV238">
        <f t="shared" si="270"/>
        <v>13053.492700598585</v>
      </c>
      <c r="AW238">
        <f t="shared" si="271"/>
        <v>9267.9007401311828</v>
      </c>
      <c r="AX238">
        <f t="shared" si="272"/>
        <v>210917.98370196737</v>
      </c>
      <c r="AY238">
        <f t="shared" si="273"/>
        <v>14615.634366537797</v>
      </c>
      <c r="AZ238">
        <f t="shared" si="274"/>
        <v>5444.4482925821349</v>
      </c>
      <c r="BA238">
        <f t="shared" si="275"/>
        <v>15771.620655312847</v>
      </c>
      <c r="BB238">
        <f t="shared" si="276"/>
        <v>34259.477417789065</v>
      </c>
      <c r="BC238">
        <f t="shared" si="277"/>
        <v>58573.972945389309</v>
      </c>
      <c r="BD238">
        <f t="shared" si="278"/>
        <v>28.500899130599581</v>
      </c>
      <c r="BE238">
        <f t="shared" si="298"/>
        <v>0.22892962336720582</v>
      </c>
      <c r="BF238">
        <f t="shared" si="298"/>
        <v>9.4306365573996173E-2</v>
      </c>
      <c r="BG238">
        <f t="shared" si="298"/>
        <v>1.9318389499603753E-2</v>
      </c>
      <c r="BH238">
        <f t="shared" si="259"/>
        <v>0.10666239211269053</v>
      </c>
      <c r="BI238">
        <f t="shared" si="260"/>
        <v>5.2408772455050717E-3</v>
      </c>
      <c r="BJ238">
        <f t="shared" si="261"/>
        <v>8.8936905877762111E-4</v>
      </c>
      <c r="BK238">
        <f t="shared" si="262"/>
        <v>3.7320017285840052E-5</v>
      </c>
      <c r="BL238">
        <f t="shared" si="263"/>
        <v>1777.6282002122593</v>
      </c>
      <c r="BM238">
        <f t="shared" si="264"/>
        <v>58.046862584459554</v>
      </c>
      <c r="BN238">
        <f t="shared" si="229"/>
        <v>1.7293910791257279</v>
      </c>
      <c r="BO238">
        <f t="shared" si="265"/>
        <v>2778.9090992233373</v>
      </c>
      <c r="BP238">
        <f t="shared" si="266"/>
        <v>87.442787654567084</v>
      </c>
      <c r="BQ238">
        <f t="shared" si="267"/>
        <v>30.702765359077965</v>
      </c>
      <c r="BR238" s="11">
        <f t="shared" si="279"/>
        <v>3.3540121832320996E-2</v>
      </c>
      <c r="BS238">
        <f>MAX(-99,(BS$3*'Climate Model'!E344+BS$4*'Climate Model'!E344^2+BS$6*'Climate Model'!E344^6)*(K238/K$69)^BS$8)</f>
        <v>-15.400223642554316</v>
      </c>
      <c r="BT238">
        <f>MAX(-99,(BT$3*'Climate Model'!E344+BT$4*'Climate Model'!E344^2+BT$6*'Climate Model'!E344^6)*(L238/L$69)^BS$8)</f>
        <v>-16.134458376032828</v>
      </c>
      <c r="BU238">
        <f>MAX(-99,(BU$3*'Climate Model'!E344+BU$4*'Climate Model'!E344^2+BU$6*'Climate Model'!E344^6)*(M238/M$69)^BS$8)</f>
        <v>-12.261419003069598</v>
      </c>
      <c r="BV238" s="41">
        <f t="shared" si="247"/>
        <v>2.6242696462807881E-4</v>
      </c>
      <c r="BW238">
        <f>MAX(-99,(BW$3*'Climate Model'!N344+BW$4*'Climate Model'!N344^2+BW$6*'Climate Model'!N344^6)*(K238/K$69)^BS$8)</f>
        <v>-15.400236239750539</v>
      </c>
      <c r="BX238">
        <f>MAX(-99,(BX$3*'Climate Model'!N344+BX$4*'Climate Model'!N344^2+BX$6*'Climate Model'!N344^6)*(L238/L$69)^BS$8)</f>
        <v>-16.13447010197217</v>
      </c>
      <c r="BY238">
        <f>MAX(-99,(BY$3*'Climate Model'!N344+BY$4*'Climate Model'!N344^2+BY$6*'Climate Model'!N344^6)*(M238/M$69)^BS$8)</f>
        <v>-12.261426962343981</v>
      </c>
      <c r="BZ238">
        <f t="shared" si="268"/>
        <v>5.4069341522480288E-2</v>
      </c>
      <c r="CA238">
        <f t="shared" si="280"/>
        <v>1.4189253175183447E-5</v>
      </c>
    </row>
    <row r="239" spans="1:79" ht="14.5" x14ac:dyDescent="0.35">
      <c r="A239" s="13">
        <v>2190</v>
      </c>
      <c r="B239" s="18">
        <f t="shared" si="231"/>
        <v>1286.511681437564</v>
      </c>
      <c r="C239">
        <f t="shared" si="232"/>
        <v>3572.4806276881509</v>
      </c>
      <c r="D239">
        <f t="shared" si="233"/>
        <v>6809.0938625454783</v>
      </c>
      <c r="E239" s="11">
        <f t="shared" si="256"/>
        <v>9.5372390962900972E-7</v>
      </c>
      <c r="F239" s="11">
        <f t="shared" si="289"/>
        <v>1.9120061851499625E-6</v>
      </c>
      <c r="G239" s="11">
        <f t="shared" si="290"/>
        <v>4.2213832149983184E-6</v>
      </c>
      <c r="H239">
        <f t="shared" si="281"/>
        <v>340352.90759955032</v>
      </c>
      <c r="I239">
        <f t="shared" si="282"/>
        <v>65499.332762516897</v>
      </c>
      <c r="J239">
        <f t="shared" si="257"/>
        <v>46523.818316408491</v>
      </c>
      <c r="K239">
        <f t="shared" si="234"/>
        <v>264554.85209371423</v>
      </c>
      <c r="L239">
        <f t="shared" si="283"/>
        <v>18334.412300201413</v>
      </c>
      <c r="M239">
        <f t="shared" si="235"/>
        <v>6832.6005274094223</v>
      </c>
      <c r="N239" s="11">
        <f t="shared" si="258"/>
        <v>3.4416125181138796E-3</v>
      </c>
      <c r="O239" s="11">
        <f t="shared" si="248"/>
        <v>3.5506822572236494E-3</v>
      </c>
      <c r="P239" s="11">
        <f t="shared" si="249"/>
        <v>3.9732454388217422E-3</v>
      </c>
      <c r="Q239">
        <f t="shared" si="269"/>
        <v>4887.8439083165613</v>
      </c>
      <c r="R239">
        <f t="shared" si="284"/>
        <v>3426.855412268817</v>
      </c>
      <c r="S239">
        <f t="shared" si="285"/>
        <v>3043.3521268635204</v>
      </c>
      <c r="T239">
        <f t="shared" si="236"/>
        <v>14.361105191636737</v>
      </c>
      <c r="U239">
        <f t="shared" si="237"/>
        <v>52.318936204948535</v>
      </c>
      <c r="V239">
        <f t="shared" si="238"/>
        <v>65.414925880882834</v>
      </c>
      <c r="W239" s="11">
        <f t="shared" si="250"/>
        <v>-1.219247815263802E-2</v>
      </c>
      <c r="X239" s="11">
        <f t="shared" si="251"/>
        <v>-1.3228586309256496E-2</v>
      </c>
      <c r="Y239" s="11">
        <f t="shared" si="252"/>
        <v>-1.2203590291796629E-2</v>
      </c>
      <c r="Z239">
        <f t="shared" si="239"/>
        <v>5523.432258328462</v>
      </c>
      <c r="AA239">
        <f t="shared" si="240"/>
        <v>13970.301713140938</v>
      </c>
      <c r="AB239">
        <f t="shared" si="241"/>
        <v>5788.1567434068656</v>
      </c>
      <c r="AC239">
        <f t="shared" si="242"/>
        <v>1.452655174114686</v>
      </c>
      <c r="AD239">
        <f t="shared" si="243"/>
        <v>4.4574388090066988</v>
      </c>
      <c r="AE239">
        <f t="shared" si="244"/>
        <v>1.9233196258596748</v>
      </c>
      <c r="AF239" s="11">
        <f t="shared" si="286"/>
        <v>-2.9039671966837322E-3</v>
      </c>
      <c r="AG239" s="11">
        <f t="shared" si="287"/>
        <v>2.0566286860739247E-3</v>
      </c>
      <c r="AH239" s="11">
        <f t="shared" si="288"/>
        <v>8.2570411056281934E-4</v>
      </c>
      <c r="AI239">
        <f t="shared" si="297"/>
        <v>656183.18634130678</v>
      </c>
      <c r="AJ239">
        <f t="shared" si="292"/>
        <v>126135.85385450527</v>
      </c>
      <c r="AK239">
        <f t="shared" si="293"/>
        <v>89188.31699775091</v>
      </c>
      <c r="AL239">
        <f t="shared" si="295"/>
        <v>90.432185187381549</v>
      </c>
      <c r="AM239">
        <f t="shared" si="296"/>
        <v>10.729278150212236</v>
      </c>
      <c r="AN239">
        <f t="shared" si="291"/>
        <v>4.655541127925356</v>
      </c>
      <c r="AO239" s="11">
        <f t="shared" si="253"/>
        <v>3.6225390625194073E-3</v>
      </c>
      <c r="AP239" s="11">
        <f t="shared" si="254"/>
        <v>3.6225390625194203E-3</v>
      </c>
      <c r="AQ239" s="11">
        <f t="shared" si="255"/>
        <v>3.6225390625193995E-3</v>
      </c>
      <c r="AR239">
        <f t="shared" si="245"/>
        <v>340352.90759955032</v>
      </c>
      <c r="AS239">
        <f t="shared" si="230"/>
        <v>65499.332762516897</v>
      </c>
      <c r="AT239">
        <f t="shared" si="246"/>
        <v>46523.818316408491</v>
      </c>
      <c r="AU239">
        <f t="shared" si="294"/>
        <v>68070.581519910062</v>
      </c>
      <c r="AV239">
        <f t="shared" si="270"/>
        <v>13099.866552503379</v>
      </c>
      <c r="AW239">
        <f t="shared" si="271"/>
        <v>9304.7636632816993</v>
      </c>
      <c r="AX239">
        <f t="shared" si="272"/>
        <v>211643.88167497137</v>
      </c>
      <c r="AY239">
        <f t="shared" si="273"/>
        <v>14667.529840161131</v>
      </c>
      <c r="AZ239">
        <f t="shared" si="274"/>
        <v>5466.0804219275369</v>
      </c>
      <c r="BA239">
        <f t="shared" si="275"/>
        <v>15776.055770058234</v>
      </c>
      <c r="BB239">
        <f t="shared" si="276"/>
        <v>34272.205199119235</v>
      </c>
      <c r="BC239">
        <f t="shared" si="277"/>
        <v>58601.22080515921</v>
      </c>
      <c r="BD239">
        <f t="shared" si="278"/>
        <v>27.154813057574238</v>
      </c>
      <c r="BE239">
        <f t="shared" si="298"/>
        <v>0.22892962336720582</v>
      </c>
      <c r="BF239">
        <f t="shared" si="298"/>
        <v>9.4306365573996173E-2</v>
      </c>
      <c r="BG239">
        <f t="shared" si="298"/>
        <v>1.9318389499603753E-2</v>
      </c>
      <c r="BH239">
        <f t="shared" si="259"/>
        <v>0.10654992318279149</v>
      </c>
      <c r="BI239">
        <f t="shared" si="260"/>
        <v>5.2408772455050717E-3</v>
      </c>
      <c r="BJ239">
        <f t="shared" si="261"/>
        <v>8.8936905877762111E-4</v>
      </c>
      <c r="BK239">
        <f t="shared" si="262"/>
        <v>3.7320017285840052E-5</v>
      </c>
      <c r="BL239">
        <f t="shared" si="263"/>
        <v>1783.7478088799735</v>
      </c>
      <c r="BM239">
        <f t="shared" si="264"/>
        <v>58.253079929561856</v>
      </c>
      <c r="BN239">
        <f t="shared" si="229"/>
        <v>1.7362697037716468</v>
      </c>
      <c r="BO239">
        <f t="shared" si="265"/>
        <v>2821.3204871377634</v>
      </c>
      <c r="BP239">
        <f t="shared" si="266"/>
        <v>88.430502750623432</v>
      </c>
      <c r="BQ239">
        <f t="shared" si="267"/>
        <v>31.055318060242168</v>
      </c>
      <c r="BR239" s="11">
        <f t="shared" si="279"/>
        <v>3.3510322100852113E-2</v>
      </c>
      <c r="BS239">
        <f>MAX(-99,(BS$3*'Climate Model'!E345+BS$4*'Climate Model'!E345^2+BS$6*'Climate Model'!E345^6)*(K239/K$69)^BS$8)</f>
        <v>-15.47741643788363</v>
      </c>
      <c r="BT239">
        <f>MAX(-99,(BT$3*'Climate Model'!E345+BT$4*'Climate Model'!E345^2+BT$6*'Climate Model'!E345^6)*(L239/L$69)^BS$8)</f>
        <v>-16.204320784151495</v>
      </c>
      <c r="BU239">
        <f>MAX(-99,(BU$3*'Climate Model'!E345+BU$4*'Climate Model'!E345^2+BU$6*'Climate Model'!E345^6)*(M239/M$69)^BS$8)</f>
        <v>-12.306379927797963</v>
      </c>
      <c r="BV239" s="41">
        <f t="shared" si="247"/>
        <v>2.4993044250293223E-4</v>
      </c>
      <c r="BW239">
        <f>MAX(-99,(BW$3*'Climate Model'!N345+BW$4*'Climate Model'!N345^2+BW$6*'Climate Model'!N345^6)*(K239/K$69)^BS$8)</f>
        <v>-15.477429013810465</v>
      </c>
      <c r="BX239">
        <f>MAX(-99,(BX$3*'Climate Model'!N345+BX$4*'Climate Model'!N345^2+BX$6*'Climate Model'!N345^6)*(L239/L$69)^BS$8)</f>
        <v>-16.204332488209221</v>
      </c>
      <c r="BY239">
        <f>MAX(-99,(BY$3*'Climate Model'!N345+BY$4*'Climate Model'!N345^2+BY$6*'Climate Model'!N345^6)*(M239/M$69)^BS$8)</f>
        <v>-12.306387870098842</v>
      </c>
      <c r="BZ239">
        <f t="shared" si="268"/>
        <v>5.4163673988763046E-2</v>
      </c>
      <c r="CA239">
        <f t="shared" si="280"/>
        <v>1.3537151007596109E-5</v>
      </c>
    </row>
    <row r="240" spans="1:79" ht="14.5" x14ac:dyDescent="0.35">
      <c r="A240" s="13">
        <v>2191</v>
      </c>
      <c r="B240" s="18">
        <f t="shared" si="231"/>
        <v>1286.5128470656671</v>
      </c>
      <c r="C240">
        <f t="shared" si="232"/>
        <v>3572.4871167629549</v>
      </c>
      <c r="D240">
        <f t="shared" si="233"/>
        <v>6809.1211691502913</v>
      </c>
      <c r="E240" s="11">
        <f t="shared" si="256"/>
        <v>9.0603771414755917E-7</v>
      </c>
      <c r="F240" s="11">
        <f t="shared" si="289"/>
        <v>1.8164058758924643E-6</v>
      </c>
      <c r="G240" s="11">
        <f t="shared" si="290"/>
        <v>4.0103140542484025E-6</v>
      </c>
      <c r="H240">
        <f t="shared" si="281"/>
        <v>341514.845246632</v>
      </c>
      <c r="I240">
        <f t="shared" si="282"/>
        <v>65730.07656587931</v>
      </c>
      <c r="J240">
        <f t="shared" si="257"/>
        <v>46707.207049027464</v>
      </c>
      <c r="K240">
        <f t="shared" si="234"/>
        <v>265457.78071752144</v>
      </c>
      <c r="L240">
        <f t="shared" si="283"/>
        <v>18398.968118725534</v>
      </c>
      <c r="M240">
        <f t="shared" si="235"/>
        <v>6859.5059316378774</v>
      </c>
      <c r="N240" s="11">
        <f t="shared" si="258"/>
        <v>3.41301101325997E-3</v>
      </c>
      <c r="O240" s="11">
        <f t="shared" si="248"/>
        <v>3.5210192433281057E-3</v>
      </c>
      <c r="P240" s="11">
        <f t="shared" si="249"/>
        <v>3.9377985176394219E-3</v>
      </c>
      <c r="Q240">
        <f t="shared" si="269"/>
        <v>4844.7322346945803</v>
      </c>
      <c r="R240">
        <f t="shared" si="284"/>
        <v>3393.4355309361013</v>
      </c>
      <c r="S240">
        <f t="shared" si="285"/>
        <v>3018.0622660785452</v>
      </c>
      <c r="T240">
        <f t="shared" si="236"/>
        <v>14.18600773033997</v>
      </c>
      <c r="U240">
        <f t="shared" si="237"/>
        <v>51.626830641752889</v>
      </c>
      <c r="V240">
        <f t="shared" si="238"/>
        <v>64.616628926464301</v>
      </c>
      <c r="W240" s="11">
        <f t="shared" si="250"/>
        <v>-1.219247815263802E-2</v>
      </c>
      <c r="X240" s="11">
        <f t="shared" si="251"/>
        <v>-1.3228586309256496E-2</v>
      </c>
      <c r="Y240" s="11">
        <f t="shared" si="252"/>
        <v>-1.2203590291796629E-2</v>
      </c>
      <c r="Z240">
        <f t="shared" si="239"/>
        <v>5458.9720477454221</v>
      </c>
      <c r="AA240">
        <f t="shared" si="240"/>
        <v>13862.921098225073</v>
      </c>
      <c r="AB240">
        <f t="shared" si="241"/>
        <v>5745.0015515161303</v>
      </c>
      <c r="AC240">
        <f t="shared" si="242"/>
        <v>1.4484367111409642</v>
      </c>
      <c r="AD240">
        <f t="shared" si="243"/>
        <v>4.4666061055277213</v>
      </c>
      <c r="AE240">
        <f t="shared" si="244"/>
        <v>1.9249077187806731</v>
      </c>
      <c r="AF240" s="11">
        <f t="shared" si="286"/>
        <v>-2.9039671966837322E-3</v>
      </c>
      <c r="AG240" s="11">
        <f t="shared" si="287"/>
        <v>2.0566286860739247E-3</v>
      </c>
      <c r="AH240" s="11">
        <f t="shared" si="288"/>
        <v>8.2570411056281934E-4</v>
      </c>
      <c r="AI240">
        <f t="shared" si="297"/>
        <v>658635.44922708615</v>
      </c>
      <c r="AJ240">
        <f t="shared" si="292"/>
        <v>126622.13502155812</v>
      </c>
      <c r="AK240">
        <f t="shared" si="293"/>
        <v>89574.248961257515</v>
      </c>
      <c r="AL240">
        <f t="shared" si="295"/>
        <v>90.756503369498319</v>
      </c>
      <c r="AM240">
        <f t="shared" si="296"/>
        <v>10.7677567071319</v>
      </c>
      <c r="AN240">
        <f t="shared" si="291"/>
        <v>4.6722373587224997</v>
      </c>
      <c r="AO240" s="11">
        <f t="shared" si="253"/>
        <v>3.5863136718942133E-3</v>
      </c>
      <c r="AP240" s="11">
        <f t="shared" si="254"/>
        <v>3.5863136718942263E-3</v>
      </c>
      <c r="AQ240" s="11">
        <f t="shared" si="255"/>
        <v>3.5863136718942055E-3</v>
      </c>
      <c r="AR240">
        <f t="shared" si="245"/>
        <v>341514.845246632</v>
      </c>
      <c r="AS240">
        <f t="shared" si="230"/>
        <v>65730.07656587931</v>
      </c>
      <c r="AT240">
        <f t="shared" si="246"/>
        <v>46707.207049027464</v>
      </c>
      <c r="AU240">
        <f t="shared" si="294"/>
        <v>68302.969049326406</v>
      </c>
      <c r="AV240">
        <f t="shared" si="270"/>
        <v>13146.015313175863</v>
      </c>
      <c r="AW240">
        <f t="shared" si="271"/>
        <v>9341.4414098054931</v>
      </c>
      <c r="AX240">
        <f t="shared" si="272"/>
        <v>212366.22457401713</v>
      </c>
      <c r="AY240">
        <f t="shared" si="273"/>
        <v>14719.174494980427</v>
      </c>
      <c r="AZ240">
        <f t="shared" si="274"/>
        <v>5487.6047453103029</v>
      </c>
      <c r="BA240">
        <f t="shared" si="275"/>
        <v>15780.453470216038</v>
      </c>
      <c r="BB240">
        <f t="shared" si="276"/>
        <v>34284.824153992937</v>
      </c>
      <c r="BC240">
        <f t="shared" si="277"/>
        <v>58628.216107894412</v>
      </c>
      <c r="BD240">
        <f t="shared" si="278"/>
        <v>25.872202843480274</v>
      </c>
      <c r="BE240">
        <f t="shared" si="298"/>
        <v>0.22892962336720582</v>
      </c>
      <c r="BF240">
        <f t="shared" si="298"/>
        <v>9.4306365573996173E-2</v>
      </c>
      <c r="BG240">
        <f t="shared" si="298"/>
        <v>1.9318389499603753E-2</v>
      </c>
      <c r="BH240">
        <f t="shared" si="259"/>
        <v>0.10643784679841801</v>
      </c>
      <c r="BI240">
        <f t="shared" si="260"/>
        <v>5.2408772455050717E-3</v>
      </c>
      <c r="BJ240">
        <f t="shared" si="261"/>
        <v>8.8936905877762111E-4</v>
      </c>
      <c r="BK240">
        <f t="shared" si="262"/>
        <v>3.7320017285840052E-5</v>
      </c>
      <c r="BL240">
        <f t="shared" si="263"/>
        <v>1789.8373814552594</v>
      </c>
      <c r="BM240">
        <f t="shared" si="264"/>
        <v>58.458296328777053</v>
      </c>
      <c r="BN240">
        <f t="shared" si="229"/>
        <v>1.7431137744430152</v>
      </c>
      <c r="BO240">
        <f t="shared" si="265"/>
        <v>2864.3804808969817</v>
      </c>
      <c r="BP240">
        <f t="shared" si="266"/>
        <v>89.429415141405187</v>
      </c>
      <c r="BQ240">
        <f t="shared" si="267"/>
        <v>31.4119329688824</v>
      </c>
      <c r="BR240" s="11">
        <f t="shared" si="279"/>
        <v>3.3480975554657205E-2</v>
      </c>
      <c r="BS240">
        <f>MAX(-99,(BS$3*'Climate Model'!E346+BS$4*'Climate Model'!E346^2+BS$6*'Climate Model'!E346^6)*(K240/K$69)^BS$8)</f>
        <v>-15.553335680524937</v>
      </c>
      <c r="BT240">
        <f>MAX(-99,(BT$3*'Climate Model'!E346+BT$4*'Climate Model'!E346^2+BT$6*'Climate Model'!E346^6)*(L240/L$69)^BS$8)</f>
        <v>-16.273000119503386</v>
      </c>
      <c r="BU240">
        <f>MAX(-99,(BU$3*'Climate Model'!E346+BU$4*'Climate Model'!E346^2+BU$6*'Climate Model'!E346^6)*(M240/M$69)^BS$8)</f>
        <v>-12.35054788623907</v>
      </c>
      <c r="BV240" s="41">
        <f t="shared" si="247"/>
        <v>2.3802899285993545E-4</v>
      </c>
      <c r="BW240">
        <f>MAX(-99,(BW$3*'Climate Model'!N346+BW$4*'Climate Model'!N346^2+BW$6*'Climate Model'!N346^6)*(K240/K$69)^BS$8)</f>
        <v>-15.553348235171693</v>
      </c>
      <c r="BX240">
        <f>MAX(-99,(BX$3*'Climate Model'!N346+BX$4*'Climate Model'!N346^2+BX$6*'Climate Model'!N346^6)*(L240/L$69)^BS$8)</f>
        <v>-16.273011801717118</v>
      </c>
      <c r="BY240">
        <f>MAX(-99,(BY$3*'Climate Model'!N346+BY$4*'Climate Model'!N346^2+BY$6*'Climate Model'!N346^6)*(M240/M$69)^BS$8)</f>
        <v>-12.350555811638429</v>
      </c>
      <c r="BZ240">
        <f t="shared" si="268"/>
        <v>5.4256443161352898E-2</v>
      </c>
      <c r="CA240">
        <f t="shared" si="280"/>
        <v>1.2914606521859162E-5</v>
      </c>
    </row>
    <row r="241" spans="1:79" ht="14.5" x14ac:dyDescent="0.35">
      <c r="A241" s="13">
        <v>2192</v>
      </c>
      <c r="B241" s="18">
        <f t="shared" si="231"/>
        <v>1286.5139544133683</v>
      </c>
      <c r="C241">
        <f t="shared" si="232"/>
        <v>3572.4932813952159</v>
      </c>
      <c r="D241">
        <f t="shared" si="233"/>
        <v>6809.1471105288965</v>
      </c>
      <c r="E241" s="11">
        <f t="shared" si="256"/>
        <v>8.6073582844018113E-7</v>
      </c>
      <c r="F241" s="11">
        <f t="shared" si="289"/>
        <v>1.725585582097841E-6</v>
      </c>
      <c r="G241" s="11">
        <f t="shared" si="290"/>
        <v>3.8097983515359821E-6</v>
      </c>
      <c r="H241">
        <f t="shared" si="281"/>
        <v>342671.12127069366</v>
      </c>
      <c r="I241">
        <f t="shared" si="282"/>
        <v>65959.706493841542</v>
      </c>
      <c r="J241">
        <f t="shared" si="257"/>
        <v>46889.673624909352</v>
      </c>
      <c r="K241">
        <f t="shared" si="234"/>
        <v>266356.31902410783</v>
      </c>
      <c r="L241">
        <f t="shared" si="283"/>
        <v>18463.21358736926</v>
      </c>
      <c r="M241">
        <f t="shared" si="235"/>
        <v>6886.2770716767827</v>
      </c>
      <c r="N241" s="11">
        <f t="shared" si="258"/>
        <v>3.3848633261292027E-3</v>
      </c>
      <c r="O241" s="11">
        <f t="shared" si="248"/>
        <v>3.4917973784812971E-3</v>
      </c>
      <c r="P241" s="11">
        <f t="shared" si="249"/>
        <v>3.9027796324848448E-3</v>
      </c>
      <c r="Q241">
        <f t="shared" si="269"/>
        <v>4801.8658908883344</v>
      </c>
      <c r="R241">
        <f t="shared" si="284"/>
        <v>3360.2434157755379</v>
      </c>
      <c r="S241">
        <f t="shared" si="285"/>
        <v>2992.8775608272394</v>
      </c>
      <c r="T241">
        <f t="shared" si="236"/>
        <v>14.013045141014645</v>
      </c>
      <c r="U241">
        <f t="shared" si="237"/>
        <v>50.943880656735089</v>
      </c>
      <c r="V241">
        <f t="shared" si="238"/>
        <v>63.828074061008678</v>
      </c>
      <c r="W241" s="11">
        <f t="shared" si="250"/>
        <v>-1.219247815263802E-2</v>
      </c>
      <c r="X241" s="11">
        <f t="shared" si="251"/>
        <v>-1.3228586309256496E-2</v>
      </c>
      <c r="Y241" s="11">
        <f t="shared" si="252"/>
        <v>-1.2203590291796629E-2</v>
      </c>
      <c r="Z241">
        <f t="shared" si="239"/>
        <v>5395.1100676327469</v>
      </c>
      <c r="AA241">
        <f t="shared" si="240"/>
        <v>13755.957921599271</v>
      </c>
      <c r="AB241">
        <f t="shared" si="241"/>
        <v>5701.9655871111463</v>
      </c>
      <c r="AC241">
        <f t="shared" si="242"/>
        <v>1.4442304984453382</v>
      </c>
      <c r="AD241">
        <f t="shared" si="243"/>
        <v>4.4757922557737428</v>
      </c>
      <c r="AE241">
        <f t="shared" si="244"/>
        <v>1.9264971229965244</v>
      </c>
      <c r="AF241" s="11">
        <f t="shared" si="286"/>
        <v>-2.9039671966837322E-3</v>
      </c>
      <c r="AG241" s="11">
        <f t="shared" si="287"/>
        <v>2.0566286860739247E-3</v>
      </c>
      <c r="AH241" s="11">
        <f t="shared" si="288"/>
        <v>8.2570411056281934E-4</v>
      </c>
      <c r="AI241">
        <f t="shared" si="297"/>
        <v>661074.87335370388</v>
      </c>
      <c r="AJ241">
        <f t="shared" si="292"/>
        <v>127105.93683257818</v>
      </c>
      <c r="AK241">
        <f t="shared" si="293"/>
        <v>89958.26547493726</v>
      </c>
      <c r="AL241">
        <f t="shared" si="295"/>
        <v>91.07872984545719</v>
      </c>
      <c r="AM241">
        <f t="shared" si="296"/>
        <v>10.805987094695375</v>
      </c>
      <c r="AN241">
        <f t="shared" si="291"/>
        <v>4.6888259063532418</v>
      </c>
      <c r="AO241" s="11">
        <f t="shared" si="253"/>
        <v>3.550450535175271E-3</v>
      </c>
      <c r="AP241" s="11">
        <f t="shared" si="254"/>
        <v>3.550450535175284E-3</v>
      </c>
      <c r="AQ241" s="11">
        <f t="shared" si="255"/>
        <v>3.5504505351752632E-3</v>
      </c>
      <c r="AR241">
        <f t="shared" si="245"/>
        <v>342671.12127069366</v>
      </c>
      <c r="AS241">
        <f t="shared" si="230"/>
        <v>65959.706493841542</v>
      </c>
      <c r="AT241">
        <f t="shared" si="246"/>
        <v>46889.673624909352</v>
      </c>
      <c r="AU241">
        <f t="shared" si="294"/>
        <v>68534.224254138739</v>
      </c>
      <c r="AV241">
        <f t="shared" si="270"/>
        <v>13191.94129876831</v>
      </c>
      <c r="AW241">
        <f t="shared" si="271"/>
        <v>9377.9347249818711</v>
      </c>
      <c r="AX241">
        <f t="shared" si="272"/>
        <v>213085.0552192863</v>
      </c>
      <c r="AY241">
        <f t="shared" si="273"/>
        <v>14770.570869895406</v>
      </c>
      <c r="AZ241">
        <f t="shared" si="274"/>
        <v>5509.0216573414264</v>
      </c>
      <c r="BA241">
        <f t="shared" si="275"/>
        <v>15784.814373521411</v>
      </c>
      <c r="BB241">
        <f t="shared" si="276"/>
        <v>34297.336009553946</v>
      </c>
      <c r="BC241">
        <f t="shared" si="277"/>
        <v>58654.962347359608</v>
      </c>
      <c r="BD241">
        <f t="shared" si="278"/>
        <v>24.65008136164067</v>
      </c>
      <c r="BE241">
        <f t="shared" si="298"/>
        <v>0.22892962336720582</v>
      </c>
      <c r="BF241">
        <f t="shared" si="298"/>
        <v>9.4306365573996173E-2</v>
      </c>
      <c r="BG241">
        <f t="shared" si="298"/>
        <v>1.9318389499603753E-2</v>
      </c>
      <c r="BH241">
        <f t="shared" si="259"/>
        <v>0.10632616321828516</v>
      </c>
      <c r="BI241">
        <f t="shared" si="260"/>
        <v>5.2408772455050717E-3</v>
      </c>
      <c r="BJ241">
        <f t="shared" si="261"/>
        <v>8.8936905877762111E-4</v>
      </c>
      <c r="BK241">
        <f t="shared" si="262"/>
        <v>3.7320017285840052E-5</v>
      </c>
      <c r="BL241">
        <f t="shared" si="263"/>
        <v>1795.8972821592874</v>
      </c>
      <c r="BM241">
        <f t="shared" si="264"/>
        <v>58.662522081675995</v>
      </c>
      <c r="BN241">
        <f t="shared" si="229"/>
        <v>1.7499234302090154</v>
      </c>
      <c r="BO241">
        <f t="shared" si="265"/>
        <v>2908.0989914164643</v>
      </c>
      <c r="BP241">
        <f t="shared" si="266"/>
        <v>90.439651374544525</v>
      </c>
      <c r="BQ241">
        <f t="shared" si="267"/>
        <v>31.772656806027083</v>
      </c>
      <c r="BR241" s="11">
        <f t="shared" si="279"/>
        <v>3.3452073006902311E-2</v>
      </c>
      <c r="BS241">
        <f>MAX(-99,(BS$3*'Climate Model'!E347+BS$4*'Climate Model'!E347^2+BS$6*'Climate Model'!E347^6)*(K241/K$69)^BS$8)</f>
        <v>-15.627986604972449</v>
      </c>
      <c r="BT241">
        <f>MAX(-99,(BT$3*'Climate Model'!E347+BT$4*'Climate Model'!E347^2+BT$6*'Climate Model'!E347^6)*(L241/L$69)^BS$8)</f>
        <v>-16.340501852719072</v>
      </c>
      <c r="BU241">
        <f>MAX(-99,(BU$3*'Climate Model'!E347+BU$4*'Climate Model'!E347^2+BU$6*'Climate Model'!E347^6)*(M241/M$69)^BS$8)</f>
        <v>-12.393927365802087</v>
      </c>
      <c r="BV241" s="41">
        <f t="shared" si="247"/>
        <v>2.2669427891422426E-4</v>
      </c>
      <c r="BW241">
        <f>MAX(-99,(BW$3*'Climate Model'!N347+BW$4*'Climate Model'!N347^2+BW$6*'Climate Model'!N347^6)*(K241/K$69)^BS$8)</f>
        <v>-15.627999138332612</v>
      </c>
      <c r="BX241">
        <f>MAX(-99,(BX$3*'Climate Model'!N347+BX$4*'Climate Model'!N347^2+BX$6*'Climate Model'!N347^6)*(L241/L$69)^BS$8)</f>
        <v>-16.340513513129387</v>
      </c>
      <c r="BY241">
        <f>MAX(-99,(BY$3*'Climate Model'!N347+BY$4*'Climate Model'!N347^2+BY$6*'Climate Model'!N347^6)*(M241/M$69)^BS$8)</f>
        <v>-12.393935274373181</v>
      </c>
      <c r="BZ241">
        <f t="shared" si="268"/>
        <v>5.4347681398082125E-2</v>
      </c>
      <c r="CA241">
        <f t="shared" si="280"/>
        <v>1.2320308445198227E-5</v>
      </c>
    </row>
    <row r="242" spans="1:79" ht="14.5" x14ac:dyDescent="0.35">
      <c r="A242" s="13">
        <v>2193</v>
      </c>
      <c r="B242" s="18">
        <f t="shared" si="231"/>
        <v>1286.5150063945898</v>
      </c>
      <c r="C242">
        <f t="shared" si="232"/>
        <v>3572.4991378059694</v>
      </c>
      <c r="D242">
        <f t="shared" si="233"/>
        <v>6809.1717549324621</v>
      </c>
      <c r="E242" s="11">
        <f t="shared" si="256"/>
        <v>8.1769903701817206E-7</v>
      </c>
      <c r="F242" s="11">
        <f t="shared" si="289"/>
        <v>1.6393063029929489E-6</v>
      </c>
      <c r="G242" s="11">
        <f t="shared" si="290"/>
        <v>3.6193084339591829E-6</v>
      </c>
      <c r="H242">
        <f t="shared" si="281"/>
        <v>343821.80414347153</v>
      </c>
      <c r="I242">
        <f t="shared" si="282"/>
        <v>66188.233963832186</v>
      </c>
      <c r="J242">
        <f t="shared" si="257"/>
        <v>47071.221767424468</v>
      </c>
      <c r="K242">
        <f t="shared" si="234"/>
        <v>267250.51976425777</v>
      </c>
      <c r="L242">
        <f t="shared" si="283"/>
        <v>18527.15183704182</v>
      </c>
      <c r="M242">
        <f t="shared" si="235"/>
        <v>6912.9144426892708</v>
      </c>
      <c r="N242" s="11">
        <f t="shared" si="258"/>
        <v>3.3571598504821254E-3</v>
      </c>
      <c r="O242" s="11">
        <f t="shared" si="248"/>
        <v>3.4630076378631977E-3</v>
      </c>
      <c r="P242" s="11">
        <f t="shared" si="249"/>
        <v>3.8681817091048261E-3</v>
      </c>
      <c r="Q242">
        <f t="shared" si="269"/>
        <v>4759.2472184808921</v>
      </c>
      <c r="R242">
        <f t="shared" si="284"/>
        <v>3327.2802136785544</v>
      </c>
      <c r="S242">
        <f t="shared" si="285"/>
        <v>2967.8001639705667</v>
      </c>
      <c r="T242">
        <f t="shared" si="236"/>
        <v>13.842191394280894</v>
      </c>
      <c r="U242">
        <f t="shared" si="237"/>
        <v>50.269965134539007</v>
      </c>
      <c r="V242">
        <f t="shared" si="238"/>
        <v>63.049142396053675</v>
      </c>
      <c r="W242" s="11">
        <f t="shared" si="250"/>
        <v>-1.219247815263802E-2</v>
      </c>
      <c r="X242" s="11">
        <f t="shared" si="251"/>
        <v>-1.3228586309256496E-2</v>
      </c>
      <c r="Y242" s="11">
        <f t="shared" si="252"/>
        <v>-1.2203590291796629E-2</v>
      </c>
      <c r="Z242">
        <f t="shared" si="239"/>
        <v>5331.8453648020131</v>
      </c>
      <c r="AA242">
        <f t="shared" si="240"/>
        <v>13649.421335424802</v>
      </c>
      <c r="AB242">
        <f t="shared" si="241"/>
        <v>5659.0534682113066</v>
      </c>
      <c r="AC242">
        <f t="shared" si="242"/>
        <v>1.4400365004534028</v>
      </c>
      <c r="AD242">
        <f t="shared" si="243"/>
        <v>4.4849972985198745</v>
      </c>
      <c r="AE242">
        <f t="shared" si="244"/>
        <v>1.9280878395899701</v>
      </c>
      <c r="AF242" s="11">
        <f t="shared" si="286"/>
        <v>-2.9039671966837322E-3</v>
      </c>
      <c r="AG242" s="11">
        <f t="shared" si="287"/>
        <v>2.0566286860739247E-3</v>
      </c>
      <c r="AH242" s="11">
        <f t="shared" si="288"/>
        <v>8.2570411056281934E-4</v>
      </c>
      <c r="AI242">
        <f t="shared" si="297"/>
        <v>663501.61027247226</v>
      </c>
      <c r="AJ242">
        <f t="shared" si="292"/>
        <v>127587.28444808867</v>
      </c>
      <c r="AK242">
        <f t="shared" si="293"/>
        <v>90340.373652425405</v>
      </c>
      <c r="AL242">
        <f t="shared" si="295"/>
        <v>91.398866665328853</v>
      </c>
      <c r="AM242">
        <f t="shared" si="296"/>
        <v>10.843969556132199</v>
      </c>
      <c r="AN242">
        <f t="shared" si="291"/>
        <v>4.7053068763573123</v>
      </c>
      <c r="AO242" s="11">
        <f t="shared" si="253"/>
        <v>3.5149460298235184E-3</v>
      </c>
      <c r="AP242" s="11">
        <f t="shared" si="254"/>
        <v>3.5149460298235309E-3</v>
      </c>
      <c r="AQ242" s="11">
        <f t="shared" si="255"/>
        <v>3.5149460298235105E-3</v>
      </c>
      <c r="AR242">
        <f t="shared" si="245"/>
        <v>343821.80414347153</v>
      </c>
      <c r="AS242">
        <f t="shared" si="230"/>
        <v>66188.233963832186</v>
      </c>
      <c r="AT242">
        <f t="shared" si="246"/>
        <v>47071.221767424468</v>
      </c>
      <c r="AU242">
        <f t="shared" si="294"/>
        <v>68764.360828694305</v>
      </c>
      <c r="AV242">
        <f t="shared" si="270"/>
        <v>13237.646792766438</v>
      </c>
      <c r="AW242">
        <f t="shared" si="271"/>
        <v>9414.2443534848935</v>
      </c>
      <c r="AX242">
        <f t="shared" si="272"/>
        <v>213800.41581140619</v>
      </c>
      <c r="AY242">
        <f t="shared" si="273"/>
        <v>14821.721469633458</v>
      </c>
      <c r="AZ242">
        <f t="shared" si="274"/>
        <v>5530.3315541514166</v>
      </c>
      <c r="BA242">
        <f t="shared" si="275"/>
        <v>15789.139083612608</v>
      </c>
      <c r="BB242">
        <f t="shared" si="276"/>
        <v>34309.742453062107</v>
      </c>
      <c r="BC242">
        <f t="shared" si="277"/>
        <v>58681.462940146594</v>
      </c>
      <c r="BD242">
        <f t="shared" si="278"/>
        <v>23.485601667822777</v>
      </c>
      <c r="BE242">
        <f t="shared" si="298"/>
        <v>0.22892962336720582</v>
      </c>
      <c r="BF242">
        <f t="shared" si="298"/>
        <v>9.4306365573996173E-2</v>
      </c>
      <c r="BG242">
        <f t="shared" si="298"/>
        <v>1.9318389499603753E-2</v>
      </c>
      <c r="BH242">
        <f t="shared" si="259"/>
        <v>0.10621487264596149</v>
      </c>
      <c r="BI242">
        <f t="shared" si="260"/>
        <v>5.2408772455050717E-3</v>
      </c>
      <c r="BJ242">
        <f t="shared" si="261"/>
        <v>8.8936905877762111E-4</v>
      </c>
      <c r="BK242">
        <f t="shared" si="262"/>
        <v>3.7320017285840052E-5</v>
      </c>
      <c r="BL242">
        <f t="shared" si="263"/>
        <v>1801.9278698440212</v>
      </c>
      <c r="BM242">
        <f t="shared" si="264"/>
        <v>58.865767342566407</v>
      </c>
      <c r="BN242">
        <f t="shared" si="229"/>
        <v>1.7566988100258916</v>
      </c>
      <c r="BO242">
        <f t="shared" si="265"/>
        <v>2952.4860809957459</v>
      </c>
      <c r="BP242">
        <f t="shared" si="266"/>
        <v>91.461339429684827</v>
      </c>
      <c r="BQ242">
        <f t="shared" si="267"/>
        <v>32.137536831322905</v>
      </c>
      <c r="BR242" s="11">
        <f t="shared" si="279"/>
        <v>3.3423605422008257E-2</v>
      </c>
      <c r="BS242">
        <f>MAX(-99,(BS$3*'Climate Model'!E348+BS$4*'Climate Model'!E348^2+BS$6*'Climate Model'!E348^6)*(K242/K$69)^BS$8)</f>
        <v>-15.701374689779389</v>
      </c>
      <c r="BT242">
        <f>MAX(-99,(BT$3*'Climate Model'!E348+BT$4*'Climate Model'!E348^2+BT$6*'Climate Model'!E348^6)*(L242/L$69)^BS$8)</f>
        <v>-16.406831663383201</v>
      </c>
      <c r="BU242">
        <f>MAX(-99,(BU$3*'Climate Model'!E348+BU$4*'Climate Model'!E348^2+BU$6*'Climate Model'!E348^6)*(M242/M$69)^BS$8)</f>
        <v>-12.436522971016513</v>
      </c>
      <c r="BV242" s="41">
        <f t="shared" si="247"/>
        <v>2.1589931325164207E-4</v>
      </c>
      <c r="BW242">
        <f>MAX(-99,(BW$3*'Climate Model'!N348+BW$4*'Climate Model'!N348^2+BW$6*'Climate Model'!N348^6)*(K242/K$69)^BS$8)</f>
        <v>-15.701387201850393</v>
      </c>
      <c r="BX242">
        <f>MAX(-99,(BX$3*'Climate Model'!N348+BX$4*'Climate Model'!N348^2+BX$6*'Climate Model'!N348^6)*(L242/L$69)^BS$8)</f>
        <v>-16.40684330203349</v>
      </c>
      <c r="BY242">
        <f>MAX(-99,(BY$3*'Climate Model'!N348+BY$4*'Climate Model'!N348^2+BY$6*'Climate Model'!N348^6)*(M242/M$69)^BS$8)</f>
        <v>-12.436530862833765</v>
      </c>
      <c r="BZ242">
        <f t="shared" si="268"/>
        <v>5.4437420145476659E-2</v>
      </c>
      <c r="CA242">
        <f t="shared" si="280"/>
        <v>1.1753001624599515E-5</v>
      </c>
    </row>
    <row r="243" spans="1:79" ht="14.5" x14ac:dyDescent="0.35">
      <c r="A243" s="13">
        <v>2194</v>
      </c>
      <c r="B243" s="18">
        <f t="shared" si="231"/>
        <v>1286.5160057775674</v>
      </c>
      <c r="C243">
        <f t="shared" si="232"/>
        <v>3572.5047014053062</v>
      </c>
      <c r="D243">
        <f t="shared" si="233"/>
        <v>6809.1951672005853</v>
      </c>
      <c r="E243" s="11">
        <f t="shared" si="256"/>
        <v>7.7681408516726346E-7</v>
      </c>
      <c r="F243" s="11">
        <f t="shared" si="289"/>
        <v>1.5573409878433014E-6</v>
      </c>
      <c r="G243" s="11">
        <f t="shared" si="290"/>
        <v>3.4383430122612236E-6</v>
      </c>
      <c r="H243">
        <f t="shared" si="281"/>
        <v>344966.9612997729</v>
      </c>
      <c r="I243">
        <f t="shared" si="282"/>
        <v>66415.670228011368</v>
      </c>
      <c r="J243">
        <f t="shared" si="257"/>
        <v>47251.855195740405</v>
      </c>
      <c r="K243">
        <f t="shared" si="234"/>
        <v>268140.43490370386</v>
      </c>
      <c r="L243">
        <f t="shared" si="283"/>
        <v>18590.785955267078</v>
      </c>
      <c r="M243">
        <f t="shared" si="235"/>
        <v>6939.418541467172</v>
      </c>
      <c r="N243" s="11">
        <f t="shared" si="258"/>
        <v>3.3298911456976369E-3</v>
      </c>
      <c r="O243" s="11">
        <f t="shared" si="248"/>
        <v>3.4346411572032769E-3</v>
      </c>
      <c r="P243" s="11">
        <f t="shared" si="249"/>
        <v>3.8339978018866534E-3</v>
      </c>
      <c r="Q243">
        <f t="shared" si="269"/>
        <v>4716.878416401747</v>
      </c>
      <c r="R243">
        <f t="shared" si="284"/>
        <v>3294.5469680215469</v>
      </c>
      <c r="S243">
        <f t="shared" si="285"/>
        <v>2942.8321454063994</v>
      </c>
      <c r="T243">
        <f t="shared" si="236"/>
        <v>13.673420778121489</v>
      </c>
      <c r="U243">
        <f t="shared" si="237"/>
        <v>49.604964561993441</v>
      </c>
      <c r="V243">
        <f t="shared" si="238"/>
        <v>62.27971649400309</v>
      </c>
      <c r="W243" s="11">
        <f t="shared" si="250"/>
        <v>-1.219247815263802E-2</v>
      </c>
      <c r="X243" s="11">
        <f t="shared" si="251"/>
        <v>-1.3228586309256496E-2</v>
      </c>
      <c r="Y243" s="11">
        <f t="shared" si="252"/>
        <v>-1.2203590291796629E-2</v>
      </c>
      <c r="Z243">
        <f t="shared" si="239"/>
        <v>5269.1768102674287</v>
      </c>
      <c r="AA243">
        <f t="shared" si="240"/>
        <v>13543.320117875241</v>
      </c>
      <c r="AB243">
        <f t="shared" si="241"/>
        <v>5616.2696669315865</v>
      </c>
      <c r="AC243">
        <f t="shared" si="242"/>
        <v>1.4358546816940589</v>
      </c>
      <c r="AD243">
        <f t="shared" si="243"/>
        <v>4.4942212726209743</v>
      </c>
      <c r="AE243">
        <f t="shared" si="244"/>
        <v>1.9296798696446458</v>
      </c>
      <c r="AF243" s="11">
        <f t="shared" si="286"/>
        <v>-2.9039671966837322E-3</v>
      </c>
      <c r="AG243" s="11">
        <f t="shared" si="287"/>
        <v>2.0566286860739247E-3</v>
      </c>
      <c r="AH243" s="11">
        <f t="shared" si="288"/>
        <v>8.2570411056281934E-4</v>
      </c>
      <c r="AI243">
        <f t="shared" si="297"/>
        <v>665915.81007391936</v>
      </c>
      <c r="AJ243">
        <f t="shared" si="292"/>
        <v>128066.20279604624</v>
      </c>
      <c r="AK243">
        <f t="shared" si="293"/>
        <v>90720.580640667758</v>
      </c>
      <c r="AL243">
        <f t="shared" si="295"/>
        <v>91.716916128009359</v>
      </c>
      <c r="AM243">
        <f t="shared" si="296"/>
        <v>10.881704364193665</v>
      </c>
      <c r="AN243">
        <f t="shared" si="291"/>
        <v>4.7216803870842243</v>
      </c>
      <c r="AO243" s="11">
        <f t="shared" si="253"/>
        <v>3.4797965695252831E-3</v>
      </c>
      <c r="AP243" s="11">
        <f t="shared" si="254"/>
        <v>3.4797965695252957E-3</v>
      </c>
      <c r="AQ243" s="11">
        <f t="shared" si="255"/>
        <v>3.4797965695252753E-3</v>
      </c>
      <c r="AR243">
        <f t="shared" si="245"/>
        <v>344966.9612997729</v>
      </c>
      <c r="AS243">
        <f t="shared" si="230"/>
        <v>66415.670228011368</v>
      </c>
      <c r="AT243">
        <f t="shared" si="246"/>
        <v>47251.855195740405</v>
      </c>
      <c r="AU243">
        <f t="shared" si="294"/>
        <v>68993.392259954577</v>
      </c>
      <c r="AV243">
        <f t="shared" si="270"/>
        <v>13283.134045602274</v>
      </c>
      <c r="AW243">
        <f t="shared" si="271"/>
        <v>9450.3710391480818</v>
      </c>
      <c r="AX243">
        <f t="shared" si="272"/>
        <v>214512.34792296306</v>
      </c>
      <c r="AY243">
        <f t="shared" si="273"/>
        <v>14872.628764213661</v>
      </c>
      <c r="AZ243">
        <f t="shared" si="274"/>
        <v>5551.5348331737378</v>
      </c>
      <c r="BA243">
        <f t="shared" si="275"/>
        <v>15793.428190331664</v>
      </c>
      <c r="BB243">
        <f t="shared" si="276"/>
        <v>34322.045132847859</v>
      </c>
      <c r="BC243">
        <f t="shared" si="277"/>
        <v>58707.721227983697</v>
      </c>
      <c r="BD243">
        <f t="shared" si="278"/>
        <v>22.376050447091416</v>
      </c>
      <c r="BE243">
        <f t="shared" si="298"/>
        <v>0.22892962336720582</v>
      </c>
      <c r="BF243">
        <f t="shared" si="298"/>
        <v>9.4306365573996173E-2</v>
      </c>
      <c r="BG243">
        <f t="shared" si="298"/>
        <v>1.9318389499603753E-2</v>
      </c>
      <c r="BH243">
        <f t="shared" si="259"/>
        <v>0.10610397523037338</v>
      </c>
      <c r="BI243">
        <f t="shared" si="260"/>
        <v>5.2408772455050717E-3</v>
      </c>
      <c r="BJ243">
        <f t="shared" si="261"/>
        <v>8.8936905877762111E-4</v>
      </c>
      <c r="BK243">
        <f t="shared" si="262"/>
        <v>3.7320017285840052E-5</v>
      </c>
      <c r="BL243">
        <f t="shared" si="263"/>
        <v>1807.9294979270085</v>
      </c>
      <c r="BM243">
        <f t="shared" si="264"/>
        <v>59.068042118771345</v>
      </c>
      <c r="BN243">
        <f t="shared" si="229"/>
        <v>1.7634400526930429</v>
      </c>
      <c r="BO243">
        <f t="shared" si="265"/>
        <v>2997.5519656353431</v>
      </c>
      <c r="BP243">
        <f t="shared" si="266"/>
        <v>92.494608734796088</v>
      </c>
      <c r="BQ243">
        <f t="shared" si="267"/>
        <v>32.506620849240917</v>
      </c>
      <c r="BR243" s="11">
        <f t="shared" si="279"/>
        <v>3.3395563915257415E-2</v>
      </c>
      <c r="BS243">
        <f>MAX(-99,(BS$3*'Climate Model'!E349+BS$4*'Climate Model'!E349^2+BS$6*'Climate Model'!E349^6)*(K243/K$69)^BS$8)</f>
        <v>-15.773505648726395</v>
      </c>
      <c r="BT243">
        <f>MAX(-99,(BT$3*'Climate Model'!E349+BT$4*'Climate Model'!E349^2+BT$6*'Climate Model'!E349^6)*(L243/L$69)^BS$8)</f>
        <v>-16.471995432054037</v>
      </c>
      <c r="BU243">
        <f>MAX(-99,(BU$3*'Climate Model'!E349+BU$4*'Climate Model'!E349^2+BU$6*'Climate Model'!E349^6)*(M243/M$69)^BS$8)</f>
        <v>-12.478339418320969</v>
      </c>
      <c r="BV243" s="41">
        <f t="shared" si="247"/>
        <v>2.0561839357299252E-4</v>
      </c>
      <c r="BW243">
        <f>MAX(-99,(BW$3*'Climate Model'!N349+BW$4*'Climate Model'!N349^2+BW$6*'Climate Model'!N349^6)*(K243/K$69)^BS$8)</f>
        <v>-15.773518139509477</v>
      </c>
      <c r="BX243">
        <f>MAX(-99,(BX$3*'Climate Model'!N349+BX$4*'Climate Model'!N349^2+BX$6*'Climate Model'!N349^6)*(L243/L$69)^BS$8)</f>
        <v>-16.472007048990324</v>
      </c>
      <c r="BY243">
        <f>MAX(-99,(BY$3*'Climate Model'!N349+BY$4*'Climate Model'!N349^2+BY$6*'Climate Model'!N349^6)*(M243/M$69)^BS$8)</f>
        <v>-12.478347293459878</v>
      </c>
      <c r="BZ243">
        <f t="shared" si="268"/>
        <v>5.4525690168354096E-2</v>
      </c>
      <c r="CA243">
        <f t="shared" si="280"/>
        <v>1.1211484820875681E-5</v>
      </c>
    </row>
    <row r="244" spans="1:79" ht="14.5" x14ac:dyDescent="0.35">
      <c r="A244" s="13">
        <v>2195</v>
      </c>
      <c r="B244" s="18">
        <f t="shared" si="231"/>
        <v>1286.5169551921338</v>
      </c>
      <c r="C244">
        <f t="shared" si="232"/>
        <v>3572.5099868329071</v>
      </c>
      <c r="D244">
        <f t="shared" si="233"/>
        <v>6809.2174089317759</v>
      </c>
      <c r="E244" s="11">
        <f t="shared" si="256"/>
        <v>7.379733809089003E-7</v>
      </c>
      <c r="F244" s="11">
        <f t="shared" si="289"/>
        <v>1.4794739384511362E-6</v>
      </c>
      <c r="G244" s="11">
        <f t="shared" si="290"/>
        <v>3.2664258616481622E-6</v>
      </c>
      <c r="H244">
        <f t="shared" si="281"/>
        <v>346106.65912655508</v>
      </c>
      <c r="I244">
        <f t="shared" si="282"/>
        <v>66642.026371582266</v>
      </c>
      <c r="J244">
        <f t="shared" si="257"/>
        <v>47431.577623723257</v>
      </c>
      <c r="K244">
        <f t="shared" si="234"/>
        <v>269026.11561373947</v>
      </c>
      <c r="L244">
        <f t="shared" si="283"/>
        <v>18654.118985587942</v>
      </c>
      <c r="M244">
        <f t="shared" si="235"/>
        <v>6965.7898661755735</v>
      </c>
      <c r="N244" s="11">
        <f t="shared" si="258"/>
        <v>3.3030479358835971E-3</v>
      </c>
      <c r="O244" s="11">
        <f t="shared" si="248"/>
        <v>3.4066892316040442E-3</v>
      </c>
      <c r="P244" s="11">
        <f t="shared" si="249"/>
        <v>3.8002210921299954E-3</v>
      </c>
      <c r="Q244">
        <f t="shared" si="269"/>
        <v>4674.7615449949062</v>
      </c>
      <c r="R244">
        <f t="shared" si="284"/>
        <v>3262.0446218792736</v>
      </c>
      <c r="S244">
        <f t="shared" si="285"/>
        <v>2917.9754939276372</v>
      </c>
      <c r="T244">
        <f t="shared" si="236"/>
        <v>13.506707894012417</v>
      </c>
      <c r="U244">
        <f t="shared" si="237"/>
        <v>48.948761006917501</v>
      </c>
      <c r="V244">
        <f t="shared" si="238"/>
        <v>61.519680350421027</v>
      </c>
      <c r="W244" s="11">
        <f t="shared" si="250"/>
        <v>-1.219247815263802E-2</v>
      </c>
      <c r="X244" s="11">
        <f t="shared" si="251"/>
        <v>-1.3228586309256496E-2</v>
      </c>
      <c r="Y244" s="11">
        <f t="shared" si="252"/>
        <v>-1.2203590291796629E-2</v>
      </c>
      <c r="Z244">
        <f t="shared" si="239"/>
        <v>5207.1031063241771</v>
      </c>
      <c r="AA244">
        <f t="shared" si="240"/>
        <v>13437.662682329037</v>
      </c>
      <c r="AB244">
        <f t="shared" si="241"/>
        <v>5573.6185124222138</v>
      </c>
      <c r="AC244">
        <f t="shared" si="242"/>
        <v>1.4316850067992146</v>
      </c>
      <c r="AD244">
        <f t="shared" si="243"/>
        <v>4.5034642170118104</v>
      </c>
      <c r="AE244">
        <f t="shared" si="244"/>
        <v>1.9312732142450817</v>
      </c>
      <c r="AF244" s="11">
        <f t="shared" si="286"/>
        <v>-2.9039671966837322E-3</v>
      </c>
      <c r="AG244" s="11">
        <f t="shared" si="287"/>
        <v>2.0566286860739247E-3</v>
      </c>
      <c r="AH244" s="11">
        <f t="shared" si="288"/>
        <v>8.2570411056281934E-4</v>
      </c>
      <c r="AI244">
        <f t="shared" si="297"/>
        <v>668317.62132648204</v>
      </c>
      <c r="AJ244">
        <f t="shared" si="292"/>
        <v>128542.71656204389</v>
      </c>
      <c r="AK244">
        <f t="shared" si="293"/>
        <v>91098.893615749068</v>
      </c>
      <c r="AL244">
        <f t="shared" si="295"/>
        <v>92.032880776017947</v>
      </c>
      <c r="AM244">
        <f t="shared" si="296"/>
        <v>10.919191820535604</v>
      </c>
      <c r="AN244">
        <f t="shared" si="291"/>
        <v>4.7379465694254614</v>
      </c>
      <c r="AO244" s="11">
        <f t="shared" si="253"/>
        <v>3.4449986038300301E-3</v>
      </c>
      <c r="AP244" s="11">
        <f t="shared" si="254"/>
        <v>3.4449986038300427E-3</v>
      </c>
      <c r="AQ244" s="11">
        <f t="shared" si="255"/>
        <v>3.4449986038300223E-3</v>
      </c>
      <c r="AR244">
        <f t="shared" si="245"/>
        <v>346106.65912655508</v>
      </c>
      <c r="AS244">
        <f t="shared" si="230"/>
        <v>66642.026371582266</v>
      </c>
      <c r="AT244">
        <f t="shared" si="246"/>
        <v>47431.577623723257</v>
      </c>
      <c r="AU244">
        <f t="shared" si="294"/>
        <v>69221.331825311019</v>
      </c>
      <c r="AV244">
        <f t="shared" si="270"/>
        <v>13328.405274316454</v>
      </c>
      <c r="AW244">
        <f t="shared" si="271"/>
        <v>9486.3155247446521</v>
      </c>
      <c r="AX244">
        <f t="shared" si="272"/>
        <v>215220.89249099159</v>
      </c>
      <c r="AY244">
        <f t="shared" si="273"/>
        <v>14923.295188470356</v>
      </c>
      <c r="AZ244">
        <f t="shared" si="274"/>
        <v>5572.6318929404588</v>
      </c>
      <c r="BA244">
        <f t="shared" si="275"/>
        <v>15797.682270019508</v>
      </c>
      <c r="BB244">
        <f t="shared" si="276"/>
        <v>34334.245659243934</v>
      </c>
      <c r="BC244">
        <f t="shared" si="277"/>
        <v>58733.740479963191</v>
      </c>
      <c r="BD244">
        <f t="shared" si="278"/>
        <v>21.318841765290721</v>
      </c>
      <c r="BE244">
        <f t="shared" si="298"/>
        <v>0.22892962336720582</v>
      </c>
      <c r="BF244">
        <f t="shared" si="298"/>
        <v>9.4306365573996173E-2</v>
      </c>
      <c r="BG244">
        <f t="shared" si="298"/>
        <v>1.9318389499603753E-2</v>
      </c>
      <c r="BH244">
        <f t="shared" si="259"/>
        <v>0.10599347106635662</v>
      </c>
      <c r="BI244">
        <f t="shared" si="260"/>
        <v>5.2408772455050717E-3</v>
      </c>
      <c r="BJ244">
        <f t="shared" si="261"/>
        <v>8.8936905877762111E-4</v>
      </c>
      <c r="BK244">
        <f t="shared" si="262"/>
        <v>3.7320017285840052E-5</v>
      </c>
      <c r="BL244">
        <f t="shared" si="263"/>
        <v>1813.9025143341428</v>
      </c>
      <c r="BM244">
        <f t="shared" si="264"/>
        <v>59.26935626912752</v>
      </c>
      <c r="BN244">
        <f t="shared" si="229"/>
        <v>1.7701472968120162</v>
      </c>
      <c r="BO244">
        <f t="shared" si="265"/>
        <v>3043.3070173890774</v>
      </c>
      <c r="BP244">
        <f t="shared" si="266"/>
        <v>93.539590182673734</v>
      </c>
      <c r="BQ244">
        <f t="shared" si="267"/>
        <v>32.87995721535539</v>
      </c>
      <c r="BR244" s="11">
        <f t="shared" si="279"/>
        <v>3.3367939752292103E-2</v>
      </c>
      <c r="BS244">
        <f>MAX(-99,(BS$3*'Climate Model'!E350+BS$4*'Climate Model'!E350^2+BS$6*'Climate Model'!E350^6)*(K244/K$69)^BS$8)</f>
        <v>-15.844385422138993</v>
      </c>
      <c r="BT244">
        <f>MAX(-99,(BT$3*'Climate Model'!E350+BT$4*'Climate Model'!E350^2+BT$6*'Climate Model'!E350^6)*(L244/L$69)^BS$8)</f>
        <v>-16.535999232425073</v>
      </c>
      <c r="BU244">
        <f>MAX(-99,(BU$3*'Climate Model'!E350+BU$4*'Climate Model'!E350^2+BU$6*'Climate Model'!E350^6)*(M244/M$69)^BS$8)</f>
        <v>-12.519381530961608</v>
      </c>
      <c r="BV244" s="41">
        <f t="shared" si="247"/>
        <v>1.9582704149808807E-4</v>
      </c>
      <c r="BW244">
        <f>MAX(-99,(BW$3*'Climate Model'!N350+BW$4*'Climate Model'!N350^2+BW$6*'Climate Model'!N350^6)*(K244/K$69)^BS$8)</f>
        <v>-15.844397891638987</v>
      </c>
      <c r="BX244">
        <f>MAX(-99,(BX$3*'Climate Model'!N350+BX$4*'Climate Model'!N350^2+BX$6*'Climate Model'!N350^6)*(L244/L$69)^BS$8)</f>
        <v>-16.5360108276959</v>
      </c>
      <c r="BY244">
        <f>MAX(-99,(BY$3*'Climate Model'!N350+BY$4*'Climate Model'!N350^2+BY$6*'Climate Model'!N350^6)*(M244/M$69)^BS$8)</f>
        <v>-12.519389389498668</v>
      </c>
      <c r="BZ244">
        <f t="shared" si="268"/>
        <v>5.4612521388414589E-2</v>
      </c>
      <c r="CA244">
        <f t="shared" si="280"/>
        <v>1.0694608492244286E-5</v>
      </c>
    </row>
    <row r="245" spans="1:79" ht="14.5" x14ac:dyDescent="0.35">
      <c r="A245" s="13">
        <v>2196</v>
      </c>
      <c r="B245" s="18">
        <f t="shared" si="231"/>
        <v>1286.5178571366373</v>
      </c>
      <c r="C245">
        <f t="shared" si="232"/>
        <v>3572.5150079965565</v>
      </c>
      <c r="D245">
        <f t="shared" si="233"/>
        <v>6809.2385386454262</v>
      </c>
      <c r="E245" s="11">
        <f t="shared" si="256"/>
        <v>7.0107471186345523E-7</v>
      </c>
      <c r="F245" s="11">
        <f t="shared" si="289"/>
        <v>1.4055002415285793E-6</v>
      </c>
      <c r="G245" s="11">
        <f t="shared" si="290"/>
        <v>3.1031045685657541E-6</v>
      </c>
      <c r="H245">
        <f t="shared" si="281"/>
        <v>347240.96295347839</v>
      </c>
      <c r="I245">
        <f t="shared" si="282"/>
        <v>66867.313311340753</v>
      </c>
      <c r="J245">
        <f t="shared" si="257"/>
        <v>47610.392758913265</v>
      </c>
      <c r="K245">
        <f t="shared" si="234"/>
        <v>269907.61226301338</v>
      </c>
      <c r="L245">
        <f t="shared" si="283"/>
        <v>18717.153927042425</v>
      </c>
      <c r="M245">
        <f t="shared" si="235"/>
        <v>6992.0289161120336</v>
      </c>
      <c r="N245" s="11">
        <f t="shared" si="258"/>
        <v>3.2766211089317941E-3</v>
      </c>
      <c r="O245" s="11">
        <f t="shared" si="248"/>
        <v>3.3791433143095045E-3</v>
      </c>
      <c r="P245" s="11">
        <f t="shared" si="249"/>
        <v>3.766844886302338E-3</v>
      </c>
      <c r="Q245">
        <f t="shared" si="269"/>
        <v>4632.8985300145923</v>
      </c>
      <c r="R245">
        <f t="shared" si="284"/>
        <v>3229.7740211715632</v>
      </c>
      <c r="S245">
        <f t="shared" si="285"/>
        <v>2893.2321190519087</v>
      </c>
      <c r="T245">
        <f t="shared" si="236"/>
        <v>13.342027653100606</v>
      </c>
      <c r="U245">
        <f t="shared" si="237"/>
        <v>48.301238097206323</v>
      </c>
      <c r="V245">
        <f t="shared" si="238"/>
        <v>60.768919376542193</v>
      </c>
      <c r="W245" s="11">
        <f t="shared" si="250"/>
        <v>-1.219247815263802E-2</v>
      </c>
      <c r="X245" s="11">
        <f t="shared" si="251"/>
        <v>-1.3228586309256496E-2</v>
      </c>
      <c r="Y245" s="11">
        <f t="shared" si="252"/>
        <v>-1.2203590291796629E-2</v>
      </c>
      <c r="Z245">
        <f t="shared" si="239"/>
        <v>5145.6227934465605</v>
      </c>
      <c r="AA245">
        <f t="shared" si="240"/>
        <v>13332.457086427776</v>
      </c>
      <c r="AB245">
        <f t="shared" si="241"/>
        <v>5531.1041937708751</v>
      </c>
      <c r="AC245">
        <f t="shared" si="242"/>
        <v>1.4275274405034857</v>
      </c>
      <c r="AD245">
        <f t="shared" si="243"/>
        <v>4.5127261707072241</v>
      </c>
      <c r="AE245">
        <f t="shared" si="244"/>
        <v>1.9328678744767038</v>
      </c>
      <c r="AF245" s="11">
        <f t="shared" si="286"/>
        <v>-2.9039671966837322E-3</v>
      </c>
      <c r="AG245" s="11">
        <f t="shared" si="287"/>
        <v>2.0566286860739247E-3</v>
      </c>
      <c r="AH245" s="11">
        <f t="shared" si="288"/>
        <v>8.2570411056281934E-4</v>
      </c>
      <c r="AI245">
        <f t="shared" si="297"/>
        <v>670707.19101914496</v>
      </c>
      <c r="AJ245">
        <f t="shared" si="292"/>
        <v>129016.85018015595</v>
      </c>
      <c r="AK245">
        <f t="shared" si="293"/>
        <v>91475.319778918813</v>
      </c>
      <c r="AL245">
        <f t="shared" si="295"/>
        <v>92.346763390339987</v>
      </c>
      <c r="AM245">
        <f t="shared" si="296"/>
        <v>10.956432255106535</v>
      </c>
      <c r="AN245">
        <f t="shared" si="291"/>
        <v>4.7541055665489864</v>
      </c>
      <c r="AO245" s="11">
        <f t="shared" si="253"/>
        <v>3.4105486177917299E-3</v>
      </c>
      <c r="AP245" s="11">
        <f t="shared" si="254"/>
        <v>3.4105486177917425E-3</v>
      </c>
      <c r="AQ245" s="11">
        <f t="shared" si="255"/>
        <v>3.4105486177917221E-3</v>
      </c>
      <c r="AR245">
        <f t="shared" si="245"/>
        <v>347240.96295347839</v>
      </c>
      <c r="AS245">
        <f t="shared" si="230"/>
        <v>66867.313311340753</v>
      </c>
      <c r="AT245">
        <f t="shared" si="246"/>
        <v>47610.392758913265</v>
      </c>
      <c r="AU245">
        <f t="shared" si="294"/>
        <v>69448.192590695675</v>
      </c>
      <c r="AV245">
        <f t="shared" si="270"/>
        <v>13373.462662268152</v>
      </c>
      <c r="AW245">
        <f t="shared" si="271"/>
        <v>9522.0785517826534</v>
      </c>
      <c r="AX245">
        <f t="shared" si="272"/>
        <v>215926.08981041072</v>
      </c>
      <c r="AY245">
        <f t="shared" si="273"/>
        <v>14973.72314163394</v>
      </c>
      <c r="AZ245">
        <f t="shared" si="274"/>
        <v>5593.6231328896274</v>
      </c>
      <c r="BA245">
        <f t="shared" si="275"/>
        <v>15801.901885805726</v>
      </c>
      <c r="BB245">
        <f t="shared" si="276"/>
        <v>34346.345605494578</v>
      </c>
      <c r="BC245">
        <f t="shared" si="277"/>
        <v>58759.523894689977</v>
      </c>
      <c r="BD245">
        <f t="shared" si="278"/>
        <v>20.31151111111296</v>
      </c>
      <c r="BE245">
        <f t="shared" si="298"/>
        <v>0.22892962336720582</v>
      </c>
      <c r="BF245">
        <f t="shared" si="298"/>
        <v>9.4306365573996173E-2</v>
      </c>
      <c r="BG245">
        <f t="shared" si="298"/>
        <v>1.9318389499603753E-2</v>
      </c>
      <c r="BH245">
        <f t="shared" si="259"/>
        <v>0.1058833601952511</v>
      </c>
      <c r="BI245">
        <f t="shared" si="260"/>
        <v>5.2408772455050717E-3</v>
      </c>
      <c r="BJ245">
        <f t="shared" si="261"/>
        <v>8.8936905877762111E-4</v>
      </c>
      <c r="BK245">
        <f t="shared" si="262"/>
        <v>3.7320017285840052E-5</v>
      </c>
      <c r="BL245">
        <f t="shared" si="263"/>
        <v>1819.8472614501545</v>
      </c>
      <c r="BM245">
        <f t="shared" si="264"/>
        <v>59.469719502695419</v>
      </c>
      <c r="BN245">
        <f t="shared" si="229"/>
        <v>1.7768206807482771</v>
      </c>
      <c r="BO245">
        <f t="shared" si="265"/>
        <v>3089.7617667524532</v>
      </c>
      <c r="BP245">
        <f t="shared" si="266"/>
        <v>94.596416147623117</v>
      </c>
      <c r="BQ245">
        <f t="shared" si="267"/>
        <v>33.257594842694495</v>
      </c>
      <c r="BR245" s="11">
        <f t="shared" si="279"/>
        <v>3.3340724348537049E-2</v>
      </c>
      <c r="BS245">
        <f>MAX(-99,(BS$3*'Climate Model'!E351+BS$4*'Climate Model'!E351^2+BS$6*'Climate Model'!E351^6)*(K245/K$69)^BS$8)</f>
        <v>-15.914020168354861</v>
      </c>
      <c r="BT245">
        <f>MAX(-99,(BT$3*'Climate Model'!E351+BT$4*'Climate Model'!E351^2+BT$6*'Climate Model'!E351^6)*(L245/L$69)^BS$8)</f>
        <v>-16.598849323629448</v>
      </c>
      <c r="BU245">
        <f>MAX(-99,(BU$3*'Climate Model'!E351+BU$4*'Climate Model'!E351^2+BU$6*'Climate Model'!E351^6)*(M245/M$69)^BS$8)</f>
        <v>-12.559654233999998</v>
      </c>
      <c r="BV245" s="41">
        <f t="shared" si="247"/>
        <v>1.865019442838934E-4</v>
      </c>
      <c r="BW245">
        <f>MAX(-99,(BW$3*'Climate Model'!N351+BW$4*'Climate Model'!N351^2+BW$6*'Climate Model'!N351^6)*(K245/K$69)^BS$8)</f>
        <v>-15.914032616580082</v>
      </c>
      <c r="BX245">
        <f>MAX(-99,(BX$3*'Climate Model'!N351+BX$4*'Climate Model'!N351^2+BX$6*'Climate Model'!N351^6)*(L245/L$69)^BS$8)</f>
        <v>-16.598860897285743</v>
      </c>
      <c r="BY245">
        <f>MAX(-99,(BY$3*'Climate Model'!N351+BY$4*'Climate Model'!N351^2+BY$6*'Climate Model'!N351^6)*(M245/M$69)^BS$8)</f>
        <v>-12.559662076012629</v>
      </c>
      <c r="BZ245">
        <f t="shared" si="268"/>
        <v>5.4697943155583469E-2</v>
      </c>
      <c r="CA245">
        <f t="shared" si="280"/>
        <v>1.0201272746846197E-5</v>
      </c>
    </row>
    <row r="246" spans="1:79" ht="14.5" x14ac:dyDescent="0.35">
      <c r="A246" s="13">
        <v>2197</v>
      </c>
      <c r="B246" s="18">
        <f t="shared" si="231"/>
        <v>1286.5187139845166</v>
      </c>
      <c r="C246">
        <f t="shared" si="232"/>
        <v>3572.5197781087281</v>
      </c>
      <c r="D246">
        <f t="shared" si="233"/>
        <v>6809.2586119356838</v>
      </c>
      <c r="E246" s="11">
        <f t="shared" si="256"/>
        <v>6.6602097627028241E-7</v>
      </c>
      <c r="F246" s="11">
        <f t="shared" si="289"/>
        <v>1.3352252294521503E-6</v>
      </c>
      <c r="G246" s="11">
        <f t="shared" si="290"/>
        <v>2.9479493401374663E-6</v>
      </c>
      <c r="H246">
        <f t="shared" si="281"/>
        <v>348369.93704487884</v>
      </c>
      <c r="I246">
        <f t="shared" si="282"/>
        <v>67091.541794454301</v>
      </c>
      <c r="J246">
        <f t="shared" si="257"/>
        <v>47788.304301571734</v>
      </c>
      <c r="K246">
        <f t="shared" si="234"/>
        <v>270784.97441046278</v>
      </c>
      <c r="L246">
        <f t="shared" si="283"/>
        <v>18779.893733708643</v>
      </c>
      <c r="M246">
        <f t="shared" si="235"/>
        <v>7018.1361914798599</v>
      </c>
      <c r="N246" s="11">
        <f t="shared" si="258"/>
        <v>3.2506017155027388E-3</v>
      </c>
      <c r="O246" s="11">
        <f t="shared" si="248"/>
        <v>3.3519950154158383E-3</v>
      </c>
      <c r="P246" s="11">
        <f t="shared" si="249"/>
        <v>3.7338626142786983E-3</v>
      </c>
      <c r="Q246">
        <f t="shared" si="269"/>
        <v>4591.2911665479332</v>
      </c>
      <c r="R246">
        <f t="shared" si="284"/>
        <v>3197.735917743506</v>
      </c>
      <c r="S246">
        <f t="shared" si="285"/>
        <v>2868.6038528227477</v>
      </c>
      <c r="T246">
        <f t="shared" si="236"/>
        <v>13.179355272428285</v>
      </c>
      <c r="U246">
        <f t="shared" si="237"/>
        <v>47.662281000193481</v>
      </c>
      <c r="V246">
        <f t="shared" si="238"/>
        <v>60.027320381995651</v>
      </c>
      <c r="W246" s="11">
        <f t="shared" si="250"/>
        <v>-1.219247815263802E-2</v>
      </c>
      <c r="X246" s="11">
        <f t="shared" si="251"/>
        <v>-1.3228586309256496E-2</v>
      </c>
      <c r="Y246" s="11">
        <f t="shared" si="252"/>
        <v>-1.2203590291796629E-2</v>
      </c>
      <c r="Z246">
        <f t="shared" si="239"/>
        <v>5084.7342570078272</v>
      </c>
      <c r="AA246">
        <f t="shared" si="240"/>
        <v>13227.711040997663</v>
      </c>
      <c r="AB246">
        <f t="shared" si="241"/>
        <v>5488.7307628668732</v>
      </c>
      <c r="AC246">
        <f t="shared" si="242"/>
        <v>1.4233819476438976</v>
      </c>
      <c r="AD246">
        <f t="shared" si="243"/>
        <v>4.5220071728022972</v>
      </c>
      <c r="AE246">
        <f t="shared" si="244"/>
        <v>1.9344638514258341</v>
      </c>
      <c r="AF246" s="11">
        <f t="shared" si="286"/>
        <v>-2.9039671966837322E-3</v>
      </c>
      <c r="AG246" s="11">
        <f t="shared" si="287"/>
        <v>2.0566286860739247E-3</v>
      </c>
      <c r="AH246" s="11">
        <f t="shared" si="288"/>
        <v>8.2570411056281934E-4</v>
      </c>
      <c r="AI246">
        <f t="shared" si="297"/>
        <v>673084.66450792621</v>
      </c>
      <c r="AJ246">
        <f t="shared" si="292"/>
        <v>129488.62782440851</v>
      </c>
      <c r="AK246">
        <f t="shared" si="293"/>
        <v>91849.866352809593</v>
      </c>
      <c r="AL246">
        <f t="shared" si="295"/>
        <v>92.658566985316071</v>
      </c>
      <c r="AM246">
        <f t="shared" si="296"/>
        <v>10.993426025541282</v>
      </c>
      <c r="AN246">
        <f t="shared" si="291"/>
        <v>4.7701575336361284</v>
      </c>
      <c r="AO246" s="11">
        <f t="shared" si="253"/>
        <v>3.3764431316138125E-3</v>
      </c>
      <c r="AP246" s="11">
        <f t="shared" si="254"/>
        <v>3.3764431316138251E-3</v>
      </c>
      <c r="AQ246" s="11">
        <f t="shared" si="255"/>
        <v>3.3764431316138047E-3</v>
      </c>
      <c r="AR246">
        <f t="shared" si="245"/>
        <v>348369.93704487884</v>
      </c>
      <c r="AS246">
        <f t="shared" si="230"/>
        <v>67091.541794454301</v>
      </c>
      <c r="AT246">
        <f t="shared" si="246"/>
        <v>47788.304301571734</v>
      </c>
      <c r="AU246">
        <f t="shared" si="294"/>
        <v>69673.987408975765</v>
      </c>
      <c r="AV246">
        <f t="shared" si="270"/>
        <v>13418.308358890861</v>
      </c>
      <c r="AW246">
        <f t="shared" si="271"/>
        <v>9557.6608603143468</v>
      </c>
      <c r="AX246">
        <f t="shared" si="272"/>
        <v>216627.97952837026</v>
      </c>
      <c r="AY246">
        <f t="shared" si="273"/>
        <v>15023.914986966915</v>
      </c>
      <c r="AZ246">
        <f t="shared" si="274"/>
        <v>5614.5089531838876</v>
      </c>
      <c r="BA246">
        <f t="shared" si="275"/>
        <v>15806.0875878931</v>
      </c>
      <c r="BB246">
        <f t="shared" si="276"/>
        <v>34358.346508643175</v>
      </c>
      <c r="BC246">
        <f t="shared" si="277"/>
        <v>58785.074602354623</v>
      </c>
      <c r="BD246">
        <f t="shared" si="278"/>
        <v>19.35170971535058</v>
      </c>
      <c r="BE246">
        <f t="shared" si="298"/>
        <v>0.22892962336720582</v>
      </c>
      <c r="BF246">
        <f t="shared" si="298"/>
        <v>9.4306365573996173E-2</v>
      </c>
      <c r="BG246">
        <f t="shared" si="298"/>
        <v>1.9318389499603753E-2</v>
      </c>
      <c r="BH246">
        <f t="shared" si="259"/>
        <v>0.10577364260553639</v>
      </c>
      <c r="BI246">
        <f t="shared" si="260"/>
        <v>5.2408772455050717E-3</v>
      </c>
      <c r="BJ246">
        <f t="shared" si="261"/>
        <v>8.8936905877762111E-4</v>
      </c>
      <c r="BK246">
        <f t="shared" si="262"/>
        <v>3.7320017285840052E-5</v>
      </c>
      <c r="BL246">
        <f t="shared" si="263"/>
        <v>1825.7640760765398</v>
      </c>
      <c r="BM246">
        <f t="shared" si="264"/>
        <v>59.669141377673249</v>
      </c>
      <c r="BN246">
        <f t="shared" si="229"/>
        <v>1.7834603425956417</v>
      </c>
      <c r="BO246">
        <f t="shared" si="265"/>
        <v>3136.9269050875619</v>
      </c>
      <c r="BP246">
        <f t="shared" si="266"/>
        <v>95.665220502331778</v>
      </c>
      <c r="BQ246">
        <f t="shared" si="267"/>
        <v>33.639583208164147</v>
      </c>
      <c r="BR246" s="11">
        <f t="shared" si="279"/>
        <v>3.3313909268536585E-2</v>
      </c>
      <c r="BS246">
        <f>MAX(-99,(BS$3*'Climate Model'!E352+BS$4*'Climate Model'!E352^2+BS$6*'Climate Model'!E352^6)*(K246/K$69)^BS$8)</f>
        <v>-15.98241625534223</v>
      </c>
      <c r="BT246">
        <f>MAX(-99,(BT$3*'Climate Model'!E352+BT$4*'Climate Model'!E352^2+BT$6*'Climate Model'!E352^6)*(L246/L$69)^BS$8)</f>
        <v>-16.660552142687923</v>
      </c>
      <c r="BU246">
        <f>MAX(-99,(BU$3*'Climate Model'!E352+BU$4*'Climate Model'!E352^2+BU$6*'Climate Model'!E352^6)*(M246/M$69)^BS$8)</f>
        <v>-12.599162549430313</v>
      </c>
      <c r="BV246" s="41">
        <f t="shared" si="247"/>
        <v>1.7762089931799369E-4</v>
      </c>
      <c r="BW246">
        <f>MAX(-99,(BW$3*'Climate Model'!N352+BW$4*'Climate Model'!N352^2+BW$6*'Climate Model'!N352^6)*(K246/K$69)^BS$8)</f>
        <v>-15.982428682304224</v>
      </c>
      <c r="BX246">
        <f>MAX(-99,(BX$3*'Climate Model'!N352+BX$4*'Climate Model'!N352^2+BX$6*'Climate Model'!N352^6)*(L246/L$69)^BS$8)</f>
        <v>-16.660563694782812</v>
      </c>
      <c r="BY246">
        <f>MAX(-99,(BY$3*'Climate Model'!N352+BY$4*'Climate Model'!N352^2+BY$6*'Climate Model'!N352^6)*(M246/M$69)^BS$8)</f>
        <v>-12.599170374996735</v>
      </c>
      <c r="BZ246">
        <f t="shared" si="268"/>
        <v>5.4781983743241724E-2</v>
      </c>
      <c r="CA246">
        <f t="shared" si="280"/>
        <v>9.7304252188983054E-6</v>
      </c>
    </row>
    <row r="247" spans="1:79" ht="14.5" x14ac:dyDescent="0.35">
      <c r="A247" s="13">
        <v>2198</v>
      </c>
      <c r="B247" s="18">
        <f t="shared" si="231"/>
        <v>1286.519527990544</v>
      </c>
      <c r="C247">
        <f t="shared" si="232"/>
        <v>3572.524309721342</v>
      </c>
      <c r="D247">
        <f t="shared" si="233"/>
        <v>6809.2776816176438</v>
      </c>
      <c r="E247" s="11">
        <f t="shared" si="256"/>
        <v>6.327199274567683E-7</v>
      </c>
      <c r="F247" s="11">
        <f t="shared" si="289"/>
        <v>1.2684639679795426E-6</v>
      </c>
      <c r="G247" s="11">
        <f t="shared" si="290"/>
        <v>2.8005518731305927E-6</v>
      </c>
      <c r="H247">
        <f t="shared" si="281"/>
        <v>349493.64459310618</v>
      </c>
      <c r="I247">
        <f t="shared" si="282"/>
        <v>67314.722397462217</v>
      </c>
      <c r="J247">
        <f t="shared" si="257"/>
        <v>47965.315943797192</v>
      </c>
      <c r="K247">
        <f t="shared" si="234"/>
        <v>271658.25079934188</v>
      </c>
      <c r="L247">
        <f t="shared" si="283"/>
        <v>18842.341314316429</v>
      </c>
      <c r="M247">
        <f t="shared" si="235"/>
        <v>7044.1121931749922</v>
      </c>
      <c r="N247" s="11">
        <f t="shared" si="258"/>
        <v>3.2249809679446026E-3</v>
      </c>
      <c r="O247" s="11">
        <f t="shared" si="248"/>
        <v>3.3252361005481636E-3</v>
      </c>
      <c r="P247" s="11">
        <f t="shared" si="249"/>
        <v>3.7012678275847046E-3</v>
      </c>
      <c r="Q247">
        <f t="shared" si="269"/>
        <v>4549.941122864202</v>
      </c>
      <c r="R247">
        <f t="shared" si="284"/>
        <v>3165.9309723794222</v>
      </c>
      <c r="S247">
        <f t="shared" si="285"/>
        <v>2844.092451582248</v>
      </c>
      <c r="T247">
        <f t="shared" si="236"/>
        <v>13.018666271203349</v>
      </c>
      <c r="U247">
        <f t="shared" si="237"/>
        <v>47.031776402286383</v>
      </c>
      <c r="V247">
        <f t="shared" si="238"/>
        <v>59.294771557739359</v>
      </c>
      <c r="W247" s="11">
        <f t="shared" si="250"/>
        <v>-1.219247815263802E-2</v>
      </c>
      <c r="X247" s="11">
        <f t="shared" si="251"/>
        <v>-1.3228586309256496E-2</v>
      </c>
      <c r="Y247" s="11">
        <f t="shared" si="252"/>
        <v>-1.2203590291796629E-2</v>
      </c>
      <c r="Z247">
        <f t="shared" si="239"/>
        <v>5024.4357338235641</v>
      </c>
      <c r="AA247">
        <f t="shared" si="240"/>
        <v>13123.431918831962</v>
      </c>
      <c r="AB247">
        <f t="shared" si="241"/>
        <v>5446.5021372268184</v>
      </c>
      <c r="AC247">
        <f t="shared" si="242"/>
        <v>1.4192484931595879</v>
      </c>
      <c r="AD247">
        <f t="shared" si="243"/>
        <v>4.5313072624725148</v>
      </c>
      <c r="AE247">
        <f t="shared" si="244"/>
        <v>1.9360611461796915</v>
      </c>
      <c r="AF247" s="11">
        <f t="shared" si="286"/>
        <v>-2.9039671966837322E-3</v>
      </c>
      <c r="AG247" s="11">
        <f t="shared" si="287"/>
        <v>2.0566286860739247E-3</v>
      </c>
      <c r="AH247" s="11">
        <f t="shared" si="288"/>
        <v>8.2570411056281934E-4</v>
      </c>
      <c r="AI247">
        <f t="shared" si="297"/>
        <v>675450.18546610931</v>
      </c>
      <c r="AJ247">
        <f t="shared" si="292"/>
        <v>129958.07340085853</v>
      </c>
      <c r="AK247">
        <f t="shared" si="293"/>
        <v>92222.54057784297</v>
      </c>
      <c r="AL247">
        <f t="shared" si="295"/>
        <v>92.96829480357799</v>
      </c>
      <c r="AM247">
        <f t="shared" si="296"/>
        <v>11.030173516560158</v>
      </c>
      <c r="AN247">
        <f t="shared" si="291"/>
        <v>4.7861026376208784</v>
      </c>
      <c r="AO247" s="11">
        <f t="shared" si="253"/>
        <v>3.3426787002976744E-3</v>
      </c>
      <c r="AP247" s="11">
        <f t="shared" si="254"/>
        <v>3.342678700297687E-3</v>
      </c>
      <c r="AQ247" s="11">
        <f t="shared" si="255"/>
        <v>3.3426787002976666E-3</v>
      </c>
      <c r="AR247">
        <f t="shared" si="245"/>
        <v>349493.64459310618</v>
      </c>
      <c r="AS247">
        <f t="shared" si="230"/>
        <v>67314.722397462217</v>
      </c>
      <c r="AT247">
        <f t="shared" si="246"/>
        <v>47965.315943797192</v>
      </c>
      <c r="AU247">
        <f t="shared" si="294"/>
        <v>69898.728918621244</v>
      </c>
      <c r="AV247">
        <f t="shared" si="270"/>
        <v>13462.944479492444</v>
      </c>
      <c r="AW247">
        <f t="shared" si="271"/>
        <v>9593.0631887594391</v>
      </c>
      <c r="AX247">
        <f t="shared" si="272"/>
        <v>217326.6006394735</v>
      </c>
      <c r="AY247">
        <f t="shared" si="273"/>
        <v>15073.873051453143</v>
      </c>
      <c r="AZ247">
        <f t="shared" si="274"/>
        <v>5635.2897545399956</v>
      </c>
      <c r="BA247">
        <f t="shared" si="275"/>
        <v>15810.239913836929</v>
      </c>
      <c r="BB247">
        <f t="shared" si="276"/>
        <v>34370.249870398999</v>
      </c>
      <c r="BC247">
        <f t="shared" si="277"/>
        <v>58810.395666734017</v>
      </c>
      <c r="BD247">
        <f t="shared" si="278"/>
        <v>18.43719913453878</v>
      </c>
      <c r="BE247">
        <f t="shared" si="298"/>
        <v>0.22892962336720582</v>
      </c>
      <c r="BF247">
        <f t="shared" si="298"/>
        <v>9.4306365573996173E-2</v>
      </c>
      <c r="BG247">
        <f t="shared" si="298"/>
        <v>1.9318389499603753E-2</v>
      </c>
      <c r="BH247">
        <f t="shared" si="259"/>
        <v>0.105664318233506</v>
      </c>
      <c r="BI247">
        <f t="shared" si="260"/>
        <v>5.2408772455050717E-3</v>
      </c>
      <c r="BJ247">
        <f t="shared" si="261"/>
        <v>8.8936905877762111E-4</v>
      </c>
      <c r="BK247">
        <f t="shared" si="262"/>
        <v>3.7320017285840052E-5</v>
      </c>
      <c r="BL247">
        <f t="shared" si="263"/>
        <v>1831.6532893966469</v>
      </c>
      <c r="BM247">
        <f t="shared" si="264"/>
        <v>59.867631300507824</v>
      </c>
      <c r="BN247">
        <f t="shared" si="229"/>
        <v>1.7900664201432905</v>
      </c>
      <c r="BO247">
        <f t="shared" si="265"/>
        <v>3184.8132870850832</v>
      </c>
      <c r="BP247">
        <f t="shared" si="266"/>
        <v>96.746138634933487</v>
      </c>
      <c r="BQ247">
        <f t="shared" si="267"/>
        <v>34.025972359046179</v>
      </c>
      <c r="BR247" s="11">
        <f t="shared" si="279"/>
        <v>3.328748622520547E-2</v>
      </c>
      <c r="BS247">
        <f>MAX(-99,(BS$3*'Climate Model'!E353+BS$4*'Climate Model'!E353^2+BS$6*'Climate Model'!E353^6)*(K247/K$69)^BS$8)</f>
        <v>-16.049580252469809</v>
      </c>
      <c r="BT247">
        <f>MAX(-99,(BT$3*'Climate Model'!E353+BT$4*'Climate Model'!E353^2+BT$6*'Climate Model'!E353^6)*(L247/L$69)^BS$8)</f>
        <v>-16.721114297100563</v>
      </c>
      <c r="BU247">
        <f>MAX(-99,(BU$3*'Climate Model'!E353+BU$4*'Climate Model'!E353^2+BU$6*'Climate Model'!E353^6)*(M247/M$69)^BS$8)</f>
        <v>-12.637911591405389</v>
      </c>
      <c r="BV247" s="41">
        <f t="shared" si="247"/>
        <v>1.691627612552321E-4</v>
      </c>
      <c r="BW247">
        <f>MAX(-99,(BW$3*'Climate Model'!N353+BW$4*'Climate Model'!N353^2+BW$6*'Climate Model'!N353^6)*(K247/K$69)^BS$8)</f>
        <v>-16.049592658183272</v>
      </c>
      <c r="BX247">
        <f>MAX(-99,(BX$3*'Climate Model'!N353+BX$4*'Climate Model'!N353^2+BX$6*'Climate Model'!N353^6)*(L247/L$69)^BS$8)</f>
        <v>-16.721125827689299</v>
      </c>
      <c r="BY247">
        <f>MAX(-99,(BY$3*'Climate Model'!N353+BY$4*'Climate Model'!N353^2+BY$6*'Climate Model'!N353^6)*(M247/M$69)^BS$8)</f>
        <v>-12.637919400604591</v>
      </c>
      <c r="BZ247">
        <f t="shared" si="268"/>
        <v>5.4864670987168962E-2</v>
      </c>
      <c r="CA247">
        <f t="shared" si="280"/>
        <v>9.2810592395493229E-6</v>
      </c>
    </row>
    <row r="248" spans="1:79" ht="14.5" x14ac:dyDescent="0.35">
      <c r="A248" s="13">
        <v>2199</v>
      </c>
      <c r="B248" s="18">
        <f t="shared" si="231"/>
        <v>1286.5203012967593</v>
      </c>
      <c r="C248">
        <f t="shared" si="232"/>
        <v>3572.5286147587858</v>
      </c>
      <c r="D248">
        <f t="shared" si="233"/>
        <v>6809.2957978662416</v>
      </c>
      <c r="E248" s="11">
        <f t="shared" si="256"/>
        <v>6.0108393108392985E-7</v>
      </c>
      <c r="F248" s="11">
        <f t="shared" si="289"/>
        <v>1.2050407695805654E-6</v>
      </c>
      <c r="G248" s="11">
        <f t="shared" si="290"/>
        <v>2.660524279474063E-6</v>
      </c>
      <c r="H248">
        <f t="shared" si="281"/>
        <v>350612.14771317865</v>
      </c>
      <c r="I248">
        <f t="shared" si="282"/>
        <v>67536.865525487548</v>
      </c>
      <c r="J248">
        <f t="shared" si="257"/>
        <v>48141.431368708334</v>
      </c>
      <c r="K248">
        <f t="shared" si="234"/>
        <v>272527.48935230647</v>
      </c>
      <c r="L248">
        <f t="shared" si="283"/>
        <v>18904.499531922596</v>
      </c>
      <c r="M248">
        <f t="shared" si="235"/>
        <v>7069.9574225860351</v>
      </c>
      <c r="N248" s="11">
        <f t="shared" si="258"/>
        <v>3.1997502391585349E-3</v>
      </c>
      <c r="O248" s="11">
        <f t="shared" si="248"/>
        <v>3.2988584894669951E-3</v>
      </c>
      <c r="P248" s="11">
        <f t="shared" si="249"/>
        <v>3.6690541976438546E-3</v>
      </c>
      <c r="Q248">
        <f t="shared" si="269"/>
        <v>4508.8499441902932</v>
      </c>
      <c r="R248">
        <f t="shared" si="284"/>
        <v>3134.359757750874</v>
      </c>
      <c r="S248">
        <f t="shared" si="285"/>
        <v>2819.6995977151887</v>
      </c>
      <c r="T248">
        <f t="shared" si="236"/>
        <v>12.859936467115217</v>
      </c>
      <c r="U248">
        <f t="shared" si="237"/>
        <v>46.409612488871083</v>
      </c>
      <c r="V248">
        <f t="shared" si="238"/>
        <v>58.57116245920303</v>
      </c>
      <c r="W248" s="11">
        <f t="shared" si="250"/>
        <v>-1.219247815263802E-2</v>
      </c>
      <c r="X248" s="11">
        <f t="shared" si="251"/>
        <v>-1.3228586309256496E-2</v>
      </c>
      <c r="Y248" s="11">
        <f t="shared" si="252"/>
        <v>-1.2203590291796629E-2</v>
      </c>
      <c r="Z248">
        <f t="shared" si="239"/>
        <v>4964.7253185207001</v>
      </c>
      <c r="AA248">
        <f t="shared" si="240"/>
        <v>13019.626763332775</v>
      </c>
      <c r="AB248">
        <f t="shared" si="241"/>
        <v>5404.4221027815593</v>
      </c>
      <c r="AC248">
        <f t="shared" si="242"/>
        <v>1.4151270420915096</v>
      </c>
      <c r="AD248">
        <f t="shared" si="243"/>
        <v>4.5406264789739312</v>
      </c>
      <c r="AE248">
        <f t="shared" si="244"/>
        <v>1.9376597598263929</v>
      </c>
      <c r="AF248" s="11">
        <f t="shared" si="286"/>
        <v>-2.9039671966837322E-3</v>
      </c>
      <c r="AG248" s="11">
        <f t="shared" si="287"/>
        <v>2.0566286860739247E-3</v>
      </c>
      <c r="AH248" s="11">
        <f t="shared" si="288"/>
        <v>8.2570411056281934E-4</v>
      </c>
      <c r="AI248">
        <f t="shared" si="297"/>
        <v>677803.89583811956</v>
      </c>
      <c r="AJ248">
        <f t="shared" si="292"/>
        <v>130425.21054026512</v>
      </c>
      <c r="AK248">
        <f t="shared" si="293"/>
        <v>92593.349708818118</v>
      </c>
      <c r="AL248">
        <f t="shared" si="295"/>
        <v>93.275950311032474</v>
      </c>
      <c r="AM248">
        <f t="shared" si="296"/>
        <v>11.066675139373807</v>
      </c>
      <c r="AN248">
        <f t="shared" si="291"/>
        <v>4.8019410569316499</v>
      </c>
      <c r="AO248" s="11">
        <f t="shared" si="253"/>
        <v>3.3092519132946977E-3</v>
      </c>
      <c r="AP248" s="11">
        <f t="shared" si="254"/>
        <v>3.3092519132947103E-3</v>
      </c>
      <c r="AQ248" s="11">
        <f t="shared" si="255"/>
        <v>3.3092519132946899E-3</v>
      </c>
      <c r="AR248">
        <f t="shared" si="245"/>
        <v>350612.14771317865</v>
      </c>
      <c r="AS248">
        <f t="shared" si="230"/>
        <v>67536.865525487548</v>
      </c>
      <c r="AT248">
        <f t="shared" si="246"/>
        <v>48141.431368708334</v>
      </c>
      <c r="AU248">
        <f t="shared" si="294"/>
        <v>70122.429542635728</v>
      </c>
      <c r="AV248">
        <f t="shared" si="270"/>
        <v>13507.373105097511</v>
      </c>
      <c r="AW248">
        <f t="shared" si="271"/>
        <v>9628.2862737416672</v>
      </c>
      <c r="AX248">
        <f t="shared" si="272"/>
        <v>218021.99148184515</v>
      </c>
      <c r="AY248">
        <f t="shared" si="273"/>
        <v>15123.599625538078</v>
      </c>
      <c r="AZ248">
        <f t="shared" si="274"/>
        <v>5655.9659380688281</v>
      </c>
      <c r="BA248">
        <f t="shared" si="275"/>
        <v>15814.359388819406</v>
      </c>
      <c r="BB248">
        <f t="shared" si="276"/>
        <v>34382.057157983487</v>
      </c>
      <c r="BC248">
        <f t="shared" si="277"/>
        <v>58835.490087122445</v>
      </c>
      <c r="BD248">
        <f t="shared" si="278"/>
        <v>17.565846086778539</v>
      </c>
      <c r="BE248">
        <f t="shared" si="298"/>
        <v>0.22892962336720582</v>
      </c>
      <c r="BF248">
        <f t="shared" si="298"/>
        <v>9.4306365573996173E-2</v>
      </c>
      <c r="BG248">
        <f t="shared" si="298"/>
        <v>1.9318389499603753E-2</v>
      </c>
      <c r="BH248">
        <f t="shared" si="259"/>
        <v>0.10555538696397677</v>
      </c>
      <c r="BI248">
        <f t="shared" si="260"/>
        <v>5.2408772455050717E-3</v>
      </c>
      <c r="BJ248">
        <f t="shared" si="261"/>
        <v>8.8936905877762111E-4</v>
      </c>
      <c r="BK248">
        <f t="shared" si="262"/>
        <v>3.7320017285840052E-5</v>
      </c>
      <c r="BL248">
        <f t="shared" si="263"/>
        <v>1837.5152269476609</v>
      </c>
      <c r="BM248">
        <f t="shared" si="264"/>
        <v>60.06519852519363</v>
      </c>
      <c r="BN248">
        <f t="shared" si="229"/>
        <v>1.7966390508452774</v>
      </c>
      <c r="BO248">
        <f t="shared" si="265"/>
        <v>3233.431933263982</v>
      </c>
      <c r="BP248">
        <f t="shared" si="266"/>
        <v>97.839307466262071</v>
      </c>
      <c r="BQ248">
        <f t="shared" si="267"/>
        <v>34.416812919571463</v>
      </c>
      <c r="BR248" s="11">
        <f t="shared" si="279"/>
        <v>3.3261447079011103E-2</v>
      </c>
      <c r="BS248">
        <f>MAX(-99,(BS$3*'Climate Model'!E354+BS$4*'Climate Model'!E354^2+BS$6*'Climate Model'!E354^6)*(K248/K$69)^BS$8)</f>
        <v>-16.115518922429015</v>
      </c>
      <c r="BT248">
        <f>MAX(-99,(BT$3*'Climate Model'!E354+BT$4*'Climate Model'!E354^2+BT$6*'Climate Model'!E354^6)*(L248/L$69)^BS$8)</f>
        <v>-16.780542557582645</v>
      </c>
      <c r="BU248">
        <f>MAX(-99,(BU$3*'Climate Model'!E354+BU$4*'Climate Model'!E354^2+BU$6*'Climate Model'!E354^6)*(M248/M$69)^BS$8)</f>
        <v>-12.67590656157128</v>
      </c>
      <c r="BV248" s="41">
        <f t="shared" si="247"/>
        <v>1.6110739167164961E-4</v>
      </c>
      <c r="BW248">
        <f>MAX(-99,(BW$3*'Climate Model'!N354+BW$4*'Climate Model'!N354^2+BW$6*'Climate Model'!N354^6)*(K248/K$69)^BS$8)</f>
        <v>-16.115531306911613</v>
      </c>
      <c r="BX248">
        <f>MAX(-99,(BX$3*'Climate Model'!N354+BX$4*'Climate Model'!N354^2+BX$6*'Climate Model'!N354^6)*(L248/L$69)^BS$8)</f>
        <v>-16.780554066722466</v>
      </c>
      <c r="BY248">
        <f>MAX(-99,(BY$3*'Climate Model'!N354+BY$4*'Climate Model'!N354^2+BY$6*'Climate Model'!N354^6)*(M248/M$69)^BS$8)</f>
        <v>-12.675914354482931</v>
      </c>
      <c r="BZ248">
        <f t="shared" si="268"/>
        <v>5.4946031919939492E-2</v>
      </c>
      <c r="CA248">
        <f t="shared" si="280"/>
        <v>8.8522118853286534E-6</v>
      </c>
    </row>
    <row r="249" spans="1:79" ht="14.5" x14ac:dyDescent="0.35">
      <c r="A249" s="13">
        <v>2200</v>
      </c>
      <c r="B249" s="18">
        <f t="shared" si="231"/>
        <v>1286.5210359381056</v>
      </c>
      <c r="C249">
        <f t="shared" si="232"/>
        <v>3572.5327045492859</v>
      </c>
      <c r="D249">
        <f t="shared" si="233"/>
        <v>6809.3130083481983</v>
      </c>
      <c r="E249" s="11">
        <f t="shared" si="256"/>
        <v>5.7102973452973333E-7</v>
      </c>
      <c r="F249" s="11">
        <f t="shared" si="289"/>
        <v>1.1447887311015369E-6</v>
      </c>
      <c r="G249" s="11">
        <f t="shared" si="290"/>
        <v>2.5274980655003597E-6</v>
      </c>
      <c r="H249">
        <f t="shared" si="281"/>
        <v>351725.50743869744</v>
      </c>
      <c r="I249">
        <f t="shared" si="282"/>
        <v>67757.981411653847</v>
      </c>
      <c r="J249">
        <f t="shared" si="257"/>
        <v>48316.654249690364</v>
      </c>
      <c r="K249">
        <f t="shared" si="234"/>
        <v>273392.73716750863</v>
      </c>
      <c r="L249">
        <f t="shared" si="283"/>
        <v>18966.371203647879</v>
      </c>
      <c r="M249">
        <f t="shared" si="235"/>
        <v>7095.6723814068</v>
      </c>
      <c r="N249" s="11">
        <f t="shared" si="258"/>
        <v>3.1749010613884411E-3</v>
      </c>
      <c r="O249" s="11">
        <f t="shared" si="248"/>
        <v>3.2728542546606319E-3</v>
      </c>
      <c r="P249" s="11">
        <f t="shared" si="249"/>
        <v>3.637215514002192E-3</v>
      </c>
      <c r="Q249">
        <f t="shared" si="269"/>
        <v>4468.0190564121758</v>
      </c>
      <c r="R249">
        <f t="shared" si="284"/>
        <v>3103.0227612991807</v>
      </c>
      <c r="S249">
        <f t="shared" si="285"/>
        <v>2795.4269013645958</v>
      </c>
      <c r="T249">
        <f t="shared" si="236"/>
        <v>12.703141972695601</v>
      </c>
      <c r="U249">
        <f t="shared" si="237"/>
        <v>45.795678924482907</v>
      </c>
      <c r="V249">
        <f t="shared" si="238"/>
        <v>57.856383989636655</v>
      </c>
      <c r="W249" s="11">
        <f t="shared" si="250"/>
        <v>-1.219247815263802E-2</v>
      </c>
      <c r="X249" s="11">
        <f t="shared" si="251"/>
        <v>-1.3228586309256496E-2</v>
      </c>
      <c r="Y249" s="11">
        <f t="shared" si="252"/>
        <v>-1.2203590291796629E-2</v>
      </c>
      <c r="Z249">
        <f t="shared" si="239"/>
        <v>4905.6009697343152</v>
      </c>
      <c r="AA249">
        <f t="shared" si="240"/>
        <v>12916.302297010267</v>
      </c>
      <c r="AB249">
        <f t="shared" si="241"/>
        <v>5362.4943166240828</v>
      </c>
      <c r="AC249">
        <f t="shared" si="242"/>
        <v>1.4110175595821357</v>
      </c>
      <c r="AD249">
        <f t="shared" si="243"/>
        <v>4.5499648616433355</v>
      </c>
      <c r="AE249">
        <f t="shared" si="244"/>
        <v>1.9392596934549537</v>
      </c>
      <c r="AF249" s="11">
        <f t="shared" si="286"/>
        <v>-2.9039671966837322E-3</v>
      </c>
      <c r="AG249" s="11">
        <f t="shared" si="287"/>
        <v>2.0566286860739247E-3</v>
      </c>
      <c r="AH249" s="11">
        <f t="shared" si="288"/>
        <v>8.2570411056281934E-4</v>
      </c>
      <c r="AI249">
        <f t="shared" si="297"/>
        <v>680145.93579694326</v>
      </c>
      <c r="AJ249">
        <f t="shared" si="292"/>
        <v>130890.06259133611</v>
      </c>
      <c r="AK249">
        <f t="shared" si="293"/>
        <v>92962.301011677977</v>
      </c>
      <c r="AL249">
        <f t="shared" si="295"/>
        <v>93.581537191893318</v>
      </c>
      <c r="AM249">
        <f t="shared" si="296"/>
        <v>11.102931331093803</v>
      </c>
      <c r="AN249">
        <f t="shared" si="291"/>
        <v>4.8176729812355275</v>
      </c>
      <c r="AO249" s="11">
        <f t="shared" si="253"/>
        <v>3.2761593941617508E-3</v>
      </c>
      <c r="AP249" s="11">
        <f t="shared" si="254"/>
        <v>3.276159394161763E-3</v>
      </c>
      <c r="AQ249" s="11">
        <f t="shared" si="255"/>
        <v>3.276159394161743E-3</v>
      </c>
      <c r="AR249">
        <f t="shared" si="245"/>
        <v>351725.50743869744</v>
      </c>
      <c r="AS249">
        <f t="shared" si="230"/>
        <v>67757.981411653847</v>
      </c>
      <c r="AT249">
        <f t="shared" si="246"/>
        <v>48316.654249690364</v>
      </c>
      <c r="AU249">
        <f t="shared" si="294"/>
        <v>70345.101487739492</v>
      </c>
      <c r="AV249">
        <f t="shared" si="270"/>
        <v>13551.596282330771</v>
      </c>
      <c r="AW249">
        <f t="shared" si="271"/>
        <v>9663.3308499380728</v>
      </c>
      <c r="AX249">
        <f t="shared" si="272"/>
        <v>218714.18973400694</v>
      </c>
      <c r="AY249">
        <f t="shared" si="273"/>
        <v>15173.096962918302</v>
      </c>
      <c r="AZ249">
        <f t="shared" si="274"/>
        <v>5676.5379051254404</v>
      </c>
      <c r="BA249">
        <f t="shared" si="275"/>
        <v>15818.446525918996</v>
      </c>
      <c r="BB249">
        <f t="shared" si="276"/>
        <v>34393.769804956843</v>
      </c>
      <c r="BC249">
        <f t="shared" si="277"/>
        <v>58860.360800195929</v>
      </c>
      <c r="BD249">
        <f t="shared" si="278"/>
        <v>16.73561752808742</v>
      </c>
      <c r="BE249">
        <f t="shared" si="298"/>
        <v>0.22892962336720582</v>
      </c>
      <c r="BF249">
        <f t="shared" si="298"/>
        <v>9.4306365573996173E-2</v>
      </c>
      <c r="BG249">
        <f t="shared" si="298"/>
        <v>1.9318389499603753E-2</v>
      </c>
      <c r="BH249">
        <f t="shared" si="259"/>
        <v>0.10544684863103151</v>
      </c>
      <c r="BI249">
        <f t="shared" si="260"/>
        <v>5.2408772455050717E-3</v>
      </c>
      <c r="BJ249">
        <f t="shared" si="261"/>
        <v>8.8936905877762111E-4</v>
      </c>
      <c r="BK249">
        <f t="shared" si="262"/>
        <v>3.7320017285840052E-5</v>
      </c>
      <c r="BL249">
        <f t="shared" si="263"/>
        <v>1843.3502085991943</v>
      </c>
      <c r="BM249">
        <f t="shared" si="264"/>
        <v>60.26185215275413</v>
      </c>
      <c r="BN249">
        <f t="shared" si="229"/>
        <v>1.8031783717924015</v>
      </c>
      <c r="BO249">
        <f t="shared" si="265"/>
        <v>3282.7940325093873</v>
      </c>
      <c r="BP249">
        <f t="shared" si="266"/>
        <v>98.944865467302662</v>
      </c>
      <c r="BQ249">
        <f t="shared" si="267"/>
        <v>34.812156097568348</v>
      </c>
      <c r="BR249" s="11">
        <f t="shared" si="279"/>
        <v>3.3235783837072014E-2</v>
      </c>
      <c r="BS249">
        <f>MAX(-99,(BS$3*'Climate Model'!E355+BS$4*'Climate Model'!E355^2+BS$6*'Climate Model'!E355^6)*(K249/K$69)^BS$8)</f>
        <v>-16.18023921330888</v>
      </c>
      <c r="BT249">
        <f>MAX(-99,(BT$3*'Climate Model'!E355+BT$4*'Climate Model'!E355^2+BT$6*'Climate Model'!E355^6)*(L249/L$69)^BS$8)</f>
        <v>-16.838843850944741</v>
      </c>
      <c r="BU249">
        <f>MAX(-99,(BU$3*'Climate Model'!E355+BU$4*'Climate Model'!E355^2+BU$6*'Climate Model'!E355^6)*(M249/M$69)^BS$8)</f>
        <v>-12.713152744509742</v>
      </c>
      <c r="BV249" s="41">
        <f t="shared" si="247"/>
        <v>1.5343561111585678E-4</v>
      </c>
      <c r="BW249">
        <f>MAX(-99,(BW$3*'Climate Model'!N355+BW$4*'Climate Model'!N355^2+BW$6*'Climate Model'!N355^6)*(K249/K$69)^BS$8)</f>
        <v>-16.180251576581089</v>
      </c>
      <c r="BX249">
        <f>MAX(-99,(BX$3*'Climate Model'!N355+BX$4*'Climate Model'!N355^2+BX$6*'Climate Model'!N355^6)*(L249/L$69)^BS$8)</f>
        <v>-16.838855338694717</v>
      </c>
      <c r="BY249">
        <f>MAX(-99,(BY$3*'Climate Model'!N355+BY$4*'Climate Model'!N355^2+BY$6*'Climate Model'!N355^6)*(M249/M$69)^BS$8)</f>
        <v>-12.7131605212141</v>
      </c>
      <c r="BZ249">
        <f t="shared" si="268"/>
        <v>5.5026092761989026E-2</v>
      </c>
      <c r="CA249">
        <f t="shared" si="280"/>
        <v>8.4429621702536102E-6</v>
      </c>
    </row>
    <row r="250" spans="1:79" ht="14.5" x14ac:dyDescent="0.35">
      <c r="A250" s="13">
        <v>2201</v>
      </c>
      <c r="B250" s="18">
        <f t="shared" si="231"/>
        <v>1286.521733847783</v>
      </c>
      <c r="C250">
        <f t="shared" si="232"/>
        <v>3572.5365898547088</v>
      </c>
      <c r="D250">
        <f t="shared" si="233"/>
        <v>6809.3293583473824</v>
      </c>
      <c r="E250" s="11">
        <f t="shared" si="256"/>
        <v>5.424782478032466E-7</v>
      </c>
      <c r="F250" s="11">
        <f t="shared" si="289"/>
        <v>1.08754929454646E-6</v>
      </c>
      <c r="G250" s="11">
        <f t="shared" si="290"/>
        <v>2.4011231622253418E-6</v>
      </c>
      <c r="H250">
        <f t="shared" si="281"/>
        <v>352833.78371898067</v>
      </c>
      <c r="I250">
        <f t="shared" si="282"/>
        <v>67978.080116695855</v>
      </c>
      <c r="J250">
        <f t="shared" si="257"/>
        <v>48490.988249702554</v>
      </c>
      <c r="K250">
        <f t="shared" si="234"/>
        <v>274254.04051567061</v>
      </c>
      <c r="L250">
        <f t="shared" si="283"/>
        <v>19027.95910047221</v>
      </c>
      <c r="M250">
        <f t="shared" si="235"/>
        <v>7121.2575714609393</v>
      </c>
      <c r="N250" s="11">
        <f t="shared" si="258"/>
        <v>3.1504251249888002E-3</v>
      </c>
      <c r="O250" s="11">
        <f t="shared" si="248"/>
        <v>3.2472156198485179E-3</v>
      </c>
      <c r="P250" s="11">
        <f t="shared" si="249"/>
        <v>3.6057456825630261E-3</v>
      </c>
      <c r="Q250">
        <f t="shared" si="269"/>
        <v>4427.4497697023344</v>
      </c>
      <c r="R250">
        <f t="shared" si="284"/>
        <v>3071.9203880527639</v>
      </c>
      <c r="S250">
        <f t="shared" si="285"/>
        <v>2771.2759021188094</v>
      </c>
      <c r="T250">
        <f t="shared" si="236"/>
        <v>12.54825919172365</v>
      </c>
      <c r="U250">
        <f t="shared" si="237"/>
        <v>45.189866833239385</v>
      </c>
      <c r="V250">
        <f t="shared" si="238"/>
        <v>57.15032838366227</v>
      </c>
      <c r="W250" s="11">
        <f t="shared" si="250"/>
        <v>-1.219247815263802E-2</v>
      </c>
      <c r="X250" s="11">
        <f t="shared" si="251"/>
        <v>-1.3228586309256496E-2</v>
      </c>
      <c r="Y250" s="11">
        <f t="shared" si="252"/>
        <v>-1.2203590291796629E-2</v>
      </c>
      <c r="Z250">
        <f t="shared" si="239"/>
        <v>4847.0605161344647</v>
      </c>
      <c r="AA250">
        <f t="shared" si="240"/>
        <v>12813.464929838376</v>
      </c>
      <c r="AB250">
        <f t="shared" si="241"/>
        <v>5320.7223097180513</v>
      </c>
      <c r="AC250">
        <f t="shared" si="242"/>
        <v>1.4069200108751645</v>
      </c>
      <c r="AD250">
        <f t="shared" si="243"/>
        <v>4.5593224498984197</v>
      </c>
      <c r="AE250">
        <f t="shared" si="244"/>
        <v>1.9408609481552883</v>
      </c>
      <c r="AF250" s="11">
        <f t="shared" si="286"/>
        <v>-2.9039671966837322E-3</v>
      </c>
      <c r="AG250" s="11">
        <f t="shared" si="287"/>
        <v>2.0566286860739247E-3</v>
      </c>
      <c r="AH250" s="11">
        <f t="shared" si="288"/>
        <v>8.2570411056281934E-4</v>
      </c>
      <c r="AI250">
        <f t="shared" si="297"/>
        <v>682476.44370498846</v>
      </c>
      <c r="AJ250">
        <f t="shared" si="292"/>
        <v>131352.65261453329</v>
      </c>
      <c r="AK250">
        <f t="shared" si="293"/>
        <v>93329.401760448265</v>
      </c>
      <c r="AL250">
        <f t="shared" si="295"/>
        <v>93.885059343762734</v>
      </c>
      <c r="AM250">
        <f t="shared" si="296"/>
        <v>11.138942554149068</v>
      </c>
      <c r="AN250">
        <f t="shared" si="291"/>
        <v>4.8332986111850467</v>
      </c>
      <c r="AO250" s="11">
        <f t="shared" si="253"/>
        <v>3.2433978002201331E-3</v>
      </c>
      <c r="AP250" s="11">
        <f t="shared" si="254"/>
        <v>3.2433978002201452E-3</v>
      </c>
      <c r="AQ250" s="11">
        <f t="shared" si="255"/>
        <v>3.2433978002201257E-3</v>
      </c>
      <c r="AR250">
        <f t="shared" si="245"/>
        <v>352833.78371898067</v>
      </c>
      <c r="AS250">
        <f t="shared" si="230"/>
        <v>67978.080116695855</v>
      </c>
      <c r="AT250">
        <f t="shared" si="246"/>
        <v>48490.988249702554</v>
      </c>
      <c r="AU250">
        <f t="shared" si="294"/>
        <v>70566.756743796141</v>
      </c>
      <c r="AV250">
        <f t="shared" si="270"/>
        <v>13595.616023339171</v>
      </c>
      <c r="AW250">
        <f t="shared" si="271"/>
        <v>9698.1976499405118</v>
      </c>
      <c r="AX250">
        <f t="shared" si="272"/>
        <v>219403.23241253651</v>
      </c>
      <c r="AY250">
        <f t="shared" si="273"/>
        <v>15222.367280377766</v>
      </c>
      <c r="AZ250">
        <f t="shared" si="274"/>
        <v>5697.0060571687509</v>
      </c>
      <c r="BA250">
        <f t="shared" si="275"/>
        <v>15822.501826375017</v>
      </c>
      <c r="BB250">
        <f t="shared" si="276"/>
        <v>34405.389212025468</v>
      </c>
      <c r="BC250">
        <f t="shared" si="277"/>
        <v>58885.010681812295</v>
      </c>
      <c r="BD250">
        <f t="shared" si="278"/>
        <v>15.944575958157397</v>
      </c>
      <c r="BE250">
        <f t="shared" ref="BE250:BG281" si="299">BE$8</f>
        <v>0.22892962336720582</v>
      </c>
      <c r="BF250">
        <f t="shared" si="299"/>
        <v>9.4306365573996173E-2</v>
      </c>
      <c r="BG250">
        <f t="shared" si="299"/>
        <v>1.9318389499603753E-2</v>
      </c>
      <c r="BH250">
        <f t="shared" si="259"/>
        <v>0.10533870301879185</v>
      </c>
      <c r="BI250">
        <f t="shared" si="260"/>
        <v>5.2408772455050717E-3</v>
      </c>
      <c r="BJ250">
        <f t="shared" si="261"/>
        <v>8.8936905877762111E-4</v>
      </c>
      <c r="BK250">
        <f t="shared" si="262"/>
        <v>3.7320017285840052E-5</v>
      </c>
      <c r="BL250">
        <f t="shared" si="263"/>
        <v>1849.1585485382636</v>
      </c>
      <c r="BM250">
        <f t="shared" si="264"/>
        <v>60.457601130895512</v>
      </c>
      <c r="BN250">
        <f t="shared" si="229"/>
        <v>1.8096845196863662</v>
      </c>
      <c r="BO250">
        <f t="shared" si="265"/>
        <v>3332.9109446493908</v>
      </c>
      <c r="BP250">
        <f t="shared" si="266"/>
        <v>100.06295267683514</v>
      </c>
      <c r="BQ250">
        <f t="shared" si="267"/>
        <v>35.212053691187762</v>
      </c>
      <c r="BR250" s="11">
        <f t="shared" si="279"/>
        <v>3.3210488652202858E-2</v>
      </c>
      <c r="BS250">
        <f>MAX(-99,(BS$3*'Climate Model'!E356+BS$4*'Climate Model'!E356^2+BS$6*'Climate Model'!E356^6)*(K250/K$69)^BS$8)</f>
        <v>-16.243748250823703</v>
      </c>
      <c r="BT250">
        <f>MAX(-99,(BT$3*'Climate Model'!E356+BT$4*'Climate Model'!E356^2+BT$6*'Climate Model'!E356^6)*(L250/L$69)^BS$8)</f>
        <v>-16.896025253117028</v>
      </c>
      <c r="BU250">
        <f>MAX(-99,(BU$3*'Climate Model'!E356+BU$4*'Climate Model'!E356^2+BU$6*'Climate Model'!E356^6)*(M250/M$69)^BS$8)</f>
        <v>-12.749655503288013</v>
      </c>
      <c r="BV250" s="41">
        <f t="shared" si="247"/>
        <v>1.4612915344367313E-4</v>
      </c>
      <c r="BW250">
        <f>MAX(-99,(BW$3*'Climate Model'!N356+BW$4*'Climate Model'!N356^2+BW$6*'Climate Model'!N356^6)*(K250/K$69)^BS$8)</f>
        <v>-16.243760592908693</v>
      </c>
      <c r="BX250">
        <f>MAX(-99,(BX$3*'Climate Model'!N356+BX$4*'Climate Model'!N356^2+BX$6*'Climate Model'!N356^6)*(L250/L$69)^BS$8)</f>
        <v>-16.896036719537999</v>
      </c>
      <c r="BY250">
        <f>MAX(-99,(BY$3*'Climate Model'!N356+BY$4*'Climate Model'!N356^2+BY$6*'Climate Model'!N356^6)*(M250/M$69)^BS$8)</f>
        <v>-12.749663263865889</v>
      </c>
      <c r="BZ250">
        <f t="shared" si="268"/>
        <v>5.510487919937556E-2</v>
      </c>
      <c r="CA250">
        <f t="shared" si="280"/>
        <v>8.0524293480206222E-6</v>
      </c>
    </row>
    <row r="251" spans="1:79" ht="14.5" x14ac:dyDescent="0.35">
      <c r="A251" s="13">
        <v>2202</v>
      </c>
      <c r="B251" s="18">
        <f t="shared" si="231"/>
        <v>1286.5223968623361</v>
      </c>
      <c r="C251">
        <f t="shared" si="232"/>
        <v>3572.5402808988747</v>
      </c>
      <c r="D251">
        <f t="shared" si="233"/>
        <v>6809.3448908839018</v>
      </c>
      <c r="E251" s="11">
        <f t="shared" si="256"/>
        <v>5.1535433541308423E-7</v>
      </c>
      <c r="F251" s="11">
        <f t="shared" si="289"/>
        <v>1.0331718298191369E-6</v>
      </c>
      <c r="G251" s="11">
        <f t="shared" si="290"/>
        <v>2.2810670041140748E-6</v>
      </c>
      <c r="H251">
        <f t="shared" si="281"/>
        <v>353937.03541735327</v>
      </c>
      <c r="I251">
        <f t="shared" si="282"/>
        <v>68197.171528759165</v>
      </c>
      <c r="J251">
        <f t="shared" si="257"/>
        <v>48664.437020644888</v>
      </c>
      <c r="K251">
        <f t="shared" si="234"/>
        <v>275111.4448380848</v>
      </c>
      <c r="L251">
        <f t="shared" si="283"/>
        <v>19089.2659470869</v>
      </c>
      <c r="M251">
        <f t="shared" si="235"/>
        <v>7146.713494538224</v>
      </c>
      <c r="N251" s="11">
        <f t="shared" si="258"/>
        <v>3.1263142770915787E-3</v>
      </c>
      <c r="O251" s="11">
        <f t="shared" si="248"/>
        <v>3.2219349584984738E-3</v>
      </c>
      <c r="P251" s="11">
        <f t="shared" si="249"/>
        <v>3.5746387238261936E-3</v>
      </c>
      <c r="Q251">
        <f t="shared" si="269"/>
        <v>4387.143282073007</v>
      </c>
      <c r="R251">
        <f t="shared" si="284"/>
        <v>3041.0529633799752</v>
      </c>
      <c r="S251">
        <f t="shared" si="285"/>
        <v>2747.2480706701499</v>
      </c>
      <c r="T251">
        <f t="shared" si="236"/>
        <v>12.395264815674921</v>
      </c>
      <c r="U251">
        <f t="shared" si="237"/>
        <v>44.59206877953207</v>
      </c>
      <c r="V251">
        <f t="shared" si="238"/>
        <v>56.452889191026422</v>
      </c>
      <c r="W251" s="11">
        <f t="shared" si="250"/>
        <v>-1.219247815263802E-2</v>
      </c>
      <c r="X251" s="11">
        <f t="shared" si="251"/>
        <v>-1.3228586309256496E-2</v>
      </c>
      <c r="Y251" s="11">
        <f t="shared" si="252"/>
        <v>-1.2203590291796629E-2</v>
      </c>
      <c r="Z251">
        <f t="shared" si="239"/>
        <v>4789.1016622855059</v>
      </c>
      <c r="AA251">
        <f t="shared" si="240"/>
        <v>12711.120767465383</v>
      </c>
      <c r="AB251">
        <f t="shared" si="241"/>
        <v>5279.1094895668375</v>
      </c>
      <c r="AC251">
        <f t="shared" si="242"/>
        <v>1.402834361315225</v>
      </c>
      <c r="AD251">
        <f t="shared" si="243"/>
        <v>4.5686992832379421</v>
      </c>
      <c r="AE251">
        <f t="shared" si="244"/>
        <v>1.942463525018211</v>
      </c>
      <c r="AF251" s="11">
        <f t="shared" si="286"/>
        <v>-2.9039671966837322E-3</v>
      </c>
      <c r="AG251" s="11">
        <f t="shared" si="287"/>
        <v>2.0566286860739247E-3</v>
      </c>
      <c r="AH251" s="11">
        <f t="shared" si="288"/>
        <v>8.2570411056281934E-4</v>
      </c>
      <c r="AI251">
        <f t="shared" si="297"/>
        <v>684795.55607828579</v>
      </c>
      <c r="AJ251">
        <f t="shared" si="292"/>
        <v>131813.00337641913</v>
      </c>
      <c r="AK251">
        <f t="shared" si="293"/>
        <v>93694.659234343955</v>
      </c>
      <c r="AL251">
        <f t="shared" si="295"/>
        <v>94.186520872762344</v>
      </c>
      <c r="AM251">
        <f t="shared" si="296"/>
        <v>11.174709295708205</v>
      </c>
      <c r="AN251">
        <f t="shared" si="291"/>
        <v>4.8488181581675383</v>
      </c>
      <c r="AO251" s="11">
        <f t="shared" si="253"/>
        <v>3.2109638222179316E-3</v>
      </c>
      <c r="AP251" s="11">
        <f t="shared" si="254"/>
        <v>3.2109638222179437E-3</v>
      </c>
      <c r="AQ251" s="11">
        <f t="shared" si="255"/>
        <v>3.2109638222179242E-3</v>
      </c>
      <c r="AR251">
        <f t="shared" si="245"/>
        <v>353937.03541735327</v>
      </c>
      <c r="AS251">
        <f t="shared" si="230"/>
        <v>68197.171528759165</v>
      </c>
      <c r="AT251">
        <f t="shared" si="246"/>
        <v>48664.437020644888</v>
      </c>
      <c r="AU251">
        <f t="shared" si="294"/>
        <v>70787.407083470651</v>
      </c>
      <c r="AV251">
        <f t="shared" si="270"/>
        <v>13639.434305751834</v>
      </c>
      <c r="AW251">
        <f t="shared" si="271"/>
        <v>9732.8874041289782</v>
      </c>
      <c r="AX251">
        <f t="shared" si="272"/>
        <v>220089.15587046786</v>
      </c>
      <c r="AY251">
        <f t="shared" si="273"/>
        <v>15271.412757669521</v>
      </c>
      <c r="AZ251">
        <f t="shared" si="274"/>
        <v>5717.3707956305789</v>
      </c>
      <c r="BA251">
        <f t="shared" si="275"/>
        <v>15826.525779847443</v>
      </c>
      <c r="BB251">
        <f t="shared" si="276"/>
        <v>34416.916747830735</v>
      </c>
      <c r="BC251">
        <f t="shared" si="277"/>
        <v>58909.442548749903</v>
      </c>
      <c r="BD251">
        <f t="shared" si="278"/>
        <v>15.190874944907598</v>
      </c>
      <c r="BE251">
        <f t="shared" si="299"/>
        <v>0.22892962336720582</v>
      </c>
      <c r="BF251">
        <f t="shared" si="299"/>
        <v>9.4306365573996173E-2</v>
      </c>
      <c r="BG251">
        <f t="shared" si="299"/>
        <v>1.9318389499603753E-2</v>
      </c>
      <c r="BH251">
        <f t="shared" si="259"/>
        <v>0.10523094986222004</v>
      </c>
      <c r="BI251">
        <f t="shared" si="260"/>
        <v>5.2408772455050717E-3</v>
      </c>
      <c r="BJ251">
        <f t="shared" si="261"/>
        <v>8.8936905877762111E-4</v>
      </c>
      <c r="BK251">
        <f t="shared" si="262"/>
        <v>3.7320017285840052E-5</v>
      </c>
      <c r="BL251">
        <f t="shared" si="263"/>
        <v>1854.9405552603293</v>
      </c>
      <c r="BM251">
        <f t="shared" si="264"/>
        <v>60.652454253828516</v>
      </c>
      <c r="BN251">
        <f t="shared" si="229"/>
        <v>1.8161576308161418</v>
      </c>
      <c r="BO251">
        <f t="shared" si="265"/>
        <v>3383.794203071132</v>
      </c>
      <c r="BP251">
        <f t="shared" si="266"/>
        <v>101.19371071928101</v>
      </c>
      <c r="BQ251">
        <f t="shared" si="267"/>
        <v>35.616558095706147</v>
      </c>
      <c r="BR251" s="11">
        <f t="shared" si="279"/>
        <v>3.318555382187191E-2</v>
      </c>
      <c r="BS251">
        <f>MAX(-99,(BS$3*'Climate Model'!E357+BS$4*'Climate Model'!E357^2+BS$6*'Climate Model'!E357^6)*(K251/K$69)^BS$8)</f>
        <v>-16.306053330693743</v>
      </c>
      <c r="BT251">
        <f>MAX(-99,(BT$3*'Climate Model'!E357+BT$4*'Climate Model'!E357^2+BT$6*'Climate Model'!E357^6)*(L251/L$69)^BS$8)</f>
        <v>-16.952093982317535</v>
      </c>
      <c r="BU251">
        <f>MAX(-99,(BU$3*'Climate Model'!E357+BU$4*'Climate Model'!E357^2+BU$6*'Climate Model'!E357^6)*(M251/M$69)^BS$8)</f>
        <v>-12.785420275115209</v>
      </c>
      <c r="BV251" s="41">
        <f t="shared" si="247"/>
        <v>1.3917062232730775E-4</v>
      </c>
      <c r="BW251">
        <f>MAX(-99,(BW$3*'Climate Model'!N357+BW$4*'Climate Model'!N357^2+BW$6*'Climate Model'!N357^6)*(K251/K$69)^BS$8)</f>
        <v>-16.306065651617235</v>
      </c>
      <c r="BX251">
        <f>MAX(-99,(BX$3*'Climate Model'!N357+BX$4*'Climate Model'!N357^2+BX$6*'Climate Model'!N357^6)*(L251/L$69)^BS$8)</f>
        <v>-16.952105427471977</v>
      </c>
      <c r="BY251">
        <f>MAX(-99,(BY$3*'Climate Model'!N357+BY$4*'Climate Model'!N357^2+BY$6*'Climate Model'!N357^6)*(M251/M$69)^BS$8)</f>
        <v>-12.785428019647899</v>
      </c>
      <c r="BZ251">
        <f t="shared" si="268"/>
        <v>5.5182416183962531E-2</v>
      </c>
      <c r="CA251">
        <f t="shared" si="280"/>
        <v>7.6797712018465651E-6</v>
      </c>
    </row>
    <row r="252" spans="1:79" ht="14.5" x14ac:dyDescent="0.35">
      <c r="A252" s="13">
        <v>2203</v>
      </c>
      <c r="B252" s="18">
        <f t="shared" si="231"/>
        <v>1286.523026726486</v>
      </c>
      <c r="C252">
        <f t="shared" si="232"/>
        <v>3572.5437873944547</v>
      </c>
      <c r="D252">
        <f t="shared" si="233"/>
        <v>6809.3596468272544</v>
      </c>
      <c r="E252" s="11">
        <f t="shared" si="256"/>
        <v>4.8958661864243001E-7</v>
      </c>
      <c r="F252" s="11">
        <f t="shared" si="289"/>
        <v>9.8151323832817995E-7</v>
      </c>
      <c r="G252" s="11">
        <f t="shared" si="290"/>
        <v>2.1670136539083709E-6</v>
      </c>
      <c r="H252">
        <f t="shared" si="281"/>
        <v>355035.32031055941</v>
      </c>
      <c r="I252">
        <f t="shared" si="282"/>
        <v>68415.265363377985</v>
      </c>
      <c r="J252">
        <f t="shared" si="257"/>
        <v>48837.004202780954</v>
      </c>
      <c r="K252">
        <f t="shared" si="234"/>
        <v>275964.99474551552</v>
      </c>
      <c r="L252">
        <f t="shared" si="283"/>
        <v>19150.294421800478</v>
      </c>
      <c r="M252">
        <f t="shared" si="235"/>
        <v>7172.0406522419489</v>
      </c>
      <c r="N252" s="11">
        <f t="shared" si="258"/>
        <v>3.102560520275945E-3</v>
      </c>
      <c r="O252" s="11">
        <f t="shared" si="248"/>
        <v>3.1970047922607859E-3</v>
      </c>
      <c r="P252" s="11">
        <f t="shared" si="249"/>
        <v>3.5438887711226712E-3</v>
      </c>
      <c r="Q252">
        <f t="shared" si="269"/>
        <v>4347.1006828555446</v>
      </c>
      <c r="R252">
        <f t="shared" si="284"/>
        <v>3010.4207356778288</v>
      </c>
      <c r="S252">
        <f t="shared" si="285"/>
        <v>2723.3448104452409</v>
      </c>
      <c r="T252">
        <f t="shared" si="236"/>
        <v>12.244135820213641</v>
      </c>
      <c r="U252">
        <f t="shared" si="237"/>
        <v>44.002178748973726</v>
      </c>
      <c r="V252">
        <f t="shared" si="238"/>
        <v>55.763961260550943</v>
      </c>
      <c r="W252" s="11">
        <f t="shared" si="250"/>
        <v>-1.219247815263802E-2</v>
      </c>
      <c r="X252" s="11">
        <f t="shared" si="251"/>
        <v>-1.3228586309256496E-2</v>
      </c>
      <c r="Y252" s="11">
        <f t="shared" si="252"/>
        <v>-1.2203590291796629E-2</v>
      </c>
      <c r="Z252">
        <f t="shared" si="239"/>
        <v>4731.7219943401915</v>
      </c>
      <c r="AA252">
        <f t="shared" si="240"/>
        <v>12609.27561927914</v>
      </c>
      <c r="AB252">
        <f t="shared" si="241"/>
        <v>5237.6591428429665</v>
      </c>
      <c r="AC252">
        <f t="shared" si="242"/>
        <v>1.3987605763475848</v>
      </c>
      <c r="AD252">
        <f t="shared" si="243"/>
        <v>4.5780954012418942</v>
      </c>
      <c r="AE252">
        <f t="shared" si="244"/>
        <v>1.9440674251354368</v>
      </c>
      <c r="AF252" s="11">
        <f t="shared" si="286"/>
        <v>-2.9039671966837322E-3</v>
      </c>
      <c r="AG252" s="11">
        <f t="shared" si="287"/>
        <v>2.0566286860739247E-3</v>
      </c>
      <c r="AH252" s="11">
        <f t="shared" si="288"/>
        <v>8.2570411056281934E-4</v>
      </c>
      <c r="AI252">
        <f t="shared" si="297"/>
        <v>687103.40755392786</v>
      </c>
      <c r="AJ252">
        <f t="shared" si="292"/>
        <v>132271.13734452907</v>
      </c>
      <c r="AK252">
        <f t="shared" si="293"/>
        <v>94058.080715038537</v>
      </c>
      <c r="AL252">
        <f t="shared" si="295"/>
        <v>94.48592608871472</v>
      </c>
      <c r="AM252">
        <f t="shared" si="296"/>
        <v>11.210232067107802</v>
      </c>
      <c r="AN252">
        <f t="shared" si="291"/>
        <v>4.8642318440570635</v>
      </c>
      <c r="AO252" s="11">
        <f t="shared" si="253"/>
        <v>3.1788541839957523E-3</v>
      </c>
      <c r="AP252" s="11">
        <f t="shared" si="254"/>
        <v>3.1788541839957644E-3</v>
      </c>
      <c r="AQ252" s="11">
        <f t="shared" si="255"/>
        <v>3.1788541839957449E-3</v>
      </c>
      <c r="AR252">
        <f t="shared" si="245"/>
        <v>355035.32031055941</v>
      </c>
      <c r="AS252">
        <f t="shared" si="230"/>
        <v>68415.265363377985</v>
      </c>
      <c r="AT252">
        <f t="shared" si="246"/>
        <v>48837.004202780954</v>
      </c>
      <c r="AU252">
        <f t="shared" si="294"/>
        <v>71007.06406211188</v>
      </c>
      <c r="AV252">
        <f t="shared" si="270"/>
        <v>13683.053072675597</v>
      </c>
      <c r="AW252">
        <f t="shared" si="271"/>
        <v>9767.4008405561908</v>
      </c>
      <c r="AX252">
        <f t="shared" si="272"/>
        <v>220771.9957964124</v>
      </c>
      <c r="AY252">
        <f t="shared" si="273"/>
        <v>15320.235537440383</v>
      </c>
      <c r="AZ252">
        <f t="shared" si="274"/>
        <v>5737.63252179356</v>
      </c>
      <c r="BA252">
        <f t="shared" si="275"/>
        <v>15830.518864672104</v>
      </c>
      <c r="BB252">
        <f t="shared" si="276"/>
        <v>34428.353749719587</v>
      </c>
      <c r="BC252">
        <f t="shared" si="277"/>
        <v>58933.659160387084</v>
      </c>
      <c r="BD252">
        <f t="shared" si="278"/>
        <v>14.472754857705032</v>
      </c>
      <c r="BE252">
        <f t="shared" si="299"/>
        <v>0.22892962336720582</v>
      </c>
      <c r="BF252">
        <f t="shared" si="299"/>
        <v>9.4306365573996173E-2</v>
      </c>
      <c r="BG252">
        <f t="shared" si="299"/>
        <v>1.9318389499603753E-2</v>
      </c>
      <c r="BH252">
        <f t="shared" si="259"/>
        <v>0.10512358884794597</v>
      </c>
      <c r="BI252">
        <f t="shared" si="260"/>
        <v>5.2408772455050717E-3</v>
      </c>
      <c r="BJ252">
        <f t="shared" si="261"/>
        <v>8.8936905877762111E-4</v>
      </c>
      <c r="BK252">
        <f t="shared" si="262"/>
        <v>3.7320017285840052E-5</v>
      </c>
      <c r="BL252">
        <f t="shared" si="263"/>
        <v>1860.6965315662155</v>
      </c>
      <c r="BM252">
        <f t="shared" si="264"/>
        <v>60.846420162248663</v>
      </c>
      <c r="BN252">
        <f t="shared" si="229"/>
        <v>1.8225978410364285</v>
      </c>
      <c r="BO252">
        <f t="shared" si="265"/>
        <v>3435.4555173770464</v>
      </c>
      <c r="BP252">
        <f t="shared" si="266"/>
        <v>102.33728282274691</v>
      </c>
      <c r="BQ252">
        <f t="shared" si="267"/>
        <v>36.025722310406337</v>
      </c>
      <c r="BR252" s="11">
        <f t="shared" si="279"/>
        <v>3.3160971787122157E-2</v>
      </c>
      <c r="BS252">
        <f>MAX(-99,(BS$3*'Climate Model'!E358+BS$4*'Climate Model'!E358^2+BS$6*'Climate Model'!E358^6)*(K252/K$69)^BS$8)</f>
        <v>-16.367161911178655</v>
      </c>
      <c r="BT252">
        <f>MAX(-99,(BT$3*'Climate Model'!E358+BT$4*'Climate Model'!E358^2+BT$6*'Climate Model'!E358^6)*(L252/L$69)^BS$8)</f>
        <v>-17.007057392364171</v>
      </c>
      <c r="BU252">
        <f>MAX(-99,(BU$3*'Climate Model'!E358+BU$4*'Climate Model'!E358^2+BU$6*'Climate Model'!E358^6)*(M252/M$69)^BS$8)</f>
        <v>-12.820452567104484</v>
      </c>
      <c r="BV252" s="41">
        <f t="shared" si="247"/>
        <v>1.3254344983553118E-4</v>
      </c>
      <c r="BW252">
        <f>MAX(-99,(BW$3*'Climate Model'!N358+BW$4*'Climate Model'!N358^2+BW$6*'Climate Model'!N358^6)*(K252/K$69)^BS$8)</f>
        <v>-16.367174210968805</v>
      </c>
      <c r="BX252">
        <f>MAX(-99,(BX$3*'Climate Model'!N358+BX$4*'Climate Model'!N358^2+BX$6*'Climate Model'!N358^6)*(L252/L$69)^BS$8)</f>
        <v>-17.007068816316078</v>
      </c>
      <c r="BY252">
        <f>MAX(-99,(BY$3*'Climate Model'!N358+BY$4*'Climate Model'!N358^2+BY$6*'Climate Model'!N358^6)*(M252/M$69)^BS$8)</f>
        <v>-12.820460295673687</v>
      </c>
      <c r="BZ252">
        <f t="shared" si="268"/>
        <v>5.5258728035223123E-2</v>
      </c>
      <c r="CA252">
        <f t="shared" si="280"/>
        <v>7.324182447311856E-6</v>
      </c>
    </row>
    <row r="253" spans="1:79" ht="14.5" x14ac:dyDescent="0.35">
      <c r="A253" s="13">
        <v>2204</v>
      </c>
      <c r="B253" s="18">
        <f t="shared" si="231"/>
        <v>1286.5236250977216</v>
      </c>
      <c r="C253">
        <f t="shared" si="232"/>
        <v>3572.5471185685255</v>
      </c>
      <c r="D253">
        <f t="shared" si="233"/>
        <v>6809.3736650038172</v>
      </c>
      <c r="E253" s="11">
        <f t="shared" si="256"/>
        <v>4.6510728771030851E-7</v>
      </c>
      <c r="F253" s="11">
        <f t="shared" si="289"/>
        <v>9.3243757641177088E-7</v>
      </c>
      <c r="G253" s="11">
        <f t="shared" si="290"/>
        <v>2.058662971212952E-6</v>
      </c>
      <c r="H253">
        <f t="shared" si="281"/>
        <v>356128.695089238</v>
      </c>
      <c r="I253">
        <f t="shared" si="282"/>
        <v>68632.371163625328</v>
      </c>
      <c r="J253">
        <f t="shared" si="257"/>
        <v>49008.693424214121</v>
      </c>
      <c r="K253">
        <f t="shared" si="234"/>
        <v>276814.73401795264</v>
      </c>
      <c r="L253">
        <f t="shared" si="283"/>
        <v>19211.047156496414</v>
      </c>
      <c r="M253">
        <f t="shared" si="235"/>
        <v>7197.23954584693</v>
      </c>
      <c r="N253" s="11">
        <f t="shared" si="258"/>
        <v>3.0791560111481315E-3</v>
      </c>
      <c r="O253" s="11">
        <f t="shared" si="248"/>
        <v>3.172417789398356E-3</v>
      </c>
      <c r="P253" s="11">
        <f t="shared" si="249"/>
        <v>3.5134900688417081E-3</v>
      </c>
      <c r="Q253">
        <f t="shared" si="269"/>
        <v>4307.3229561058779</v>
      </c>
      <c r="R253">
        <f t="shared" si="284"/>
        <v>2980.0238789973491</v>
      </c>
      <c r="S253">
        <f t="shared" si="285"/>
        <v>2699.5674592070882</v>
      </c>
      <c r="T253">
        <f t="shared" si="236"/>
        <v>12.094849461727753</v>
      </c>
      <c r="U253">
        <f t="shared" si="237"/>
        <v>43.420092129597599</v>
      </c>
      <c r="V253">
        <f t="shared" si="238"/>
        <v>55.083440724279562</v>
      </c>
      <c r="W253" s="11">
        <f t="shared" si="250"/>
        <v>-1.219247815263802E-2</v>
      </c>
      <c r="X253" s="11">
        <f t="shared" si="251"/>
        <v>-1.3228586309256496E-2</v>
      </c>
      <c r="Y253" s="11">
        <f t="shared" si="252"/>
        <v>-1.2203590291796629E-2</v>
      </c>
      <c r="Z253">
        <f t="shared" si="239"/>
        <v>4674.9189855713166</v>
      </c>
      <c r="AA253">
        <f t="shared" si="240"/>
        <v>12507.935006325783</v>
      </c>
      <c r="AB253">
        <f t="shared" si="241"/>
        <v>5196.3744379778</v>
      </c>
      <c r="AC253">
        <f t="shared" si="242"/>
        <v>1.394698621517857</v>
      </c>
      <c r="AD253">
        <f t="shared" si="243"/>
        <v>4.5875108435716712</v>
      </c>
      <c r="AE253">
        <f t="shared" si="244"/>
        <v>1.9456726495995824</v>
      </c>
      <c r="AF253" s="11">
        <f t="shared" si="286"/>
        <v>-2.9039671966837322E-3</v>
      </c>
      <c r="AG253" s="11">
        <f t="shared" si="287"/>
        <v>2.0566286860739247E-3</v>
      </c>
      <c r="AH253" s="11">
        <f t="shared" si="288"/>
        <v>8.2570411056281934E-4</v>
      </c>
      <c r="AI253">
        <f t="shared" si="297"/>
        <v>689400.13086064695</v>
      </c>
      <c r="AJ253">
        <f t="shared" si="292"/>
        <v>132727.07668275177</v>
      </c>
      <c r="AK253">
        <f t="shared" si="293"/>
        <v>94419.673484090876</v>
      </c>
      <c r="AL253">
        <f t="shared" si="295"/>
        <v>94.783279500375784</v>
      </c>
      <c r="AM253">
        <f t="shared" si="296"/>
        <v>11.245511403286789</v>
      </c>
      <c r="AN253">
        <f t="shared" si="291"/>
        <v>4.8795399009689753</v>
      </c>
      <c r="AO253" s="11">
        <f t="shared" si="253"/>
        <v>3.1470656421557948E-3</v>
      </c>
      <c r="AP253" s="11">
        <f t="shared" si="254"/>
        <v>3.1470656421558069E-3</v>
      </c>
      <c r="AQ253" s="11">
        <f t="shared" si="255"/>
        <v>3.1470656421557874E-3</v>
      </c>
      <c r="AR253">
        <f t="shared" si="245"/>
        <v>356128.695089238</v>
      </c>
      <c r="AS253">
        <f t="shared" si="230"/>
        <v>68632.371163625328</v>
      </c>
      <c r="AT253">
        <f t="shared" si="246"/>
        <v>49008.693424214121</v>
      </c>
      <c r="AU253">
        <f t="shared" si="294"/>
        <v>71225.739017847605</v>
      </c>
      <c r="AV253">
        <f t="shared" si="270"/>
        <v>13726.474232725066</v>
      </c>
      <c r="AW253">
        <f t="shared" si="271"/>
        <v>9801.738684842825</v>
      </c>
      <c r="AX253">
        <f t="shared" si="272"/>
        <v>221451.78721436209</v>
      </c>
      <c r="AY253">
        <f t="shared" si="273"/>
        <v>15368.837725197132</v>
      </c>
      <c r="AZ253">
        <f t="shared" si="274"/>
        <v>5757.7916366775444</v>
      </c>
      <c r="BA253">
        <f t="shared" si="275"/>
        <v>15834.481548111276</v>
      </c>
      <c r="BB253">
        <f t="shared" si="276"/>
        <v>34439.701524497665</v>
      </c>
      <c r="BC253">
        <f t="shared" si="277"/>
        <v>58957.663220324685</v>
      </c>
      <c r="BD253">
        <f t="shared" si="278"/>
        <v>13.788538799590384</v>
      </c>
      <c r="BE253">
        <f t="shared" si="299"/>
        <v>0.22892962336720582</v>
      </c>
      <c r="BF253">
        <f t="shared" si="299"/>
        <v>9.4306365573996173E-2</v>
      </c>
      <c r="BG253">
        <f t="shared" si="299"/>
        <v>1.9318389499603753E-2</v>
      </c>
      <c r="BH253">
        <f t="shared" si="259"/>
        <v>0.10501661961511878</v>
      </c>
      <c r="BI253">
        <f t="shared" si="260"/>
        <v>5.2408772455050717E-3</v>
      </c>
      <c r="BJ253">
        <f t="shared" si="261"/>
        <v>8.8936905877762111E-4</v>
      </c>
      <c r="BK253">
        <f t="shared" si="262"/>
        <v>3.7320017285840052E-5</v>
      </c>
      <c r="BL253">
        <f t="shared" si="263"/>
        <v>1866.4267745646011</v>
      </c>
      <c r="BM253">
        <f t="shared" si="264"/>
        <v>61.039507343469801</v>
      </c>
      <c r="BN253">
        <f t="shared" si="229"/>
        <v>1.8290052857481067</v>
      </c>
      <c r="BO253">
        <f t="shared" si="265"/>
        <v>3487.9067760816069</v>
      </c>
      <c r="BP253">
        <f t="shared" si="266"/>
        <v>103.49381383727444</v>
      </c>
      <c r="BQ253">
        <f t="shared" si="267"/>
        <v>36.439599945537346</v>
      </c>
      <c r="BR253" s="11">
        <f t="shared" si="279"/>
        <v>3.3136735131413547E-2</v>
      </c>
      <c r="BS253">
        <f>MAX(-99,(BS$3*'Climate Model'!E359+BS$4*'Climate Model'!E359^2+BS$6*'Climate Model'!E359^6)*(K253/K$69)^BS$8)</f>
        <v>-16.4270816057636</v>
      </c>
      <c r="BT253">
        <f>MAX(-99,(BT$3*'Climate Model'!E359+BT$4*'Climate Model'!E359^2+BT$6*'Climate Model'!E359^6)*(L253/L$69)^BS$8)</f>
        <v>-17.060922966129898</v>
      </c>
      <c r="BU253">
        <f>MAX(-99,(BU$3*'Climate Model'!E359+BU$4*'Climate Model'!E359^2+BU$6*'Climate Model'!E359^6)*(M253/M$69)^BS$8)</f>
        <v>-12.854757952140156</v>
      </c>
      <c r="BV253" s="41">
        <f t="shared" si="247"/>
        <v>1.2623185698622019E-4</v>
      </c>
      <c r="BW253">
        <f>MAX(-99,(BW$3*'Climate Model'!N359+BW$4*'Climate Model'!N359^2+BW$6*'Climate Model'!N359^6)*(K253/K$69)^BS$8)</f>
        <v>-16.427093884450819</v>
      </c>
      <c r="BX253">
        <f>MAX(-99,(BX$3*'Climate Model'!N359+BX$4*'Climate Model'!N359^2+BX$6*'Climate Model'!N359^6)*(L253/L$69)^BS$8)</f>
        <v>-17.060934368944693</v>
      </c>
      <c r="BY253">
        <f>MAX(-99,(BY$3*'Climate Model'!N359+BY$4*'Climate Model'!N359^2+BY$6*'Climate Model'!N359^6)*(M253/M$69)^BS$8)</f>
        <v>-12.854765664827909</v>
      </c>
      <c r="BZ253">
        <f t="shared" si="268"/>
        <v>5.5333838235964432E-2</v>
      </c>
      <c r="CA253">
        <f t="shared" si="280"/>
        <v>6.9848931547009047E-6</v>
      </c>
    </row>
    <row r="254" spans="1:79" ht="14.5" x14ac:dyDescent="0.35">
      <c r="A254" s="13">
        <v>2205</v>
      </c>
      <c r="B254" s="18">
        <f t="shared" si="231"/>
        <v>1286.5241935506597</v>
      </c>
      <c r="C254">
        <f t="shared" si="232"/>
        <v>3572.5502831868439</v>
      </c>
      <c r="D254">
        <f t="shared" si="233"/>
        <v>6809.3869822989682</v>
      </c>
      <c r="E254" s="11">
        <f t="shared" si="256"/>
        <v>4.4185192332479308E-7</v>
      </c>
      <c r="F254" s="11">
        <f t="shared" si="289"/>
        <v>8.8581569759118234E-7</v>
      </c>
      <c r="G254" s="11">
        <f t="shared" si="290"/>
        <v>1.9557298226523045E-6</v>
      </c>
      <c r="H254">
        <f t="shared" si="281"/>
        <v>357217.21535941778</v>
      </c>
      <c r="I254">
        <f t="shared" si="282"/>
        <v>68848.498300425665</v>
      </c>
      <c r="J254">
        <f t="shared" si="257"/>
        <v>49179.508300416048</v>
      </c>
      <c r="K254">
        <f t="shared" si="234"/>
        <v>277660.70560518501</v>
      </c>
      <c r="L254">
        <f t="shared" si="283"/>
        <v>19271.526736639888</v>
      </c>
      <c r="M254">
        <f t="shared" si="235"/>
        <v>7222.3106761678255</v>
      </c>
      <c r="N254" s="11">
        <f t="shared" si="258"/>
        <v>3.0560930588958727E-3</v>
      </c>
      <c r="O254" s="11">
        <f t="shared" si="248"/>
        <v>3.1481667631544008E-3</v>
      </c>
      <c r="P254" s="11">
        <f t="shared" si="249"/>
        <v>3.4834369706872436E-3</v>
      </c>
      <c r="Q254">
        <f t="shared" si="269"/>
        <v>4267.8109839364542</v>
      </c>
      <c r="R254">
        <f t="shared" si="284"/>
        <v>2949.8624956060712</v>
      </c>
      <c r="S254">
        <f t="shared" si="285"/>
        <v>2675.9172906291228</v>
      </c>
      <c r="T254">
        <f t="shared" si="236"/>
        <v>11.947383273906192</v>
      </c>
      <c r="U254">
        <f t="shared" si="237"/>
        <v>42.845705693305348</v>
      </c>
      <c r="V254">
        <f t="shared" si="238"/>
        <v>54.411224981817988</v>
      </c>
      <c r="W254" s="11">
        <f t="shared" si="250"/>
        <v>-1.219247815263802E-2</v>
      </c>
      <c r="X254" s="11">
        <f t="shared" si="251"/>
        <v>-1.3228586309256496E-2</v>
      </c>
      <c r="Y254" s="11">
        <f t="shared" si="252"/>
        <v>-1.2203590291796629E-2</v>
      </c>
      <c r="Z254">
        <f t="shared" si="239"/>
        <v>4618.6900017432827</v>
      </c>
      <c r="AA254">
        <f t="shared" si="240"/>
        <v>12407.104169081967</v>
      </c>
      <c r="AB254">
        <f t="shared" si="241"/>
        <v>5155.2584277113929</v>
      </c>
      <c r="AC254">
        <f t="shared" si="242"/>
        <v>1.390648462471709</v>
      </c>
      <c r="AD254">
        <f t="shared" si="243"/>
        <v>4.5969456499702357</v>
      </c>
      <c r="AE254">
        <f t="shared" si="244"/>
        <v>1.9472791995041665</v>
      </c>
      <c r="AF254" s="11">
        <f t="shared" si="286"/>
        <v>-2.9039671966837322E-3</v>
      </c>
      <c r="AG254" s="11">
        <f t="shared" si="287"/>
        <v>2.0566286860739247E-3</v>
      </c>
      <c r="AH254" s="11">
        <f t="shared" si="288"/>
        <v>8.2570411056281934E-4</v>
      </c>
      <c r="AI254">
        <f t="shared" si="297"/>
        <v>691685.85679242981</v>
      </c>
      <c r="AJ254">
        <f t="shared" si="292"/>
        <v>133180.84324720164</v>
      </c>
      <c r="AK254">
        <f t="shared" si="293"/>
        <v>94779.444820524615</v>
      </c>
      <c r="AL254">
        <f t="shared" si="295"/>
        <v>95.078585810718593</v>
      </c>
      <c r="AM254">
        <f t="shared" si="296"/>
        <v>11.280547862226886</v>
      </c>
      <c r="AN254">
        <f t="shared" si="291"/>
        <v>4.8947425710171242</v>
      </c>
      <c r="AO254" s="11">
        <f t="shared" si="253"/>
        <v>3.1155949857342366E-3</v>
      </c>
      <c r="AP254" s="11">
        <f t="shared" si="254"/>
        <v>3.1155949857342487E-3</v>
      </c>
      <c r="AQ254" s="11">
        <f t="shared" si="255"/>
        <v>3.1155949857342297E-3</v>
      </c>
      <c r="AR254">
        <f t="shared" si="245"/>
        <v>357217.21535941778</v>
      </c>
      <c r="AS254">
        <f t="shared" si="230"/>
        <v>68848.498300425665</v>
      </c>
      <c r="AT254">
        <f t="shared" si="246"/>
        <v>49179.508300416048</v>
      </c>
      <c r="AU254">
        <f t="shared" si="294"/>
        <v>71443.443071883565</v>
      </c>
      <c r="AV254">
        <f t="shared" si="270"/>
        <v>13769.699660085134</v>
      </c>
      <c r="AW254">
        <f t="shared" si="271"/>
        <v>9835.901660083211</v>
      </c>
      <c r="AX254">
        <f t="shared" si="272"/>
        <v>222128.564484148</v>
      </c>
      <c r="AY254">
        <f t="shared" si="273"/>
        <v>15417.22138931191</v>
      </c>
      <c r="AZ254">
        <f t="shared" si="274"/>
        <v>5777.8485409342593</v>
      </c>
      <c r="BA254">
        <f t="shared" si="275"/>
        <v>15838.414286599766</v>
      </c>
      <c r="BB254">
        <f t="shared" si="276"/>
        <v>34450.961349165023</v>
      </c>
      <c r="BC254">
        <f t="shared" si="277"/>
        <v>58981.457377954212</v>
      </c>
      <c r="BD254">
        <f t="shared" si="278"/>
        <v>13.136628729288498</v>
      </c>
      <c r="BE254">
        <f t="shared" si="299"/>
        <v>0.22892962336720582</v>
      </c>
      <c r="BF254">
        <f t="shared" si="299"/>
        <v>9.4306365573996173E-2</v>
      </c>
      <c r="BG254">
        <f t="shared" si="299"/>
        <v>1.9318389499603753E-2</v>
      </c>
      <c r="BH254">
        <f t="shared" si="259"/>
        <v>0.10491004175627938</v>
      </c>
      <c r="BI254">
        <f t="shared" si="260"/>
        <v>5.2408772455050717E-3</v>
      </c>
      <c r="BJ254">
        <f t="shared" si="261"/>
        <v>8.8936905877762111E-4</v>
      </c>
      <c r="BK254">
        <f t="shared" si="262"/>
        <v>3.7320017285840052E-5</v>
      </c>
      <c r="BL254">
        <f t="shared" si="263"/>
        <v>1872.1315756798574</v>
      </c>
      <c r="BM254">
        <f t="shared" si="264"/>
        <v>61.231724131702222</v>
      </c>
      <c r="BN254">
        <f t="shared" si="229"/>
        <v>1.8353800998806411</v>
      </c>
      <c r="BO254">
        <f t="shared" si="265"/>
        <v>3541.1600493493761</v>
      </c>
      <c r="BP254">
        <f t="shared" si="266"/>
        <v>104.66345025329178</v>
      </c>
      <c r="BQ254">
        <f t="shared" si="267"/>
        <v>36.858245229355191</v>
      </c>
      <c r="BR254" s="11">
        <f t="shared" si="279"/>
        <v>3.3112836579415078E-2</v>
      </c>
      <c r="BS254">
        <f>MAX(-99,(BS$3*'Climate Model'!E360+BS$4*'Climate Model'!E360^2+BS$6*'Climate Model'!E360^6)*(K254/K$69)^BS$8)</f>
        <v>-16.485820175997532</v>
      </c>
      <c r="BT254">
        <f>MAX(-99,(BT$3*'Climate Model'!E360+BT$4*'Climate Model'!E360^2+BT$6*'Climate Model'!E360^6)*(L254/L$69)^BS$8)</f>
        <v>-17.113698309140702</v>
      </c>
      <c r="BU254">
        <f>MAX(-99,(BU$3*'Climate Model'!E360+BU$4*'Climate Model'!E360^2+BU$6*'Climate Model'!E360^6)*(M254/M$69)^BS$8)</f>
        <v>-12.888342064848779</v>
      </c>
      <c r="BV254" s="41">
        <f t="shared" si="247"/>
        <v>1.2022081617735253E-4</v>
      </c>
      <c r="BW254">
        <f>MAX(-99,(BW$3*'Climate Model'!N360+BW$4*'Climate Model'!N360^2+BW$6*'Climate Model'!N360^6)*(K254/K$69)^BS$8)</f>
        <v>-16.48583243361443</v>
      </c>
      <c r="BX254">
        <f>MAX(-99,(BX$3*'Climate Model'!N360+BX$4*'Climate Model'!N360^2+BX$6*'Climate Model'!N360^6)*(L254/L$69)^BS$8)</f>
        <v>-17.113709690885141</v>
      </c>
      <c r="BY254">
        <f>MAX(-99,(BY$3*'Climate Model'!N360+BY$4*'Climate Model'!N360^2+BY$6*'Climate Model'!N360^6)*(M254/M$69)^BS$8)</f>
        <v>-12.888349761737434</v>
      </c>
      <c r="BZ254">
        <f t="shared" si="268"/>
        <v>5.5407769875841083E-2</v>
      </c>
      <c r="CA254">
        <f t="shared" si="280"/>
        <v>6.6611673170405422E-6</v>
      </c>
    </row>
    <row r="255" spans="1:79" ht="14.5" x14ac:dyDescent="0.35">
      <c r="A255" s="13">
        <v>2206</v>
      </c>
      <c r="B255" s="18">
        <f t="shared" si="231"/>
        <v>1286.5247335811894</v>
      </c>
      <c r="C255">
        <f t="shared" si="232"/>
        <v>3572.5532895769088</v>
      </c>
      <c r="D255">
        <f t="shared" si="233"/>
        <v>6809.3996337541048</v>
      </c>
      <c r="E255" s="11">
        <f t="shared" si="256"/>
        <v>4.1975932715855339E-7</v>
      </c>
      <c r="F255" s="11">
        <f t="shared" si="289"/>
        <v>8.4152491271162315E-7</v>
      </c>
      <c r="G255" s="11">
        <f t="shared" si="290"/>
        <v>1.8579433315196892E-6</v>
      </c>
      <c r="H255">
        <f t="shared" si="281"/>
        <v>358300.93564498855</v>
      </c>
      <c r="I255">
        <f t="shared" si="282"/>
        <v>69063.655973024695</v>
      </c>
      <c r="J255">
        <f t="shared" si="257"/>
        <v>49349.452433803526</v>
      </c>
      <c r="K255">
        <f t="shared" si="234"/>
        <v>278502.95162815624</v>
      </c>
      <c r="L255">
        <f t="shared" si="283"/>
        <v>19331.735701331912</v>
      </c>
      <c r="M255">
        <f t="shared" si="235"/>
        <v>7247.2545434371241</v>
      </c>
      <c r="N255" s="11">
        <f t="shared" si="258"/>
        <v>3.033364123798087E-3</v>
      </c>
      <c r="O255" s="11">
        <f t="shared" si="248"/>
        <v>3.1242446701201373E-3</v>
      </c>
      <c r="P255" s="11">
        <f t="shared" si="249"/>
        <v>3.4537239379092842E-3</v>
      </c>
      <c r="Q255">
        <f t="shared" si="269"/>
        <v>4228.5655497749913</v>
      </c>
      <c r="R255">
        <f t="shared" si="284"/>
        <v>2919.9366184885016</v>
      </c>
      <c r="S255">
        <f t="shared" si="285"/>
        <v>2652.3955158412723</v>
      </c>
      <c r="T255">
        <f t="shared" si="236"/>
        <v>11.801715064357898</v>
      </c>
      <c r="U255">
        <f t="shared" si="237"/>
        <v>42.278917577560456</v>
      </c>
      <c r="V255">
        <f t="shared" si="238"/>
        <v>53.747212684865111</v>
      </c>
      <c r="W255" s="11">
        <f t="shared" si="250"/>
        <v>-1.219247815263802E-2</v>
      </c>
      <c r="X255" s="11">
        <f t="shared" si="251"/>
        <v>-1.3228586309256496E-2</v>
      </c>
      <c r="Y255" s="11">
        <f t="shared" si="252"/>
        <v>-1.2203590291796629E-2</v>
      </c>
      <c r="Z255">
        <f t="shared" si="239"/>
        <v>4563.0323063263759</v>
      </c>
      <c r="AA255">
        <f t="shared" si="240"/>
        <v>12306.788075079956</v>
      </c>
      <c r="AB255">
        <f t="shared" si="241"/>
        <v>5114.3140516026397</v>
      </c>
      <c r="AC255">
        <f t="shared" si="242"/>
        <v>1.3866100649545725</v>
      </c>
      <c r="AD255">
        <f t="shared" si="243"/>
        <v>4.6063998602622869</v>
      </c>
      <c r="AE255">
        <f t="shared" si="244"/>
        <v>1.9488870759436105</v>
      </c>
      <c r="AF255" s="11">
        <f t="shared" si="286"/>
        <v>-2.9039671966837322E-3</v>
      </c>
      <c r="AG255" s="11">
        <f t="shared" si="287"/>
        <v>2.0566286860739247E-3</v>
      </c>
      <c r="AH255" s="11">
        <f t="shared" si="288"/>
        <v>8.2570411056281934E-4</v>
      </c>
      <c r="AI255">
        <f t="shared" si="297"/>
        <v>693960.71418507036</v>
      </c>
      <c r="AJ255">
        <f t="shared" si="292"/>
        <v>133632.45858256661</v>
      </c>
      <c r="AK255">
        <f t="shared" si="293"/>
        <v>95137.40199855536</v>
      </c>
      <c r="AL255">
        <f t="shared" si="295"/>
        <v>95.371849912269141</v>
      </c>
      <c r="AM255">
        <f t="shared" si="296"/>
        <v>11.315342024399216</v>
      </c>
      <c r="AN255">
        <f t="shared" si="291"/>
        <v>4.9098401060737373</v>
      </c>
      <c r="AO255" s="11">
        <f t="shared" si="253"/>
        <v>3.0844390358768944E-3</v>
      </c>
      <c r="AP255" s="11">
        <f t="shared" si="254"/>
        <v>3.0844390358769061E-3</v>
      </c>
      <c r="AQ255" s="11">
        <f t="shared" si="255"/>
        <v>3.0844390358768874E-3</v>
      </c>
      <c r="AR255">
        <f t="shared" si="245"/>
        <v>358300.93564498855</v>
      </c>
      <c r="AS255">
        <f t="shared" si="230"/>
        <v>69063.655973024695</v>
      </c>
      <c r="AT255">
        <f t="shared" si="246"/>
        <v>49349.452433803526</v>
      </c>
      <c r="AU255">
        <f t="shared" si="294"/>
        <v>71660.187128997713</v>
      </c>
      <c r="AV255">
        <f t="shared" si="270"/>
        <v>13812.731194604939</v>
      </c>
      <c r="AW255">
        <f t="shared" si="271"/>
        <v>9869.8904867607052</v>
      </c>
      <c r="AX255">
        <f t="shared" si="272"/>
        <v>222802.36130252498</v>
      </c>
      <c r="AY255">
        <f t="shared" si="273"/>
        <v>15465.388561065531</v>
      </c>
      <c r="AZ255">
        <f t="shared" si="274"/>
        <v>5797.8036347496991</v>
      </c>
      <c r="BA255">
        <f t="shared" si="275"/>
        <v>15842.317525986626</v>
      </c>
      <c r="BB255">
        <f t="shared" si="276"/>
        <v>34462.1344716354</v>
      </c>
      <c r="BC255">
        <f t="shared" si="277"/>
        <v>59005.044229973209</v>
      </c>
      <c r="BD255">
        <f t="shared" si="278"/>
        <v>12.515501764206416</v>
      </c>
      <c r="BE255">
        <f t="shared" si="299"/>
        <v>0.22892962336720582</v>
      </c>
      <c r="BF255">
        <f t="shared" si="299"/>
        <v>9.4306365573996173E-2</v>
      </c>
      <c r="BG255">
        <f t="shared" si="299"/>
        <v>1.9318389499603753E-2</v>
      </c>
      <c r="BH255">
        <f t="shared" si="259"/>
        <v>0.1048038548182532</v>
      </c>
      <c r="BI255">
        <f t="shared" si="260"/>
        <v>5.2408772455050717E-3</v>
      </c>
      <c r="BJ255">
        <f t="shared" si="261"/>
        <v>8.8936905877762111E-4</v>
      </c>
      <c r="BK255">
        <f t="shared" si="262"/>
        <v>3.7320017285840052E-5</v>
      </c>
      <c r="BL255">
        <f t="shared" si="263"/>
        <v>1877.8112206649976</v>
      </c>
      <c r="BM255">
        <f t="shared" si="264"/>
        <v>61.423078708470406</v>
      </c>
      <c r="BN255">
        <f t="shared" si="229"/>
        <v>1.841722417876289</v>
      </c>
      <c r="BO255">
        <f t="shared" si="265"/>
        <v>3595.2275917749207</v>
      </c>
      <c r="BP255">
        <f t="shared" si="266"/>
        <v>105.84634022027647</v>
      </c>
      <c r="BQ255">
        <f t="shared" si="267"/>
        <v>37.281713015243533</v>
      </c>
      <c r="BR255" s="11">
        <f t="shared" si="279"/>
        <v>3.3089268995749793E-2</v>
      </c>
      <c r="BS255">
        <f>MAX(-99,(BS$3*'Climate Model'!E361+BS$4*'Climate Model'!E361^2+BS$6*'Climate Model'!E361^6)*(K255/K$69)^BS$8)</f>
        <v>-16.543385524483313</v>
      </c>
      <c r="BT255">
        <f>MAX(-99,(BT$3*'Climate Model'!E361+BT$4*'Climate Model'!E361^2+BT$6*'Climate Model'!E361^6)*(L255/L$69)^BS$8)</f>
        <v>-17.165391143315471</v>
      </c>
      <c r="BU255">
        <f>MAX(-99,(BU$3*'Climate Model'!E361+BU$4*'Climate Model'!E361^2+BU$6*'Climate Model'!E361^6)*(M255/M$69)^BS$8)</f>
        <v>-12.92121059767325</v>
      </c>
      <c r="BV255" s="41">
        <f t="shared" si="247"/>
        <v>1.1449601540700241E-4</v>
      </c>
      <c r="BW255">
        <f>MAX(-99,(BW$3*'Climate Model'!N361+BW$4*'Climate Model'!N361^2+BW$6*'Climate Model'!N361^6)*(K255/K$69)^BS$8)</f>
        <v>-16.543397761064565</v>
      </c>
      <c r="BX255">
        <f>MAX(-99,(BX$3*'Climate Model'!N361+BX$4*'Climate Model'!N361^2+BX$6*'Climate Model'!N361^6)*(L255/L$69)^BS$8)</f>
        <v>-17.16540250405756</v>
      </c>
      <c r="BY255">
        <f>MAX(-99,(BY$3*'Climate Model'!N361+BY$4*'Climate Model'!N361^2+BY$6*'Climate Model'!N361^6)*(M255/M$69)^BS$8)</f>
        <v>-12.921218278845412</v>
      </c>
      <c r="BZ255">
        <f t="shared" si="268"/>
        <v>5.5480545352969701E-2</v>
      </c>
      <c r="CA255">
        <f t="shared" si="280"/>
        <v>6.3523013755225149E-6</v>
      </c>
    </row>
    <row r="256" spans="1:79" ht="14.5" x14ac:dyDescent="0.35">
      <c r="A256" s="13">
        <v>2207</v>
      </c>
      <c r="B256" s="18">
        <f t="shared" si="231"/>
        <v>1286.5252466104082</v>
      </c>
      <c r="C256">
        <f t="shared" si="232"/>
        <v>3572.556145649874</v>
      </c>
      <c r="D256">
        <f t="shared" si="233"/>
        <v>6809.4116526588141</v>
      </c>
      <c r="E256" s="11">
        <f t="shared" si="256"/>
        <v>3.9877136080062568E-7</v>
      </c>
      <c r="F256" s="11">
        <f t="shared" si="289"/>
        <v>7.9944866707604192E-7</v>
      </c>
      <c r="G256" s="11">
        <f t="shared" si="290"/>
        <v>1.7650461649437046E-6</v>
      </c>
      <c r="H256">
        <f t="shared" si="281"/>
        <v>359379.90939109953</v>
      </c>
      <c r="I256">
        <f t="shared" si="282"/>
        <v>69277.85320960707</v>
      </c>
      <c r="J256">
        <f t="shared" si="257"/>
        <v>49518.529413362827</v>
      </c>
      <c r="K256">
        <f t="shared" si="234"/>
        <v>279341.51338106516</v>
      </c>
      <c r="L256">
        <f t="shared" si="283"/>
        <v>19391.676543408088</v>
      </c>
      <c r="M256">
        <f t="shared" si="235"/>
        <v>7272.0716471925653</v>
      </c>
      <c r="N256" s="11">
        <f t="shared" si="258"/>
        <v>3.0109618156885054E-3</v>
      </c>
      <c r="O256" s="11">
        <f t="shared" si="248"/>
        <v>3.1006446085462378E-3</v>
      </c>
      <c r="P256" s="11">
        <f t="shared" si="249"/>
        <v>3.4243455375683914E-3</v>
      </c>
      <c r="Q256">
        <f t="shared" si="269"/>
        <v>4189.5873415504357</v>
      </c>
      <c r="R256">
        <f t="shared" si="284"/>
        <v>2890.2462137851758</v>
      </c>
      <c r="S256">
        <f t="shared" si="285"/>
        <v>2629.0032849483164</v>
      </c>
      <c r="T256">
        <f t="shared" si="236"/>
        <v>11.657822911272056</v>
      </c>
      <c r="U256">
        <f t="shared" si="237"/>
        <v>41.719627267323759</v>
      </c>
      <c r="V256">
        <f t="shared" si="238"/>
        <v>53.09130372193296</v>
      </c>
      <c r="W256" s="11">
        <f t="shared" si="250"/>
        <v>-1.219247815263802E-2</v>
      </c>
      <c r="X256" s="11">
        <f t="shared" si="251"/>
        <v>-1.3228586309256496E-2</v>
      </c>
      <c r="Y256" s="11">
        <f t="shared" si="252"/>
        <v>-1.2203590291796629E-2</v>
      </c>
      <c r="Z256">
        <f t="shared" si="239"/>
        <v>4507.9430655564556</v>
      </c>
      <c r="AA256">
        <f t="shared" si="240"/>
        <v>12206.991426386056</v>
      </c>
      <c r="AB256">
        <f t="shared" si="241"/>
        <v>5073.5441384995702</v>
      </c>
      <c r="AC256">
        <f t="shared" si="242"/>
        <v>1.3825833948113528</v>
      </c>
      <c r="AD256">
        <f t="shared" si="243"/>
        <v>4.6158735143544289</v>
      </c>
      <c r="AE256">
        <f t="shared" si="244"/>
        <v>1.9504962800132399</v>
      </c>
      <c r="AF256" s="11">
        <f t="shared" si="286"/>
        <v>-2.9039671966837322E-3</v>
      </c>
      <c r="AG256" s="11">
        <f t="shared" si="287"/>
        <v>2.0566286860739247E-3</v>
      </c>
      <c r="AH256" s="11">
        <f t="shared" si="288"/>
        <v>8.2570411056281934E-4</v>
      </c>
      <c r="AI256">
        <f t="shared" si="297"/>
        <v>696224.8298955611</v>
      </c>
      <c r="AJ256">
        <f t="shared" si="292"/>
        <v>134081.94391891488</v>
      </c>
      <c r="AK256">
        <f t="shared" si="293"/>
        <v>95493.552285460537</v>
      </c>
      <c r="AL256">
        <f t="shared" si="295"/>
        <v>95.663076882494408</v>
      </c>
      <c r="AM256">
        <f t="shared" si="296"/>
        <v>11.349894492217128</v>
      </c>
      <c r="AN256">
        <f t="shared" si="291"/>
        <v>4.9248327675319938</v>
      </c>
      <c r="AO256" s="11">
        <f t="shared" si="253"/>
        <v>3.0535946455181253E-3</v>
      </c>
      <c r="AP256" s="11">
        <f t="shared" si="254"/>
        <v>3.053594645518137E-3</v>
      </c>
      <c r="AQ256" s="11">
        <f t="shared" si="255"/>
        <v>3.0535946455181183E-3</v>
      </c>
      <c r="AR256">
        <f t="shared" si="245"/>
        <v>359379.90939109953</v>
      </c>
      <c r="AS256">
        <f t="shared" si="230"/>
        <v>69277.85320960707</v>
      </c>
      <c r="AT256">
        <f t="shared" si="246"/>
        <v>49518.529413362827</v>
      </c>
      <c r="AU256">
        <f t="shared" si="294"/>
        <v>71875.981878219915</v>
      </c>
      <c r="AV256">
        <f t="shared" si="270"/>
        <v>13855.570641921415</v>
      </c>
      <c r="AW256">
        <f t="shared" si="271"/>
        <v>9903.7058826725661</v>
      </c>
      <c r="AX256">
        <f t="shared" si="272"/>
        <v>223473.21070485213</v>
      </c>
      <c r="AY256">
        <f t="shared" si="273"/>
        <v>15513.341234726471</v>
      </c>
      <c r="AZ256">
        <f t="shared" si="274"/>
        <v>5817.6573177540522</v>
      </c>
      <c r="BA256">
        <f t="shared" si="275"/>
        <v>15846.19170177249</v>
      </c>
      <c r="BB256">
        <f t="shared" si="276"/>
        <v>34473.222111439056</v>
      </c>
      <c r="BC256">
        <f t="shared" si="277"/>
        <v>59028.426321850369</v>
      </c>
      <c r="BD256">
        <f t="shared" si="278"/>
        <v>11.923706656025223</v>
      </c>
      <c r="BE256">
        <f t="shared" si="299"/>
        <v>0.22892962336720582</v>
      </c>
      <c r="BF256">
        <f t="shared" si="299"/>
        <v>9.4306365573996173E-2</v>
      </c>
      <c r="BG256">
        <f t="shared" si="299"/>
        <v>1.9318389499603753E-2</v>
      </c>
      <c r="BH256">
        <f t="shared" si="259"/>
        <v>0.10469805830306048</v>
      </c>
      <c r="BI256">
        <f t="shared" si="260"/>
        <v>5.2408772455050717E-3</v>
      </c>
      <c r="BJ256">
        <f t="shared" si="261"/>
        <v>8.8936905877762111E-4</v>
      </c>
      <c r="BK256">
        <f t="shared" si="262"/>
        <v>3.7320017285840052E-5</v>
      </c>
      <c r="BL256">
        <f t="shared" si="263"/>
        <v>1883.465989619488</v>
      </c>
      <c r="BM256">
        <f t="shared" si="264"/>
        <v>61.613579103162436</v>
      </c>
      <c r="BN256">
        <f t="shared" ref="BN256:BN319" si="300">BK256*AT256</f>
        <v>1.8480323736760798</v>
      </c>
      <c r="BO256">
        <f t="shared" si="265"/>
        <v>3650.1218452052176</v>
      </c>
      <c r="BP256">
        <f t="shared" si="266"/>
        <v>107.04263356562511</v>
      </c>
      <c r="BQ256">
        <f t="shared" si="267"/>
        <v>37.710058788917308</v>
      </c>
      <c r="BR256" s="11">
        <f t="shared" si="279"/>
        <v>3.3066025383684944E-2</v>
      </c>
      <c r="BS256">
        <f>MAX(-99,(BS$3*'Climate Model'!E362+BS$4*'Climate Model'!E362^2+BS$6*'Climate Model'!E362^6)*(K256/K$69)^BS$8)</f>
        <v>-16.599785688018947</v>
      </c>
      <c r="BT256">
        <f>MAX(-99,(BT$3*'Climate Model'!E362+BT$4*'Climate Model'!E362^2+BT$6*'Climate Model'!E362^6)*(L256/L$69)^BS$8)</f>
        <v>-17.216009300847254</v>
      </c>
      <c r="BU256">
        <f>MAX(-99,(BU$3*'Climate Model'!E362+BU$4*'Climate Model'!E362^2+BU$6*'Climate Model'!E362^6)*(M256/M$69)^BS$8)</f>
        <v>-12.953369297048823</v>
      </c>
      <c r="BV256" s="41">
        <f t="shared" si="247"/>
        <v>1.0904382419714515E-4</v>
      </c>
      <c r="BW256">
        <f>MAX(-99,(BW$3*'Climate Model'!N362+BW$4*'Climate Model'!N362^2+BW$6*'Climate Model'!N362^6)*(K256/K$69)^BS$8)</f>
        <v>-16.599797903601178</v>
      </c>
      <c r="BX256">
        <f>MAX(-99,(BX$3*'Climate Model'!N362+BX$4*'Climate Model'!N362^2+BX$6*'Climate Model'!N362^6)*(L256/L$69)^BS$8)</f>
        <v>-17.216020640656147</v>
      </c>
      <c r="BY256">
        <f>MAX(-99,(BY$3*'Climate Model'!N362+BY$4*'Climate Model'!N362^2+BY$6*'Climate Model'!N362^6)*(M256/M$69)^BS$8)</f>
        <v>-12.953376962587281</v>
      </c>
      <c r="BZ256">
        <f t="shared" si="268"/>
        <v>5.5552186428762418E-2</v>
      </c>
      <c r="CA256">
        <f t="shared" si="280"/>
        <v>6.0576228507050015E-6</v>
      </c>
    </row>
    <row r="257" spans="1:79" ht="14.5" x14ac:dyDescent="0.35">
      <c r="A257" s="13">
        <v>2208</v>
      </c>
      <c r="B257" s="18">
        <f t="shared" si="231"/>
        <v>1286.5257339883603</v>
      </c>
      <c r="C257">
        <f t="shared" si="232"/>
        <v>3572.5588589213603</v>
      </c>
      <c r="D257">
        <f t="shared" si="233"/>
        <v>6809.4230706384405</v>
      </c>
      <c r="E257" s="11">
        <f t="shared" si="256"/>
        <v>3.7883279276059437E-7</v>
      </c>
      <c r="F257" s="11">
        <f t="shared" si="289"/>
        <v>7.5947623372223976E-7</v>
      </c>
      <c r="G257" s="11">
        <f t="shared" si="290"/>
        <v>1.6767938566965194E-6</v>
      </c>
      <c r="H257">
        <f t="shared" si="281"/>
        <v>360454.18896844576</v>
      </c>
      <c r="I257">
        <f t="shared" si="282"/>
        <v>69491.09886805588</v>
      </c>
      <c r="J257">
        <f t="shared" si="257"/>
        <v>49686.742814318008</v>
      </c>
      <c r="K257">
        <f t="shared" si="234"/>
        <v>280176.43133418029</v>
      </c>
      <c r="L257">
        <f t="shared" si="283"/>
        <v>19451.351709580198</v>
      </c>
      <c r="M257">
        <f t="shared" si="235"/>
        <v>7296.7624861733639</v>
      </c>
      <c r="N257" s="11">
        <f t="shared" si="258"/>
        <v>2.9888788923978287E-3</v>
      </c>
      <c r="O257" s="11">
        <f t="shared" si="248"/>
        <v>3.0773598166475053E-3</v>
      </c>
      <c r="P257" s="11">
        <f t="shared" si="249"/>
        <v>3.3952964407784254E-3</v>
      </c>
      <c r="Q257">
        <f t="shared" si="269"/>
        <v>4150.8769548066784</v>
      </c>
      <c r="R257">
        <f t="shared" si="284"/>
        <v>2860.7911831711299</v>
      </c>
      <c r="S257">
        <f t="shared" si="285"/>
        <v>2605.7416885206489</v>
      </c>
      <c r="T257">
        <f t="shared" si="236"/>
        <v>11.515685160119048</v>
      </c>
      <c r="U257">
        <f t="shared" si="237"/>
        <v>41.167735577227958</v>
      </c>
      <c r="V257">
        <f t="shared" si="238"/>
        <v>52.443399203253151</v>
      </c>
      <c r="W257" s="11">
        <f t="shared" si="250"/>
        <v>-1.219247815263802E-2</v>
      </c>
      <c r="X257" s="11">
        <f t="shared" si="251"/>
        <v>-1.3228586309256496E-2</v>
      </c>
      <c r="Y257" s="11">
        <f t="shared" si="252"/>
        <v>-1.2203590291796629E-2</v>
      </c>
      <c r="Z257">
        <f t="shared" si="239"/>
        <v>4453.4193533427942</v>
      </c>
      <c r="AA257">
        <f t="shared" si="240"/>
        <v>12107.718666932165</v>
      </c>
      <c r="AB257">
        <f t="shared" si="241"/>
        <v>5032.9514089700197</v>
      </c>
      <c r="AC257">
        <f t="shared" si="242"/>
        <v>1.378568417986141</v>
      </c>
      <c r="AD257">
        <f t="shared" si="243"/>
        <v>4.6253666522353392</v>
      </c>
      <c r="AE257">
        <f t="shared" si="244"/>
        <v>1.9521068128092844</v>
      </c>
      <c r="AF257" s="11">
        <f t="shared" si="286"/>
        <v>-2.9039671966837322E-3</v>
      </c>
      <c r="AG257" s="11">
        <f t="shared" si="287"/>
        <v>2.0566286860739247E-3</v>
      </c>
      <c r="AH257" s="11">
        <f t="shared" si="288"/>
        <v>8.2570411056281934E-4</v>
      </c>
      <c r="AI257">
        <f t="shared" si="297"/>
        <v>698478.32878422493</v>
      </c>
      <c r="AJ257">
        <f t="shared" si="292"/>
        <v>134529.3201689448</v>
      </c>
      <c r="AK257">
        <f t="shared" si="293"/>
        <v>95847.90293958706</v>
      </c>
      <c r="AL257">
        <f t="shared" si="295"/>
        <v>95.952271979243164</v>
      </c>
      <c r="AM257">
        <f t="shared" si="296"/>
        <v>11.384205889495272</v>
      </c>
      <c r="AN257">
        <f t="shared" si="291"/>
        <v>4.9397208260713112</v>
      </c>
      <c r="AO257" s="11">
        <f t="shared" si="253"/>
        <v>3.0230586990629442E-3</v>
      </c>
      <c r="AP257" s="11">
        <f t="shared" si="254"/>
        <v>3.0230586990629554E-3</v>
      </c>
      <c r="AQ257" s="11">
        <f t="shared" si="255"/>
        <v>3.0230586990629372E-3</v>
      </c>
      <c r="AR257">
        <f t="shared" si="245"/>
        <v>360454.18896844576</v>
      </c>
      <c r="AS257">
        <f t="shared" si="230"/>
        <v>69491.09886805588</v>
      </c>
      <c r="AT257">
        <f t="shared" si="246"/>
        <v>49686.742814318008</v>
      </c>
      <c r="AU257">
        <f t="shared" si="294"/>
        <v>72090.837793689148</v>
      </c>
      <c r="AV257">
        <f t="shared" si="270"/>
        <v>13898.219773611178</v>
      </c>
      <c r="AW257">
        <f t="shared" si="271"/>
        <v>9937.3485628636026</v>
      </c>
      <c r="AX257">
        <f t="shared" si="272"/>
        <v>224141.14506734425</v>
      </c>
      <c r="AY257">
        <f t="shared" si="273"/>
        <v>15561.081367664157</v>
      </c>
      <c r="AZ257">
        <f t="shared" si="274"/>
        <v>5837.4099889386898</v>
      </c>
      <c r="BA257">
        <f t="shared" si="275"/>
        <v>15850.037239342637</v>
      </c>
      <c r="BB257">
        <f t="shared" si="276"/>
        <v>34484.225460409754</v>
      </c>
      <c r="BC257">
        <f t="shared" si="277"/>
        <v>59051.606149241947</v>
      </c>
      <c r="BD257">
        <f t="shared" si="278"/>
        <v>11.359860430877825</v>
      </c>
      <c r="BE257">
        <f t="shared" si="299"/>
        <v>0.22892962336720582</v>
      </c>
      <c r="BF257">
        <f t="shared" si="299"/>
        <v>9.4306365573996173E-2</v>
      </c>
      <c r="BG257">
        <f t="shared" si="299"/>
        <v>1.9318389499603753E-2</v>
      </c>
      <c r="BH257">
        <f t="shared" si="259"/>
        <v>0.10459265166884259</v>
      </c>
      <c r="BI257">
        <f t="shared" si="260"/>
        <v>5.2408772455050717E-3</v>
      </c>
      <c r="BJ257">
        <f t="shared" si="261"/>
        <v>8.8936905877762111E-4</v>
      </c>
      <c r="BK257">
        <f t="shared" si="262"/>
        <v>3.7320017285840052E-5</v>
      </c>
      <c r="BL257">
        <f t="shared" si="263"/>
        <v>1889.0961570117126</v>
      </c>
      <c r="BM257">
        <f t="shared" si="264"/>
        <v>61.803233193705466</v>
      </c>
      <c r="BN257">
        <f t="shared" si="300"/>
        <v>1.854310100707437</v>
      </c>
      <c r="BO257">
        <f t="shared" si="265"/>
        <v>3705.8554416052634</v>
      </c>
      <c r="BP257">
        <f t="shared" si="266"/>
        <v>108.25248181373698</v>
      </c>
      <c r="BQ257">
        <f t="shared" si="267"/>
        <v>38.143338675708279</v>
      </c>
      <c r="BR257" s="11">
        <f t="shared" si="279"/>
        <v>3.3043098883782179E-2</v>
      </c>
      <c r="BS257">
        <f>MAX(-99,(BS$3*'Climate Model'!E363+BS$4*'Climate Model'!E363^2+BS$6*'Climate Model'!E363^6)*(K257/K$69)^BS$8)</f>
        <v>-16.655028830889229</v>
      </c>
      <c r="BT257">
        <f>MAX(-99,(BT$3*'Climate Model'!E363+BT$4*'Climate Model'!E363^2+BT$6*'Climate Model'!E363^6)*(L257/L$69)^BS$8)</f>
        <v>-17.265560718224766</v>
      </c>
      <c r="BU257">
        <f>MAX(-99,(BU$3*'Climate Model'!E363+BU$4*'Climate Model'!E363^2+BU$6*'Climate Model'!E363^6)*(M257/M$69)^BS$8)</f>
        <v>-12.984823959679975</v>
      </c>
      <c r="BV257" s="41">
        <f t="shared" si="247"/>
        <v>1.0385126114013825E-4</v>
      </c>
      <c r="BW257">
        <f>MAX(-99,(BW$3*'Climate Model'!N363+BW$4*'Climate Model'!N363^2+BW$6*'Climate Model'!N363^6)*(K257/K$69)^BS$8)</f>
        <v>-16.655041025510897</v>
      </c>
      <c r="BX257">
        <f>MAX(-99,(BX$3*'Climate Model'!N363+BX$4*'Climate Model'!N363^2+BX$6*'Climate Model'!N363^6)*(L257/L$69)^BS$8)</f>
        <v>-17.265572037170681</v>
      </c>
      <c r="BY257">
        <f>MAX(-99,(BY$3*'Climate Model'!N363+BY$4*'Climate Model'!N363^2+BY$6*'Climate Model'!N363^6)*(M257/M$69)^BS$8)</f>
        <v>-12.98483160966766</v>
      </c>
      <c r="BZ257">
        <f t="shared" si="268"/>
        <v>5.5622714234712767E-2</v>
      </c>
      <c r="CA257">
        <f t="shared" si="280"/>
        <v>5.7764890213124404E-6</v>
      </c>
    </row>
    <row r="258" spans="1:79" ht="14.5" x14ac:dyDescent="0.35">
      <c r="A258" s="13">
        <v>2209</v>
      </c>
      <c r="B258" s="18">
        <f t="shared" si="231"/>
        <v>1286.5261969975902</v>
      </c>
      <c r="C258">
        <f t="shared" si="232"/>
        <v>3572.5614365312299</v>
      </c>
      <c r="D258">
        <f t="shared" si="233"/>
        <v>6809.4339177372749</v>
      </c>
      <c r="E258" s="11">
        <f t="shared" si="256"/>
        <v>3.5989115312256464E-7</v>
      </c>
      <c r="F258" s="11">
        <f t="shared" si="289"/>
        <v>7.2150242203612775E-7</v>
      </c>
      <c r="G258" s="11">
        <f t="shared" si="290"/>
        <v>1.5929541638616933E-6</v>
      </c>
      <c r="H258">
        <f t="shared" si="281"/>
        <v>361523.82567838923</v>
      </c>
      <c r="I258">
        <f t="shared" si="282"/>
        <v>69703.401636846102</v>
      </c>
      <c r="J258">
        <f t="shared" si="257"/>
        <v>49854.096197842213</v>
      </c>
      <c r="K258">
        <f t="shared" si="234"/>
        <v>281007.74513732374</v>
      </c>
      <c r="L258">
        <f t="shared" si="283"/>
        <v>19510.763600618287</v>
      </c>
      <c r="M258">
        <f t="shared" si="235"/>
        <v>7321.3275582250408</v>
      </c>
      <c r="N258" s="11">
        <f t="shared" si="258"/>
        <v>2.9671082581243279E-3</v>
      </c>
      <c r="O258" s="11">
        <f t="shared" si="248"/>
        <v>3.054383670869916E-3</v>
      </c>
      <c r="P258" s="11">
        <f t="shared" si="249"/>
        <v>3.3665714209863986E-3</v>
      </c>
      <c r="Q258">
        <f t="shared" si="269"/>
        <v>4112.4348957444608</v>
      </c>
      <c r="R258">
        <f t="shared" si="284"/>
        <v>2831.5713661745517</v>
      </c>
      <c r="S258">
        <f t="shared" si="285"/>
        <v>2582.6117590577173</v>
      </c>
      <c r="T258">
        <f t="shared" si="236"/>
        <v>11.375280420391638</v>
      </c>
      <c r="U258">
        <f t="shared" si="237"/>
        <v>40.623144633987948</v>
      </c>
      <c r="V258">
        <f t="shared" si="238"/>
        <v>51.803401445867514</v>
      </c>
      <c r="W258" s="11">
        <f t="shared" si="250"/>
        <v>-1.219247815263802E-2</v>
      </c>
      <c r="X258" s="11">
        <f t="shared" si="251"/>
        <v>-1.3228586309256496E-2</v>
      </c>
      <c r="Y258" s="11">
        <f t="shared" si="252"/>
        <v>-1.2203590291796629E-2</v>
      </c>
      <c r="Z258">
        <f t="shared" si="239"/>
        <v>4399.458156026918</v>
      </c>
      <c r="AA258">
        <f t="shared" si="240"/>
        <v>12008.973989701011</v>
      </c>
      <c r="AB258">
        <f t="shared" si="241"/>
        <v>4992.5384776926285</v>
      </c>
      <c r="AC258">
        <f t="shared" si="242"/>
        <v>1.374565100521925</v>
      </c>
      <c r="AD258">
        <f t="shared" si="243"/>
        <v>4.6348793139759357</v>
      </c>
      <c r="AE258">
        <f t="shared" si="244"/>
        <v>1.9537186754288787</v>
      </c>
      <c r="AF258" s="11">
        <f t="shared" si="286"/>
        <v>-2.9039671966837322E-3</v>
      </c>
      <c r="AG258" s="11">
        <f t="shared" si="287"/>
        <v>2.0566286860739247E-3</v>
      </c>
      <c r="AH258" s="11">
        <f t="shared" si="288"/>
        <v>8.2570411056281934E-4</v>
      </c>
      <c r="AI258">
        <f t="shared" si="297"/>
        <v>700721.33369949157</v>
      </c>
      <c r="AJ258">
        <f t="shared" si="292"/>
        <v>134974.60792566149</v>
      </c>
      <c r="AK258">
        <f t="shared" si="293"/>
        <v>96200.46120849195</v>
      </c>
      <c r="AL258">
        <f t="shared" si="295"/>
        <v>96.239440636239863</v>
      </c>
      <c r="AM258">
        <f t="shared" si="296"/>
        <v>11.418276860914974</v>
      </c>
      <c r="AN258">
        <f t="shared" si="291"/>
        <v>4.9545045614253667</v>
      </c>
      <c r="AO258" s="11">
        <f t="shared" si="253"/>
        <v>2.9928281120723149E-3</v>
      </c>
      <c r="AP258" s="11">
        <f t="shared" si="254"/>
        <v>2.9928281120723257E-3</v>
      </c>
      <c r="AQ258" s="11">
        <f t="shared" si="255"/>
        <v>2.9928281120723079E-3</v>
      </c>
      <c r="AR258">
        <f t="shared" si="245"/>
        <v>361523.82567838923</v>
      </c>
      <c r="AS258">
        <f t="shared" si="230"/>
        <v>69703.401636846102</v>
      </c>
      <c r="AT258">
        <f t="shared" si="246"/>
        <v>49854.096197842213</v>
      </c>
      <c r="AU258">
        <f t="shared" si="294"/>
        <v>72304.765135677852</v>
      </c>
      <c r="AV258">
        <f t="shared" si="270"/>
        <v>13940.68032736922</v>
      </c>
      <c r="AW258">
        <f t="shared" si="271"/>
        <v>9970.8192395684437</v>
      </c>
      <c r="AX258">
        <f t="shared" si="272"/>
        <v>224806.19610985904</v>
      </c>
      <c r="AY258">
        <f t="shared" si="273"/>
        <v>15608.610880494631</v>
      </c>
      <c r="AZ258">
        <f t="shared" si="274"/>
        <v>5857.0620465800321</v>
      </c>
      <c r="BA258">
        <f t="shared" si="275"/>
        <v>15853.854554195854</v>
      </c>
      <c r="BB258">
        <f t="shared" si="276"/>
        <v>34495.145683356306</v>
      </c>
      <c r="BC258">
        <f t="shared" si="277"/>
        <v>59074.586159361636</v>
      </c>
      <c r="BD258">
        <f t="shared" si="278"/>
        <v>10.822645186472736</v>
      </c>
      <c r="BE258">
        <f t="shared" si="299"/>
        <v>0.22892962336720582</v>
      </c>
      <c r="BF258">
        <f t="shared" si="299"/>
        <v>9.4306365573996173E-2</v>
      </c>
      <c r="BG258">
        <f t="shared" si="299"/>
        <v>1.9318389499603753E-2</v>
      </c>
      <c r="BH258">
        <f t="shared" si="259"/>
        <v>0.10448763433080206</v>
      </c>
      <c r="BI258">
        <f t="shared" si="260"/>
        <v>5.2408772455050717E-3</v>
      </c>
      <c r="BJ258">
        <f t="shared" si="261"/>
        <v>8.8936905877762111E-4</v>
      </c>
      <c r="BK258">
        <f t="shared" si="262"/>
        <v>3.7320017285840052E-5</v>
      </c>
      <c r="BL258">
        <f t="shared" si="263"/>
        <v>1894.7019917058121</v>
      </c>
      <c r="BM258">
        <f t="shared" si="264"/>
        <v>61.992048707360311</v>
      </c>
      <c r="BN258">
        <f t="shared" si="300"/>
        <v>1.8605557318734043</v>
      </c>
      <c r="BO258">
        <f t="shared" si="265"/>
        <v>3762.4412059673946</v>
      </c>
      <c r="BP258">
        <f t="shared" si="266"/>
        <v>109.47603820531138</v>
      </c>
      <c r="BQ258">
        <f t="shared" si="267"/>
        <v>38.581609447935229</v>
      </c>
      <c r="BR258" s="11">
        <f t="shared" si="279"/>
        <v>3.3020482772490672E-2</v>
      </c>
      <c r="BS258">
        <f>MAX(-99,(BS$3*'Climate Model'!E364+BS$4*'Climate Model'!E364^2+BS$6*'Climate Model'!E364^6)*(K258/K$69)^BS$8)</f>
        <v>-16.709123238306976</v>
      </c>
      <c r="BT258">
        <f>MAX(-99,(BT$3*'Climate Model'!E364+BT$4*'Climate Model'!E364^2+BT$6*'Climate Model'!E364^6)*(L258/L$69)^BS$8)</f>
        <v>-17.314053430393326</v>
      </c>
      <c r="BU258">
        <f>MAX(-99,(BU$3*'Climate Model'!E364+BU$4*'Climate Model'!E364^2+BU$6*'Climate Model'!E364^6)*(M258/M$69)^BS$8)</f>
        <v>-13.01558042891685</v>
      </c>
      <c r="BV258" s="41">
        <f t="shared" si="247"/>
        <v>9.8905962990607845E-5</v>
      </c>
      <c r="BW258">
        <f>MAX(-99,(BW$3*'Climate Model'!N364+BW$4*'Climate Model'!N364^2+BW$6*'Climate Model'!N364^6)*(K258/K$69)^BS$8)</f>
        <v>-16.70913541200829</v>
      </c>
      <c r="BX258">
        <f>MAX(-99,(BX$3*'Climate Model'!N364+BX$4*'Climate Model'!N364^2+BX$6*'Climate Model'!N364^6)*(L258/L$69)^BS$8)</f>
        <v>-17.314064728547454</v>
      </c>
      <c r="BY258">
        <f>MAX(-99,(BY$3*'Climate Model'!N364+BY$4*'Climate Model'!N364^2+BY$6*'Climate Model'!N364^6)*(M258/M$69)^BS$8)</f>
        <v>-13.015588063436796</v>
      </c>
      <c r="BZ258">
        <f t="shared" si="268"/>
        <v>5.5692149386467431E-2</v>
      </c>
      <c r="CA258">
        <f t="shared" si="280"/>
        <v>5.508285666085351E-6</v>
      </c>
    </row>
    <row r="259" spans="1:79" ht="14.5" x14ac:dyDescent="0.35">
      <c r="A259" s="13">
        <v>2210</v>
      </c>
      <c r="B259" s="18">
        <f t="shared" si="231"/>
        <v>1286.5266368565169</v>
      </c>
      <c r="C259">
        <f t="shared" si="232"/>
        <v>3572.5638852623729</v>
      </c>
      <c r="D259">
        <f t="shared" si="233"/>
        <v>6809.4442224975819</v>
      </c>
      <c r="E259" s="11">
        <f t="shared" si="256"/>
        <v>3.4189659546643637E-7</v>
      </c>
      <c r="F259" s="11">
        <f t="shared" si="289"/>
        <v>6.8542730093432135E-7</v>
      </c>
      <c r="G259" s="11">
        <f t="shared" si="290"/>
        <v>1.5133064556686086E-6</v>
      </c>
      <c r="H259">
        <f t="shared" si="281"/>
        <v>362588.86975888704</v>
      </c>
      <c r="I259">
        <f t="shared" si="282"/>
        <v>69914.770036065427</v>
      </c>
      <c r="J259">
        <f t="shared" si="257"/>
        <v>50020.593110808994</v>
      </c>
      <c r="K259">
        <f t="shared" si="234"/>
        <v>281835.49362400465</v>
      </c>
      <c r="L259">
        <f t="shared" si="283"/>
        <v>19569.91457157128</v>
      </c>
      <c r="M259">
        <f t="shared" si="235"/>
        <v>7345.767360212305</v>
      </c>
      <c r="N259" s="11">
        <f t="shared" si="258"/>
        <v>2.9456429618208682E-3</v>
      </c>
      <c r="O259" s="11">
        <f t="shared" si="248"/>
        <v>3.0317096841416462E-3</v>
      </c>
      <c r="P259" s="11">
        <f t="shared" si="249"/>
        <v>3.3381653522396595E-3</v>
      </c>
      <c r="Q259">
        <f t="shared" si="269"/>
        <v>4074.2615841922643</v>
      </c>
      <c r="R259">
        <f t="shared" si="284"/>
        <v>2802.5865424364515</v>
      </c>
      <c r="S259">
        <f t="shared" si="285"/>
        <v>2559.6144724243204</v>
      </c>
      <c r="T259">
        <f t="shared" si="236"/>
        <v>11.236587562385882</v>
      </c>
      <c r="U259">
        <f t="shared" si="237"/>
        <v>40.085757859043831</v>
      </c>
      <c r="V259">
        <f t="shared" si="238"/>
        <v>51.17121395890068</v>
      </c>
      <c r="W259" s="11">
        <f t="shared" si="250"/>
        <v>-1.219247815263802E-2</v>
      </c>
      <c r="X259" s="11">
        <f t="shared" si="251"/>
        <v>-1.3228586309256496E-2</v>
      </c>
      <c r="Y259" s="11">
        <f t="shared" si="252"/>
        <v>-1.2203590291796629E-2</v>
      </c>
      <c r="Z259">
        <f t="shared" si="239"/>
        <v>4346.0563769951814</v>
      </c>
      <c r="AA259">
        <f t="shared" si="240"/>
        <v>11910.761343765471</v>
      </c>
      <c r="AB259">
        <f t="shared" si="241"/>
        <v>4952.3078558084408</v>
      </c>
      <c r="AC259">
        <f t="shared" si="242"/>
        <v>1.3705734085603032</v>
      </c>
      <c r="AD259">
        <f t="shared" si="243"/>
        <v>4.6444115397295489</v>
      </c>
      <c r="AE259">
        <f t="shared" si="244"/>
        <v>1.9553318689700636</v>
      </c>
      <c r="AF259" s="11">
        <f t="shared" si="286"/>
        <v>-2.9039671966837322E-3</v>
      </c>
      <c r="AG259" s="11">
        <f t="shared" si="287"/>
        <v>2.0566286860739247E-3</v>
      </c>
      <c r="AH259" s="11">
        <f t="shared" si="288"/>
        <v>8.2570411056281934E-4</v>
      </c>
      <c r="AI259">
        <f t="shared" si="297"/>
        <v>702953.96546522027</v>
      </c>
      <c r="AJ259">
        <f t="shared" si="292"/>
        <v>135417.82746046456</v>
      </c>
      <c r="AK259">
        <f t="shared" si="293"/>
        <v>96551.234327211205</v>
      </c>
      <c r="AL259">
        <f t="shared" si="295"/>
        <v>96.524588458631854</v>
      </c>
      <c r="AM259">
        <f t="shared" si="296"/>
        <v>11.452108071495937</v>
      </c>
      <c r="AN259">
        <f t="shared" si="291"/>
        <v>4.9691842621528632</v>
      </c>
      <c r="AO259" s="11">
        <f t="shared" si="253"/>
        <v>2.9628998309515916E-3</v>
      </c>
      <c r="AP259" s="11">
        <f t="shared" si="254"/>
        <v>2.9628998309516024E-3</v>
      </c>
      <c r="AQ259" s="11">
        <f t="shared" si="255"/>
        <v>2.9628998309515846E-3</v>
      </c>
      <c r="AR259">
        <f t="shared" si="245"/>
        <v>362588.86975888704</v>
      </c>
      <c r="AS259">
        <f t="shared" si="230"/>
        <v>69914.770036065427</v>
      </c>
      <c r="AT259">
        <f t="shared" si="246"/>
        <v>50020.593110808994</v>
      </c>
      <c r="AU259">
        <f t="shared" si="294"/>
        <v>72517.773951777417</v>
      </c>
      <c r="AV259">
        <f t="shared" si="270"/>
        <v>13982.954007213086</v>
      </c>
      <c r="AW259">
        <f t="shared" si="271"/>
        <v>10004.118622161799</v>
      </c>
      <c r="AX259">
        <f t="shared" si="272"/>
        <v>225468.39489920373</v>
      </c>
      <c r="AY259">
        <f t="shared" si="273"/>
        <v>15655.931657257026</v>
      </c>
      <c r="AZ259">
        <f t="shared" si="274"/>
        <v>5876.6138881698444</v>
      </c>
      <c r="BA259">
        <f t="shared" si="275"/>
        <v>15857.644052169157</v>
      </c>
      <c r="BB259">
        <f t="shared" si="276"/>
        <v>34505.983918719045</v>
      </c>
      <c r="BC259">
        <f t="shared" si="277"/>
        <v>59097.368752305236</v>
      </c>
      <c r="BD259">
        <f t="shared" si="278"/>
        <v>10.310805038875447</v>
      </c>
      <c r="BE259">
        <f t="shared" si="299"/>
        <v>0.22892962336720582</v>
      </c>
      <c r="BF259">
        <f t="shared" si="299"/>
        <v>9.4306365573996173E-2</v>
      </c>
      <c r="BG259">
        <f t="shared" si="299"/>
        <v>1.9318389499603753E-2</v>
      </c>
      <c r="BH259">
        <f t="shared" si="259"/>
        <v>0.10438300566215523</v>
      </c>
      <c r="BI259">
        <f t="shared" si="260"/>
        <v>5.2408772455050717E-3</v>
      </c>
      <c r="BJ259">
        <f t="shared" si="261"/>
        <v>8.8936905877762111E-4</v>
      </c>
      <c r="BK259">
        <f t="shared" si="262"/>
        <v>3.7320017285840052E-5</v>
      </c>
      <c r="BL259">
        <f t="shared" si="263"/>
        <v>1900.2837569927531</v>
      </c>
      <c r="BM259">
        <f t="shared" si="264"/>
        <v>62.180033221629337</v>
      </c>
      <c r="BN259">
        <f t="shared" si="300"/>
        <v>1.8667693995433634</v>
      </c>
      <c r="BO259">
        <f t="shared" si="265"/>
        <v>3819.8921592652364</v>
      </c>
      <c r="BP259">
        <f t="shared" si="266"/>
        <v>110.71345771686194</v>
      </c>
      <c r="BQ259">
        <f t="shared" si="267"/>
        <v>39.024928532358274</v>
      </c>
      <c r="BR259" s="11">
        <f t="shared" si="279"/>
        <v>3.2998170460722703E-2</v>
      </c>
      <c r="BS259">
        <f>MAX(-99,(BS$3*'Climate Model'!E365+BS$4*'Climate Model'!E365^2+BS$6*'Climate Model'!E365^6)*(K259/K$69)^BS$8)</f>
        <v>-16.76207731000294</v>
      </c>
      <c r="BT259">
        <f>MAX(-99,(BT$3*'Climate Model'!E365+BT$4*'Climate Model'!E365^2+BT$6*'Climate Model'!E365^6)*(L259/L$69)^BS$8)</f>
        <v>-17.361495565054142</v>
      </c>
      <c r="BU259">
        <f>MAX(-99,(BU$3*'Climate Model'!E365+BU$4*'Climate Model'!E365^2+BU$6*'Climate Model'!E365^6)*(M259/M$69)^BS$8)</f>
        <v>-13.0456445912302</v>
      </c>
      <c r="BV259" s="41">
        <f t="shared" si="247"/>
        <v>9.4196155229150352E-5</v>
      </c>
      <c r="BW259">
        <f>MAX(-99,(BW$3*'Climate Model'!N365+BW$4*'Climate Model'!N365^2+BW$6*'Climate Model'!N365^6)*(K259/K$69)^BS$8)</f>
        <v>-16.762089462825735</v>
      </c>
      <c r="BX259">
        <f>MAX(-99,(BX$3*'Climate Model'!N365+BX$4*'Climate Model'!N365^2+BX$6*'Climate Model'!N365^6)*(L259/L$69)^BS$8)</f>
        <v>-17.361506842488577</v>
      </c>
      <c r="BY259">
        <f>MAX(-99,(BY$3*'Climate Model'!N365+BY$4*'Climate Model'!N365^2+BY$6*'Climate Model'!N365^6)*(M259/M$69)^BS$8)</f>
        <v>-13.045652210365484</v>
      </c>
      <c r="BZ259">
        <f t="shared" si="268"/>
        <v>5.5760511823814259E-2</v>
      </c>
      <c r="CA259">
        <f t="shared" si="280"/>
        <v>5.2524258274128816E-6</v>
      </c>
    </row>
    <row r="260" spans="1:79" ht="14.5" x14ac:dyDescent="0.35">
      <c r="A260" s="13">
        <v>2211</v>
      </c>
      <c r="B260" s="18">
        <f t="shared" si="231"/>
        <v>1286.5270547226403</v>
      </c>
      <c r="C260">
        <f t="shared" si="232"/>
        <v>3572.5662115585528</v>
      </c>
      <c r="D260">
        <f t="shared" si="233"/>
        <v>6809.4540120346874</v>
      </c>
      <c r="E260" s="11">
        <f t="shared" si="256"/>
        <v>3.2480176569311456E-7</v>
      </c>
      <c r="F260" s="11">
        <f t="shared" si="289"/>
        <v>6.5115593588760523E-7</v>
      </c>
      <c r="G260" s="11">
        <f t="shared" si="290"/>
        <v>1.4376411328851782E-6</v>
      </c>
      <c r="H260">
        <f t="shared" si="281"/>
        <v>363649.37039117102</v>
      </c>
      <c r="I260">
        <f t="shared" si="282"/>
        <v>70125.212418555428</v>
      </c>
      <c r="J260">
        <f t="shared" si="257"/>
        <v>50186.237085581859</v>
      </c>
      <c r="K260">
        <f t="shared" si="234"/>
        <v>282659.71481615631</v>
      </c>
      <c r="L260">
        <f t="shared" si="283"/>
        <v>19628.80693202405</v>
      </c>
      <c r="M260">
        <f t="shared" si="235"/>
        <v>7370.082387939653</v>
      </c>
      <c r="N260" s="11">
        <f t="shared" si="258"/>
        <v>2.9244761955044838E-3</v>
      </c>
      <c r="O260" s="11">
        <f t="shared" si="248"/>
        <v>3.0093315040997356E-3</v>
      </c>
      <c r="P260" s="11">
        <f t="shared" si="249"/>
        <v>3.3100732074702239E-3</v>
      </c>
      <c r="Q260">
        <f t="shared" si="269"/>
        <v>4036.3573565066777</v>
      </c>
      <c r="R260">
        <f t="shared" si="284"/>
        <v>2773.8364339121854</v>
      </c>
      <c r="S260">
        <f t="shared" si="285"/>
        <v>2536.7507492600184</v>
      </c>
      <c r="T260">
        <f t="shared" si="236"/>
        <v>11.099585714021288</v>
      </c>
      <c r="U260">
        <f t="shared" si="237"/>
        <v>39.555479951433512</v>
      </c>
      <c r="V260">
        <f t="shared" si="238"/>
        <v>50.546741429012393</v>
      </c>
      <c r="W260" s="11">
        <f t="shared" si="250"/>
        <v>-1.219247815263802E-2</v>
      </c>
      <c r="X260" s="11">
        <f t="shared" si="251"/>
        <v>-1.3228586309256496E-2</v>
      </c>
      <c r="Y260" s="11">
        <f t="shared" si="252"/>
        <v>-1.2203590291796629E-2</v>
      </c>
      <c r="Z260">
        <f t="shared" si="239"/>
        <v>4293.210841148094</v>
      </c>
      <c r="AA260">
        <f t="shared" si="240"/>
        <v>11813.084441182658</v>
      </c>
      <c r="AB260">
        <f t="shared" si="241"/>
        <v>4912.2619532331728</v>
      </c>
      <c r="AC260">
        <f t="shared" si="242"/>
        <v>1.366593308341197</v>
      </c>
      <c r="AD260">
        <f t="shared" si="243"/>
        <v>4.6539633697320895</v>
      </c>
      <c r="AE260">
        <f t="shared" si="244"/>
        <v>1.9569463945317866</v>
      </c>
      <c r="AF260" s="11">
        <f t="shared" si="286"/>
        <v>-2.9039671966837322E-3</v>
      </c>
      <c r="AG260" s="11">
        <f t="shared" si="287"/>
        <v>2.0566286860739247E-3</v>
      </c>
      <c r="AH260" s="11">
        <f t="shared" si="288"/>
        <v>8.2570411056281934E-4</v>
      </c>
      <c r="AI260">
        <f t="shared" si="297"/>
        <v>705176.34287047561</v>
      </c>
      <c r="AJ260">
        <f t="shared" si="292"/>
        <v>135858.99872163119</v>
      </c>
      <c r="AK260">
        <f t="shared" si="293"/>
        <v>96900.229516651889</v>
      </c>
      <c r="AL260">
        <f t="shared" si="295"/>
        <v>96.807721218590345</v>
      </c>
      <c r="AM260">
        <f t="shared" si="296"/>
        <v>11.485700206074322</v>
      </c>
      <c r="AN260">
        <f t="shared" si="291"/>
        <v>4.9837602254110607</v>
      </c>
      <c r="AO260" s="11">
        <f t="shared" si="253"/>
        <v>2.9332708326420755E-3</v>
      </c>
      <c r="AP260" s="11">
        <f t="shared" si="254"/>
        <v>2.9332708326420863E-3</v>
      </c>
      <c r="AQ260" s="11">
        <f t="shared" si="255"/>
        <v>2.9332708326420685E-3</v>
      </c>
      <c r="AR260">
        <f t="shared" si="245"/>
        <v>363649.37039117102</v>
      </c>
      <c r="AS260">
        <f t="shared" si="230"/>
        <v>70125.212418555428</v>
      </c>
      <c r="AT260">
        <f t="shared" si="246"/>
        <v>50186.237085581859</v>
      </c>
      <c r="AU260">
        <f t="shared" si="294"/>
        <v>72729.874078234207</v>
      </c>
      <c r="AV260">
        <f t="shared" si="270"/>
        <v>14025.042483711086</v>
      </c>
      <c r="AW260">
        <f t="shared" si="271"/>
        <v>10037.247417116372</v>
      </c>
      <c r="AX260">
        <f t="shared" si="272"/>
        <v>226127.77185292507</v>
      </c>
      <c r="AY260">
        <f t="shared" si="273"/>
        <v>15703.045545619241</v>
      </c>
      <c r="AZ260">
        <f t="shared" si="274"/>
        <v>5896.0659103517228</v>
      </c>
      <c r="BA260">
        <f t="shared" si="275"/>
        <v>15861.406129658419</v>
      </c>
      <c r="BB260">
        <f t="shared" si="276"/>
        <v>34516.74127921147</v>
      </c>
      <c r="BC260">
        <f t="shared" si="277"/>
        <v>59119.956282332401</v>
      </c>
      <c r="BD260">
        <f t="shared" si="278"/>
        <v>9.8231432119943705</v>
      </c>
      <c r="BE260">
        <f t="shared" si="299"/>
        <v>0.22892962336720582</v>
      </c>
      <c r="BF260">
        <f t="shared" si="299"/>
        <v>9.4306365573996173E-2</v>
      </c>
      <c r="BG260">
        <f t="shared" si="299"/>
        <v>1.9318389499603753E-2</v>
      </c>
      <c r="BH260">
        <f t="shared" si="259"/>
        <v>0.1042787649950957</v>
      </c>
      <c r="BI260">
        <f t="shared" si="260"/>
        <v>5.2408772455050717E-3</v>
      </c>
      <c r="BJ260">
        <f t="shared" si="261"/>
        <v>8.8936905877762111E-4</v>
      </c>
      <c r="BK260">
        <f t="shared" si="262"/>
        <v>3.7320017285840052E-5</v>
      </c>
      <c r="BL260">
        <f t="shared" si="263"/>
        <v>1905.8417106253339</v>
      </c>
      <c r="BM260">
        <f t="shared" si="264"/>
        <v>62.367194165271385</v>
      </c>
      <c r="BN260">
        <f t="shared" si="300"/>
        <v>1.8729512355451821</v>
      </c>
      <c r="BO260">
        <f t="shared" si="265"/>
        <v>3878.2215214526718</v>
      </c>
      <c r="BP260">
        <f t="shared" si="266"/>
        <v>111.96489708045031</v>
      </c>
      <c r="BQ260">
        <f t="shared" si="267"/>
        <v>39.473354017719195</v>
      </c>
      <c r="BR260" s="11">
        <f t="shared" si="279"/>
        <v>3.2976155492366627E-2</v>
      </c>
      <c r="BS260">
        <f>MAX(-99,(BS$3*'Climate Model'!E366+BS$4*'Climate Model'!E366^2+BS$6*'Climate Model'!E366^6)*(K260/K$69)^BS$8)</f>
        <v>-16.813899553963228</v>
      </c>
      <c r="BT260">
        <f>MAX(-99,(BT$3*'Climate Model'!E366+BT$4*'Climate Model'!E366^2+BT$6*'Climate Model'!E366^6)*(L260/L$69)^BS$8)</f>
        <v>-17.407895337100719</v>
      </c>
      <c r="BU260">
        <f>MAX(-99,(BU$3*'Climate Model'!E366+BU$4*'Climate Model'!E366^2+BU$6*'Climate Model'!E366^6)*(M260/M$69)^BS$8)</f>
        <v>-13.075022372783424</v>
      </c>
      <c r="BV260" s="41">
        <f t="shared" si="247"/>
        <v>8.971062402776221E-5</v>
      </c>
      <c r="BW260">
        <f>MAX(-99,(BW$3*'Climate Model'!N366+BW$4*'Climate Model'!N366^2+BW$6*'Climate Model'!N366^6)*(K260/K$69)^BS$8)</f>
        <v>-16.813911685950913</v>
      </c>
      <c r="BX260">
        <f>MAX(-99,(BX$3*'Climate Model'!N366+BX$4*'Climate Model'!N366^2+BX$6*'Climate Model'!N366^6)*(L260/L$69)^BS$8)</f>
        <v>-17.407906593888406</v>
      </c>
      <c r="BY260">
        <f>MAX(-99,(BY$3*'Climate Model'!N366+BY$4*'Climate Model'!N366^2+BY$6*'Climate Model'!N366^6)*(M260/M$69)^BS$8)</f>
        <v>-13.075029976617159</v>
      </c>
      <c r="BZ260">
        <f t="shared" si="268"/>
        <v>5.5827821134102278E-2</v>
      </c>
      <c r="CA260">
        <f t="shared" si="280"/>
        <v>5.0083486720506063E-6</v>
      </c>
    </row>
    <row r="261" spans="1:79" ht="14.5" x14ac:dyDescent="0.35">
      <c r="A261" s="13">
        <v>2212</v>
      </c>
      <c r="B261" s="18">
        <f t="shared" si="231"/>
        <v>1286.5274516955863</v>
      </c>
      <c r="C261">
        <f t="shared" si="232"/>
        <v>3572.5684215413635</v>
      </c>
      <c r="D261">
        <f t="shared" si="233"/>
        <v>6809.4633121083089</v>
      </c>
      <c r="E261" s="11">
        <f t="shared" si="256"/>
        <v>3.0856167740845882E-7</v>
      </c>
      <c r="F261" s="11">
        <f t="shared" si="289"/>
        <v>6.1859813909322489E-7</v>
      </c>
      <c r="G261" s="11">
        <f t="shared" si="290"/>
        <v>1.3657590762409192E-6</v>
      </c>
      <c r="H261">
        <f t="shared" si="281"/>
        <v>364705.37570714956</v>
      </c>
      <c r="I261">
        <f t="shared" si="282"/>
        <v>70334.736971166742</v>
      </c>
      <c r="J261">
        <f t="shared" si="257"/>
        <v>50351.031639840134</v>
      </c>
      <c r="K261">
        <f t="shared" si="234"/>
        <v>283480.44592945452</v>
      </c>
      <c r="L261">
        <f t="shared" si="283"/>
        <v>19687.442946389041</v>
      </c>
      <c r="M261">
        <f t="shared" si="235"/>
        <v>7394.2731360793132</v>
      </c>
      <c r="N261" s="11">
        <f t="shared" si="258"/>
        <v>2.9036012925719636E-3</v>
      </c>
      <c r="O261" s="11">
        <f t="shared" si="248"/>
        <v>2.9872429113013093E-3</v>
      </c>
      <c r="P261" s="11">
        <f t="shared" si="249"/>
        <v>3.282290056790373E-3</v>
      </c>
      <c r="Q261">
        <f t="shared" si="269"/>
        <v>3998.7224684031016</v>
      </c>
      <c r="R261">
        <f t="shared" si="284"/>
        <v>2745.3207070157191</v>
      </c>
      <c r="S261">
        <f t="shared" si="285"/>
        <v>2514.0214563619106</v>
      </c>
      <c r="T261">
        <f t="shared" si="236"/>
        <v>10.96425425769975</v>
      </c>
      <c r="U261">
        <f t="shared" si="237"/>
        <v>39.032216870891908</v>
      </c>
      <c r="V261">
        <f t="shared" si="238"/>
        <v>49.929889706027339</v>
      </c>
      <c r="W261" s="11">
        <f t="shared" si="250"/>
        <v>-1.219247815263802E-2</v>
      </c>
      <c r="X261" s="11">
        <f t="shared" si="251"/>
        <v>-1.3228586309256496E-2</v>
      </c>
      <c r="Y261" s="11">
        <f t="shared" si="252"/>
        <v>-1.2203590291796629E-2</v>
      </c>
      <c r="Z261">
        <f t="shared" si="239"/>
        <v>4240.9182992291262</v>
      </c>
      <c r="AA261">
        <f t="shared" si="240"/>
        <v>11715.946763743554</v>
      </c>
      <c r="AB261">
        <f t="shared" si="241"/>
        <v>4872.4030809303804</v>
      </c>
      <c r="AC261">
        <f t="shared" si="242"/>
        <v>1.3626247662025666</v>
      </c>
      <c r="AD261">
        <f t="shared" si="243"/>
        <v>4.6635348443022178</v>
      </c>
      <c r="AE261">
        <f t="shared" si="244"/>
        <v>1.9585622532139026</v>
      </c>
      <c r="AF261" s="11">
        <f t="shared" si="286"/>
        <v>-2.9039671966837322E-3</v>
      </c>
      <c r="AG261" s="11">
        <f t="shared" si="287"/>
        <v>2.0566286860739247E-3</v>
      </c>
      <c r="AH261" s="11">
        <f t="shared" si="288"/>
        <v>8.2570411056281934E-4</v>
      </c>
      <c r="AI261">
        <f t="shared" si="297"/>
        <v>707388.58266166225</v>
      </c>
      <c r="AJ261">
        <f t="shared" si="292"/>
        <v>136298.14133317914</v>
      </c>
      <c r="AK261">
        <f t="shared" si="293"/>
        <v>97247.453982103078</v>
      </c>
      <c r="AL261">
        <f t="shared" si="295"/>
        <v>97.088844850965131</v>
      </c>
      <c r="AM261">
        <f t="shared" si="296"/>
        <v>11.519053968787201</v>
      </c>
      <c r="AN261">
        <f t="shared" si="291"/>
        <v>4.9982327567320795</v>
      </c>
      <c r="AO261" s="11">
        <f t="shared" si="253"/>
        <v>2.9039381243156546E-3</v>
      </c>
      <c r="AP261" s="11">
        <f t="shared" si="254"/>
        <v>2.9039381243156654E-3</v>
      </c>
      <c r="AQ261" s="11">
        <f t="shared" si="255"/>
        <v>2.9039381243156476E-3</v>
      </c>
      <c r="AR261">
        <f t="shared" si="245"/>
        <v>364705.37570714956</v>
      </c>
      <c r="AS261">
        <f t="shared" ref="AS261:AS324" si="301">AM261*AJ261^AS$6*C261^(1-AS$6)*(1-BJ260+BT260/100)</f>
        <v>70334.736971166742</v>
      </c>
      <c r="AT261">
        <f t="shared" si="246"/>
        <v>50351.031639840134</v>
      </c>
      <c r="AU261">
        <f t="shared" si="294"/>
        <v>72941.075141429916</v>
      </c>
      <c r="AV261">
        <f t="shared" si="270"/>
        <v>14066.94739423335</v>
      </c>
      <c r="AW261">
        <f t="shared" si="271"/>
        <v>10070.206327968028</v>
      </c>
      <c r="AX261">
        <f t="shared" si="272"/>
        <v>226784.35674356361</v>
      </c>
      <c r="AY261">
        <f t="shared" si="273"/>
        <v>15749.954357111232</v>
      </c>
      <c r="AZ261">
        <f t="shared" si="274"/>
        <v>5915.4185088634504</v>
      </c>
      <c r="BA261">
        <f t="shared" si="275"/>
        <v>15865.141173834969</v>
      </c>
      <c r="BB261">
        <f t="shared" si="276"/>
        <v>34527.418852447619</v>
      </c>
      <c r="BC261">
        <f t="shared" si="277"/>
        <v>59142.351059106528</v>
      </c>
      <c r="BD261">
        <f t="shared" si="278"/>
        <v>9.3585192631387688</v>
      </c>
      <c r="BE261">
        <f t="shared" si="299"/>
        <v>0.22892962336720582</v>
      </c>
      <c r="BF261">
        <f t="shared" si="299"/>
        <v>9.4306365573996173E-2</v>
      </c>
      <c r="BG261">
        <f t="shared" si="299"/>
        <v>1.9318389499603753E-2</v>
      </c>
      <c r="BH261">
        <f t="shared" si="259"/>
        <v>0.10417491162176634</v>
      </c>
      <c r="BI261">
        <f t="shared" si="260"/>
        <v>5.2408772455050717E-3</v>
      </c>
      <c r="BJ261">
        <f t="shared" si="261"/>
        <v>8.8936905877762111E-4</v>
      </c>
      <c r="BK261">
        <f t="shared" si="262"/>
        <v>3.7320017285840052E-5</v>
      </c>
      <c r="BL261">
        <f t="shared" si="263"/>
        <v>1911.3761048569784</v>
      </c>
      <c r="BM261">
        <f t="shared" si="264"/>
        <v>62.553538819418115</v>
      </c>
      <c r="BN261">
        <f t="shared" si="300"/>
        <v>1.8791013711587132</v>
      </c>
      <c r="BO261">
        <f t="shared" si="265"/>
        <v>3937.442714508762</v>
      </c>
      <c r="BP261">
        <f t="shared" si="266"/>
        <v>113.23051480364175</v>
      </c>
      <c r="BQ261">
        <f t="shared" si="267"/>
        <v>39.926944662368435</v>
      </c>
      <c r="BR261" s="11">
        <f t="shared" si="279"/>
        <v>3.295443154278585E-2</v>
      </c>
      <c r="BS261">
        <f>MAX(-99,(BS$3*'Climate Model'!E367+BS$4*'Climate Model'!E367^2+BS$6*'Climate Model'!E367^6)*(K261/K$69)^BS$8)</f>
        <v>-16.864598580313416</v>
      </c>
      <c r="BT261">
        <f>MAX(-99,(BT$3*'Climate Model'!E367+BT$4*'Climate Model'!E367^2+BT$6*'Climate Model'!E367^6)*(L261/L$69)^BS$8)</f>
        <v>-17.453261043191382</v>
      </c>
      <c r="BU261">
        <f>MAX(-99,(BU$3*'Climate Model'!E367+BU$4*'Climate Model'!E367^2+BU$6*'Climate Model'!E367^6)*(M261/M$69)^BS$8)</f>
        <v>-13.103719736100595</v>
      </c>
      <c r="BV261" s="41">
        <f t="shared" si="247"/>
        <v>8.5438689550249735E-5</v>
      </c>
      <c r="BW261">
        <f>MAX(-99,(BW$3*'Climate Model'!N367+BW$4*'Climate Model'!N367^2+BW$6*'Climate Model'!N367^6)*(K261/K$69)^BS$8)</f>
        <v>-16.864610691510858</v>
      </c>
      <c r="BX261">
        <f>MAX(-99,(BX$3*'Climate Model'!N367+BX$4*'Climate Model'!N367^2+BX$6*'Climate Model'!N367^6)*(L261/L$69)^BS$8)</f>
        <v>-17.453272279406026</v>
      </c>
      <c r="BY261">
        <f>MAX(-99,(BY$3*'Climate Model'!N367+BY$4*'Climate Model'!N367^2+BY$6*'Climate Model'!N367^6)*(M261/M$69)^BS$8)</f>
        <v>-13.103727324715848</v>
      </c>
      <c r="BZ261">
        <f t="shared" si="268"/>
        <v>5.5894096216112181E-2</v>
      </c>
      <c r="CA261">
        <f t="shared" si="280"/>
        <v>4.775518334300197E-6</v>
      </c>
    </row>
    <row r="262" spans="1:79" ht="14.5" x14ac:dyDescent="0.35">
      <c r="A262" s="13">
        <v>2213</v>
      </c>
      <c r="B262" s="18">
        <f t="shared" ref="B262:B325" si="302">B261*(1+E262)</f>
        <v>1286.5278288200016</v>
      </c>
      <c r="C262">
        <f t="shared" ref="C262:C325" si="303">C261*(1+F262)</f>
        <v>3572.5705210263318</v>
      </c>
      <c r="D262">
        <f t="shared" ref="D262:D325" si="304">D261*(1+G262)</f>
        <v>6809.4721471903149</v>
      </c>
      <c r="E262" s="11">
        <f t="shared" si="256"/>
        <v>2.9313359353803585E-7</v>
      </c>
      <c r="F262" s="11">
        <f t="shared" si="289"/>
        <v>5.8766823213856364E-7</v>
      </c>
      <c r="G262" s="11">
        <f t="shared" si="290"/>
        <v>1.297471122428873E-6</v>
      </c>
      <c r="H262">
        <f t="shared" si="281"/>
        <v>365756.93279748393</v>
      </c>
      <c r="I262">
        <f t="shared" si="282"/>
        <v>70543.351716121615</v>
      </c>
      <c r="J262">
        <f t="shared" si="257"/>
        <v>50514.980276439084</v>
      </c>
      <c r="K262">
        <f t="shared" ref="K262:K325" si="305">H262/B262*1000</f>
        <v>284297.72337917855</v>
      </c>
      <c r="L262">
        <f t="shared" si="283"/>
        <v>19745.824834230523</v>
      </c>
      <c r="M262">
        <f t="shared" ref="M262:M325" si="306">J262/D262*1000</f>
        <v>7418.3400981061777</v>
      </c>
      <c r="N262" s="11">
        <f t="shared" si="258"/>
        <v>2.8830117260624567E-3</v>
      </c>
      <c r="O262" s="11">
        <f t="shared" si="248"/>
        <v>2.9654378174180469E-3</v>
      </c>
      <c r="P262" s="11">
        <f t="shared" si="249"/>
        <v>3.2548110658007995E-3</v>
      </c>
      <c r="Q262">
        <f t="shared" si="269"/>
        <v>3961.3570977174618</v>
      </c>
      <c r="R262">
        <f t="shared" si="284"/>
        <v>2717.0389747075201</v>
      </c>
      <c r="S262">
        <f t="shared" si="285"/>
        <v>2491.4274080410373</v>
      </c>
      <c r="T262">
        <f t="shared" ref="T262:T325" si="307">T261*(1+W262)</f>
        <v>10.830572827202777</v>
      </c>
      <c r="U262">
        <f t="shared" ref="U262:U325" si="308">U261*(1+X262)</f>
        <v>38.515875821173694</v>
      </c>
      <c r="V262">
        <f t="shared" ref="V262:V325" si="309">V261*(1+Y262)</f>
        <v>49.320565788740389</v>
      </c>
      <c r="W262" s="11">
        <f t="shared" si="250"/>
        <v>-1.219247815263802E-2</v>
      </c>
      <c r="X262" s="11">
        <f t="shared" si="251"/>
        <v>-1.3228586309256496E-2</v>
      </c>
      <c r="Y262" s="11">
        <f t="shared" si="252"/>
        <v>-1.2203590291796629E-2</v>
      </c>
      <c r="Z262">
        <f t="shared" ref="Z262:Z325" si="310">Q261*AC262*(1-BE261)</f>
        <v>4189.1754320160044</v>
      </c>
      <c r="AA262">
        <f t="shared" ref="AA262:AA325" si="311">R261*AD262*(1-BF261)</f>
        <v>11619.351569579108</v>
      </c>
      <c r="AB262">
        <f t="shared" ref="AB262:AB325" si="312">S261*AE262*(1-BG261)</f>
        <v>4832.7334531457509</v>
      </c>
      <c r="AC262">
        <f t="shared" ref="AC262:AC325" si="313">AC261*(1+AF262)</f>
        <v>1.3586677485801255</v>
      </c>
      <c r="AD262">
        <f t="shared" ref="AD262:AD325" si="314">AD261*(1+AG262)</f>
        <v>4.6731260038415154</v>
      </c>
      <c r="AE262">
        <f t="shared" ref="AE262:AE325" si="315">AE261*(1+AH262)</f>
        <v>1.9601794461171747</v>
      </c>
      <c r="AF262" s="11">
        <f t="shared" si="286"/>
        <v>-2.9039671966837322E-3</v>
      </c>
      <c r="AG262" s="11">
        <f t="shared" si="287"/>
        <v>2.0566286860739247E-3</v>
      </c>
      <c r="AH262" s="11">
        <f t="shared" si="288"/>
        <v>8.2570411056281934E-4</v>
      </c>
      <c r="AI262">
        <f t="shared" si="297"/>
        <v>709590.79953692597</v>
      </c>
      <c r="AJ262">
        <f t="shared" si="292"/>
        <v>136735.27459409458</v>
      </c>
      <c r="AK262">
        <f t="shared" si="293"/>
        <v>97592.914911860804</v>
      </c>
      <c r="AL262">
        <f t="shared" si="295"/>
        <v>97.36796544899353</v>
      </c>
      <c r="AM262">
        <f t="shared" si="296"/>
        <v>11.552170082563451</v>
      </c>
      <c r="AN262">
        <f t="shared" si="291"/>
        <v>5.0126021698019922</v>
      </c>
      <c r="AO262" s="11">
        <f t="shared" si="253"/>
        <v>2.8748987430724979E-3</v>
      </c>
      <c r="AP262" s="11">
        <f t="shared" si="254"/>
        <v>2.8748987430725088E-3</v>
      </c>
      <c r="AQ262" s="11">
        <f t="shared" si="255"/>
        <v>2.874898743072491E-3</v>
      </c>
      <c r="AR262">
        <f t="shared" ref="AR262:AR325" si="316">AL262*AI262^AR$6*B262^(1-AR$6)*(1-BI261+BS261/100)</f>
        <v>365756.93279748393</v>
      </c>
      <c r="AS262">
        <f t="shared" si="301"/>
        <v>70543.351716121615</v>
      </c>
      <c r="AT262">
        <f t="shared" ref="AT262:AT325" si="317">AN262*AK262^AT$6*D262^(1-AT$6)*(1-BK261+BU261/100)</f>
        <v>50514.980276439084</v>
      </c>
      <c r="AU262">
        <f t="shared" si="294"/>
        <v>73151.386559496794</v>
      </c>
      <c r="AV262">
        <f t="shared" si="270"/>
        <v>14108.670343224323</v>
      </c>
      <c r="AW262">
        <f t="shared" si="271"/>
        <v>10102.996055287818</v>
      </c>
      <c r="AX262">
        <f t="shared" si="272"/>
        <v>227438.1787033428</v>
      </c>
      <c r="AY262">
        <f t="shared" si="273"/>
        <v>15796.659867384416</v>
      </c>
      <c r="AZ262">
        <f t="shared" si="274"/>
        <v>5934.6720784849422</v>
      </c>
      <c r="BA262">
        <f t="shared" si="275"/>
        <v>15868.849562858255</v>
      </c>
      <c r="BB262">
        <f t="shared" si="276"/>
        <v>34538.01770155532</v>
      </c>
      <c r="BC262">
        <f t="shared" si="277"/>
        <v>59164.555348894617</v>
      </c>
      <c r="BD262">
        <f t="shared" si="278"/>
        <v>8.9158464383215712</v>
      </c>
      <c r="BE262">
        <f t="shared" si="299"/>
        <v>0.22892962336720582</v>
      </c>
      <c r="BF262">
        <f t="shared" si="299"/>
        <v>9.4306365573996173E-2</v>
      </c>
      <c r="BG262">
        <f t="shared" si="299"/>
        <v>1.9318389499603753E-2</v>
      </c>
      <c r="BH262">
        <f t="shared" si="259"/>
        <v>0.1040714447952395</v>
      </c>
      <c r="BI262">
        <f t="shared" si="260"/>
        <v>5.2408772455050717E-3</v>
      </c>
      <c r="BJ262">
        <f t="shared" si="261"/>
        <v>8.8936905877762111E-4</v>
      </c>
      <c r="BK262">
        <f t="shared" si="262"/>
        <v>3.7320017285840052E-5</v>
      </c>
      <c r="BL262">
        <f t="shared" si="263"/>
        <v>1916.8871864840612</v>
      </c>
      <c r="BM262">
        <f t="shared" si="264"/>
        <v>62.739074318785761</v>
      </c>
      <c r="BN262">
        <f t="shared" si="300"/>
        <v>1.885219937110576</v>
      </c>
      <c r="BO262">
        <f t="shared" si="265"/>
        <v>3997.5693655291411</v>
      </c>
      <c r="BP262">
        <f t="shared" si="266"/>
        <v>114.51047118968513</v>
      </c>
      <c r="BQ262">
        <f t="shared" si="267"/>
        <v>40.385759901979853</v>
      </c>
      <c r="BR262" s="11">
        <f t="shared" si="279"/>
        <v>3.2932992417272516E-2</v>
      </c>
      <c r="BS262">
        <f>MAX(-99,(BS$3*'Climate Model'!E368+BS$4*'Climate Model'!E368^2+BS$6*'Climate Model'!E368^6)*(K262/K$69)^BS$8)</f>
        <v>-16.914183095347724</v>
      </c>
      <c r="BT262">
        <f>MAX(-99,(BT$3*'Climate Model'!E368+BT$4*'Climate Model'!E368^2+BT$6*'Climate Model'!E368^6)*(L262/L$69)^BS$8)</f>
        <v>-17.497601056456261</v>
      </c>
      <c r="BU262">
        <f>MAX(-99,(BU$3*'Climate Model'!E368+BU$4*'Climate Model'!E368^2+BU$6*'Climate Model'!E368^6)*(M262/M$69)^BS$8)</f>
        <v>-13.131742676828889</v>
      </c>
      <c r="BV262" s="41">
        <f t="shared" ref="BV262:BV325" si="318">1*(1+BV$6)^-(A262-2020)</f>
        <v>8.1370180524047359E-5</v>
      </c>
      <c r="BW262">
        <f>MAX(-99,(BW$3*'Climate Model'!N368+BW$4*'Climate Model'!N368^2+BW$6*'Climate Model'!N368^6)*(K262/K$69)^BS$8)</f>
        <v>-16.914195185801155</v>
      </c>
      <c r="BX262">
        <f>MAX(-99,(BX$3*'Climate Model'!N368+BX$4*'Climate Model'!N368^2+BX$6*'Climate Model'!N368^6)*(L262/L$69)^BS$8)</f>
        <v>-17.497612272172248</v>
      </c>
      <c r="BY262">
        <f>MAX(-99,(BY$3*'Climate Model'!N368+BY$4*'Climate Model'!N368^2+BY$6*'Climate Model'!N368^6)*(M262/M$69)^BS$8)</f>
        <v>-13.131750250308672</v>
      </c>
      <c r="BZ262">
        <f t="shared" si="268"/>
        <v>5.595935542583453E-2</v>
      </c>
      <c r="CA262">
        <f t="shared" si="280"/>
        <v>4.5534228530094852E-6</v>
      </c>
    </row>
    <row r="263" spans="1:79" ht="14.5" x14ac:dyDescent="0.35">
      <c r="A263" s="13">
        <v>2214</v>
      </c>
      <c r="B263" s="18">
        <f t="shared" si="302"/>
        <v>1286.5281870883007</v>
      </c>
      <c r="C263">
        <f t="shared" si="303"/>
        <v>3572.5725155382243</v>
      </c>
      <c r="D263">
        <f t="shared" si="304"/>
        <v>6809.4805405291108</v>
      </c>
      <c r="E263" s="11">
        <f t="shared" si="256"/>
        <v>2.7847691386113405E-7</v>
      </c>
      <c r="F263" s="11">
        <f t="shared" si="289"/>
        <v>5.5828482053163547E-7</v>
      </c>
      <c r="G263" s="11">
        <f t="shared" si="290"/>
        <v>1.2325975663074293E-6</v>
      </c>
      <c r="H263">
        <f t="shared" si="281"/>
        <v>366804.08772030746</v>
      </c>
      <c r="I263">
        <f t="shared" si="282"/>
        <v>70751.064512477824</v>
      </c>
      <c r="J263">
        <f t="shared" si="257"/>
        <v>50678.086483302184</v>
      </c>
      <c r="K263">
        <f t="shared" si="305"/>
        <v>285111.58278658992</v>
      </c>
      <c r="L263">
        <f t="shared" si="283"/>
        <v>19803.954770619639</v>
      </c>
      <c r="M263">
        <f t="shared" si="306"/>
        <v>7442.2837662392958</v>
      </c>
      <c r="N263" s="11">
        <f t="shared" si="258"/>
        <v>2.8627011069163205E-3</v>
      </c>
      <c r="O263" s="11">
        <f t="shared" ref="O263:O326" si="319">(L263-L262)/L262</f>
        <v>2.9439102634165053E-3</v>
      </c>
      <c r="P263" s="11">
        <f t="shared" ref="P263:P326" si="320">(M263-M262)/M262</f>
        <v>3.2276314939012627E-3</v>
      </c>
      <c r="Q263">
        <f t="shared" si="269"/>
        <v>3924.2613470998162</v>
      </c>
      <c r="R263">
        <f t="shared" si="284"/>
        <v>2688.9907985269933</v>
      </c>
      <c r="S263">
        <f t="shared" si="285"/>
        <v>2468.969367452672</v>
      </c>
      <c r="T263">
        <f t="shared" si="307"/>
        <v>10.698521304626553</v>
      </c>
      <c r="U263">
        <f t="shared" si="308"/>
        <v>38.006365233596689</v>
      </c>
      <c r="V263">
        <f t="shared" si="309"/>
        <v>48.718677810895002</v>
      </c>
      <c r="W263" s="11">
        <f t="shared" ref="W263:W326" si="321">T$6-1</f>
        <v>-1.219247815263802E-2</v>
      </c>
      <c r="X263" s="11">
        <f t="shared" ref="X263:X326" si="322">U$6-1</f>
        <v>-1.3228586309256496E-2</v>
      </c>
      <c r="Y263" s="11">
        <f t="shared" ref="Y263:Y326" si="323">V$6-1</f>
        <v>-1.2203590291796629E-2</v>
      </c>
      <c r="Z263">
        <f t="shared" si="310"/>
        <v>4137.9788543773238</v>
      </c>
      <c r="AA263">
        <f t="shared" si="311"/>
        <v>11523.301899623888</v>
      </c>
      <c r="AB263">
        <f t="shared" si="312"/>
        <v>4793.255189602769</v>
      </c>
      <c r="AC263">
        <f t="shared" si="313"/>
        <v>1.3547222220070567</v>
      </c>
      <c r="AD263">
        <f t="shared" si="314"/>
        <v>4.6827368888346541</v>
      </c>
      <c r="AE263">
        <f t="shared" si="315"/>
        <v>1.9617979743432743</v>
      </c>
      <c r="AF263" s="11">
        <f t="shared" si="286"/>
        <v>-2.9039671966837322E-3</v>
      </c>
      <c r="AG263" s="11">
        <f t="shared" si="287"/>
        <v>2.0566286860739247E-3</v>
      </c>
      <c r="AH263" s="11">
        <f t="shared" si="288"/>
        <v>8.2570411056281934E-4</v>
      </c>
      <c r="AI263">
        <f t="shared" si="297"/>
        <v>711783.1061427301</v>
      </c>
      <c r="AJ263">
        <f t="shared" si="292"/>
        <v>137170.41747790945</v>
      </c>
      <c r="AK263">
        <f t="shared" si="293"/>
        <v>97936.61947596255</v>
      </c>
      <c r="AL263">
        <f t="shared" si="295"/>
        <v>97.645089260063529</v>
      </c>
      <c r="AM263">
        <f t="shared" si="296"/>
        <v>11.585049288621072</v>
      </c>
      <c r="AN263">
        <f t="shared" si="291"/>
        <v>5.0268687862427033</v>
      </c>
      <c r="AO263" s="11">
        <f t="shared" ref="AO263:AO326" si="324">AO262*AO$6</f>
        <v>2.8461497556417728E-3</v>
      </c>
      <c r="AP263" s="11">
        <f t="shared" ref="AP263:AP326" si="325">AP262*AP$6</f>
        <v>2.8461497556417836E-3</v>
      </c>
      <c r="AQ263" s="11">
        <f t="shared" ref="AQ263:AQ326" si="326">AQ262*AQ$6</f>
        <v>2.8461497556417662E-3</v>
      </c>
      <c r="AR263">
        <f t="shared" si="316"/>
        <v>366804.08772030746</v>
      </c>
      <c r="AS263">
        <f t="shared" si="301"/>
        <v>70751.064512477824</v>
      </c>
      <c r="AT263">
        <f t="shared" si="317"/>
        <v>50678.086483302184</v>
      </c>
      <c r="AU263">
        <f t="shared" si="294"/>
        <v>73360.817544061501</v>
      </c>
      <c r="AV263">
        <f t="shared" si="270"/>
        <v>14150.212902495565</v>
      </c>
      <c r="AW263">
        <f t="shared" si="271"/>
        <v>10135.617296660437</v>
      </c>
      <c r="AX263">
        <f t="shared" si="272"/>
        <v>228089.26622927192</v>
      </c>
      <c r="AY263">
        <f t="shared" si="273"/>
        <v>15843.163816495713</v>
      </c>
      <c r="AZ263">
        <f t="shared" si="274"/>
        <v>5953.8270129914372</v>
      </c>
      <c r="BA263">
        <f t="shared" si="275"/>
        <v>15872.531666084544</v>
      </c>
      <c r="BB263">
        <f t="shared" si="276"/>
        <v>34548.538865775779</v>
      </c>
      <c r="BC263">
        <f t="shared" si="277"/>
        <v>59186.571375728621</v>
      </c>
      <c r="BD263">
        <f t="shared" si="278"/>
        <v>8.494089151272048</v>
      </c>
      <c r="BE263">
        <f t="shared" si="299"/>
        <v>0.22892962336720582</v>
      </c>
      <c r="BF263">
        <f t="shared" si="299"/>
        <v>9.4306365573996173E-2</v>
      </c>
      <c r="BG263">
        <f t="shared" si="299"/>
        <v>1.9318389499603753E-2</v>
      </c>
      <c r="BH263">
        <f t="shared" si="259"/>
        <v>0.10396836373050275</v>
      </c>
      <c r="BI263">
        <f t="shared" si="260"/>
        <v>5.2408772455050717E-3</v>
      </c>
      <c r="BJ263">
        <f t="shared" si="261"/>
        <v>8.8936905877762111E-4</v>
      </c>
      <c r="BK263">
        <f t="shared" si="262"/>
        <v>3.7320017285840052E-5</v>
      </c>
      <c r="BL263">
        <f t="shared" si="263"/>
        <v>1922.3751968916056</v>
      </c>
      <c r="BM263">
        <f t="shared" si="264"/>
        <v>62.923807652977153</v>
      </c>
      <c r="BN263">
        <f t="shared" si="300"/>
        <v>1.8913070635701346</v>
      </c>
      <c r="BO263">
        <f t="shared" si="265"/>
        <v>4058.6153098647255</v>
      </c>
      <c r="BP263">
        <f t="shared" si="266"/>
        <v>115.80492835791969</v>
      </c>
      <c r="BQ263">
        <f t="shared" si="267"/>
        <v>40.849859857353849</v>
      </c>
      <c r="BR263" s="11">
        <f t="shared" si="279"/>
        <v>3.2911832049476758E-2</v>
      </c>
      <c r="BS263">
        <f>MAX(-99,(BS$3*'Climate Model'!E369+BS$4*'Climate Model'!E369^2+BS$6*'Climate Model'!E369^6)*(K263/K$69)^BS$8)</f>
        <v>-16.962661895702329</v>
      </c>
      <c r="BT263">
        <f>MAX(-99,(BT$3*'Climate Model'!E369+BT$4*'Climate Model'!E369^2+BT$6*'Climate Model'!E369^6)*(L263/L$69)^BS$8)</f>
        <v>-17.540923821337696</v>
      </c>
      <c r="BU263">
        <f>MAX(-99,(BU$3*'Climate Model'!E369+BU$4*'Climate Model'!E369^2+BU$6*'Climate Model'!E369^6)*(M263/M$69)^BS$8)</f>
        <v>-13.159097220594278</v>
      </c>
      <c r="BV263" s="41">
        <f t="shared" si="318"/>
        <v>7.7495410022902244E-5</v>
      </c>
      <c r="BW263">
        <f>MAX(-99,(BW$3*'Climate Model'!N369+BW$4*'Climate Model'!N369^2+BW$6*'Climate Model'!N369^6)*(K263/K$69)^BS$8)</f>
        <v>-16.962673965459278</v>
      </c>
      <c r="BX263">
        <f>MAX(-99,(BX$3*'Climate Model'!N369+BX$4*'Climate Model'!N369^2+BX$6*'Climate Model'!N369^6)*(L263/L$69)^BS$8)</f>
        <v>-17.540935016630051</v>
      </c>
      <c r="BY263">
        <f>MAX(-99,(BY$3*'Climate Model'!N369+BY$4*'Climate Model'!N369^2+BY$6*'Climate Model'!N369^6)*(M263/M$69)^BS$8)</f>
        <v>-13.159104779021499</v>
      </c>
      <c r="BZ263">
        <f t="shared" si="268"/>
        <v>5.6023616665786313E-2</v>
      </c>
      <c r="CA263">
        <f t="shared" si="280"/>
        <v>4.3415731444810097E-6</v>
      </c>
    </row>
    <row r="264" spans="1:79" ht="14.5" x14ac:dyDescent="0.35">
      <c r="A264" s="13">
        <v>2215</v>
      </c>
      <c r="B264" s="18">
        <f t="shared" si="302"/>
        <v>1286.5285274432797</v>
      </c>
      <c r="C264">
        <f t="shared" si="303"/>
        <v>3572.5744103255793</v>
      </c>
      <c r="D264">
        <f t="shared" si="304"/>
        <v>6809.4885142107951</v>
      </c>
      <c r="E264" s="11">
        <f t="shared" ref="E264:E327" si="327">E$6*E263</f>
        <v>2.6455306816807731E-7</v>
      </c>
      <c r="F264" s="11">
        <f t="shared" si="289"/>
        <v>5.303705795050537E-7</v>
      </c>
      <c r="G264" s="11">
        <f t="shared" si="290"/>
        <v>1.1709676879920578E-6</v>
      </c>
      <c r="H264">
        <f t="shared" si="281"/>
        <v>367846.88551054569</v>
      </c>
      <c r="I264">
        <f t="shared" si="282"/>
        <v>70957.883057687242</v>
      </c>
      <c r="J264">
        <f t="shared" ref="J264:J327" si="328">AT264</f>
        <v>50840.353733344142</v>
      </c>
      <c r="K264">
        <f t="shared" si="305"/>
        <v>285922.05898579524</v>
      </c>
      <c r="L264">
        <f t="shared" si="283"/>
        <v>19861.834886518332</v>
      </c>
      <c r="M264">
        <f t="shared" si="306"/>
        <v>7466.1046313896941</v>
      </c>
      <c r="N264" s="11">
        <f t="shared" ref="N264:N327" si="329">(K264-K263)/K263</f>
        <v>2.8426631821969069E-3</v>
      </c>
      <c r="O264" s="11">
        <f t="shared" si="319"/>
        <v>2.9226544177207532E-3</v>
      </c>
      <c r="P264" s="11">
        <f t="shared" si="320"/>
        <v>3.2007466926291818E-3</v>
      </c>
      <c r="Q264">
        <f t="shared" si="269"/>
        <v>3887.4352466406585</v>
      </c>
      <c r="R264">
        <f t="shared" si="284"/>
        <v>2661.1756905703674</v>
      </c>
      <c r="S264">
        <f t="shared" si="285"/>
        <v>2446.6480479008164</v>
      </c>
      <c r="T264">
        <f t="shared" si="307"/>
        <v>10.568079817354361</v>
      </c>
      <c r="U264">
        <f t="shared" si="308"/>
        <v>37.503594750802932</v>
      </c>
      <c r="V264">
        <f t="shared" si="309"/>
        <v>48.124135027332798</v>
      </c>
      <c r="W264" s="11">
        <f t="shared" si="321"/>
        <v>-1.219247815263802E-2</v>
      </c>
      <c r="X264" s="11">
        <f t="shared" si="322"/>
        <v>-1.3228586309256496E-2</v>
      </c>
      <c r="Y264" s="11">
        <f t="shared" si="323"/>
        <v>-1.2203590291796629E-2</v>
      </c>
      <c r="Z264">
        <f t="shared" si="310"/>
        <v>4087.3251191974532</v>
      </c>
      <c r="AA264">
        <f t="shared" si="311"/>
        <v>11427.80058393844</v>
      </c>
      <c r="AB264">
        <f t="shared" si="312"/>
        <v>4753.9703176599851</v>
      </c>
      <c r="AC264">
        <f t="shared" si="313"/>
        <v>1.3507881531137298</v>
      </c>
      <c r="AD264">
        <f t="shared" si="314"/>
        <v>4.6923675398495677</v>
      </c>
      <c r="AE264">
        <f t="shared" si="315"/>
        <v>1.9634178389947834</v>
      </c>
      <c r="AF264" s="11">
        <f t="shared" si="286"/>
        <v>-2.9039671966837322E-3</v>
      </c>
      <c r="AG264" s="11">
        <f t="shared" si="287"/>
        <v>2.0566286860739247E-3</v>
      </c>
      <c r="AH264" s="11">
        <f t="shared" si="288"/>
        <v>8.2570411056281934E-4</v>
      </c>
      <c r="AI264">
        <f t="shared" si="297"/>
        <v>713965.61307251861</v>
      </c>
      <c r="AJ264">
        <f t="shared" si="292"/>
        <v>137603.58863261406</v>
      </c>
      <c r="AK264">
        <f t="shared" si="293"/>
        <v>98278.574825026735</v>
      </c>
      <c r="AL264">
        <f t="shared" si="295"/>
        <v>97.9202226815313</v>
      </c>
      <c r="AM264">
        <f t="shared" si="296"/>
        <v>11.617692345970958</v>
      </c>
      <c r="AN264">
        <f t="shared" si="291"/>
        <v>5.0410329353966343</v>
      </c>
      <c r="AO264" s="11">
        <f t="shared" si="324"/>
        <v>2.8176882580853548E-3</v>
      </c>
      <c r="AP264" s="11">
        <f t="shared" si="325"/>
        <v>2.8176882580853656E-3</v>
      </c>
      <c r="AQ264" s="11">
        <f t="shared" si="326"/>
        <v>2.8176882580853487E-3</v>
      </c>
      <c r="AR264">
        <f t="shared" si="316"/>
        <v>367846.88551054569</v>
      </c>
      <c r="AS264">
        <f t="shared" si="301"/>
        <v>70957.883057687242</v>
      </c>
      <c r="AT264">
        <f t="shared" si="317"/>
        <v>50840.353733344142</v>
      </c>
      <c r="AU264">
        <f t="shared" si="294"/>
        <v>73569.377102109138</v>
      </c>
      <c r="AV264">
        <f t="shared" si="270"/>
        <v>14191.57661153745</v>
      </c>
      <c r="AW264">
        <f t="shared" si="271"/>
        <v>10168.070746668829</v>
      </c>
      <c r="AX264">
        <f t="shared" si="272"/>
        <v>228737.64718863618</v>
      </c>
      <c r="AY264">
        <f t="shared" si="273"/>
        <v>15889.467909214663</v>
      </c>
      <c r="AZ264">
        <f t="shared" si="274"/>
        <v>5972.8837051117553</v>
      </c>
      <c r="BA264">
        <f t="shared" si="275"/>
        <v>15876.18784427183</v>
      </c>
      <c r="BB264">
        <f t="shared" si="276"/>
        <v>34558.983361049664</v>
      </c>
      <c r="BC264">
        <f t="shared" si="277"/>
        <v>59208.401322529447</v>
      </c>
      <c r="BD264">
        <f t="shared" si="278"/>
        <v>8.0922605804015522</v>
      </c>
      <c r="BE264">
        <f t="shared" si="299"/>
        <v>0.22892962336720582</v>
      </c>
      <c r="BF264">
        <f t="shared" si="299"/>
        <v>9.4306365573996173E-2</v>
      </c>
      <c r="BG264">
        <f t="shared" si="299"/>
        <v>1.9318389499603753E-2</v>
      </c>
      <c r="BH264">
        <f t="shared" si="259"/>
        <v>0.10386566760544974</v>
      </c>
      <c r="BI264">
        <f t="shared" si="260"/>
        <v>5.2408772455050717E-3</v>
      </c>
      <c r="BJ264">
        <f t="shared" si="261"/>
        <v>8.8936905877762111E-4</v>
      </c>
      <c r="BK264">
        <f t="shared" si="262"/>
        <v>3.7320017285840052E-5</v>
      </c>
      <c r="BL264">
        <f t="shared" si="263"/>
        <v>1927.8403721021282</v>
      </c>
      <c r="BM264">
        <f t="shared" si="264"/>
        <v>63.10774566786781</v>
      </c>
      <c r="BN264">
        <f t="shared" si="300"/>
        <v>1.8973628801466262</v>
      </c>
      <c r="BO264">
        <f t="shared" si="265"/>
        <v>4120.5945943083561</v>
      </c>
      <c r="BP264">
        <f t="shared" si="266"/>
        <v>117.11405026441038</v>
      </c>
      <c r="BQ264">
        <f t="shared" si="267"/>
        <v>41.319305342310798</v>
      </c>
      <c r="BR264" s="11">
        <f t="shared" si="279"/>
        <v>3.2890944499808866E-2</v>
      </c>
      <c r="BS264">
        <f>MAX(-99,(BS$3*'Climate Model'!E370+BS$4*'Climate Model'!E370^2+BS$6*'Climate Model'!E370^6)*(K264/K$69)^BS$8)</f>
        <v>-17.010043862671225</v>
      </c>
      <c r="BT264">
        <f>MAX(-99,(BT$3*'Climate Model'!E370+BT$4*'Climate Model'!E370^2+BT$6*'Climate Model'!E370^6)*(L264/L$69)^BS$8)</f>
        <v>-17.583237848562511</v>
      </c>
      <c r="BU264">
        <f>MAX(-99,(BU$3*'Climate Model'!E370+BU$4*'Climate Model'!E370^2+BU$6*'Climate Model'!E370^6)*(M264/M$69)^BS$8)</f>
        <v>-13.185789419948946</v>
      </c>
      <c r="BV264" s="41">
        <f t="shared" si="318"/>
        <v>7.3805152402764036E-5</v>
      </c>
      <c r="BW264">
        <f>MAX(-99,(BW$3*'Climate Model'!N370+BW$4*'Climate Model'!N370^2+BW$6*'Climate Model'!N370^6)*(K264/K$69)^BS$8)</f>
        <v>-17.010055911780434</v>
      </c>
      <c r="BX264">
        <f>MAX(-99,(BX$3*'Climate Model'!N370+BX$4*'Climate Model'!N370^2+BX$6*'Climate Model'!N370^6)*(L264/L$69)^BS$8)</f>
        <v>-17.583249023506809</v>
      </c>
      <c r="BY264">
        <f>MAX(-99,(BY$3*'Climate Model'!N370+BY$4*'Climate Model'!N370^2+BY$6*'Climate Model'!N370^6)*(M264/M$69)^BS$8)</f>
        <v>-13.185796963406375</v>
      </c>
      <c r="BZ264">
        <f t="shared" si="268"/>
        <v>5.6086897304280008E-2</v>
      </c>
      <c r="CA264">
        <f t="shared" si="280"/>
        <v>4.1395020033405611E-6</v>
      </c>
    </row>
    <row r="265" spans="1:79" ht="14.5" x14ac:dyDescent="0.35">
      <c r="A265" s="13">
        <v>2216</v>
      </c>
      <c r="B265" s="18">
        <f t="shared" si="302"/>
        <v>1286.5288507805953</v>
      </c>
      <c r="C265">
        <f t="shared" si="303"/>
        <v>3572.5762103745215</v>
      </c>
      <c r="D265">
        <f t="shared" si="304"/>
        <v>6809.4960892172658</v>
      </c>
      <c r="E265" s="11">
        <f t="shared" si="327"/>
        <v>2.5132541475967341E-7</v>
      </c>
      <c r="F265" s="11">
        <f t="shared" si="289"/>
        <v>5.0385205052980098E-7</v>
      </c>
      <c r="G265" s="11">
        <f t="shared" si="290"/>
        <v>1.1124193035924548E-6</v>
      </c>
      <c r="H265">
        <f t="shared" si="281"/>
        <v>368885.37018980581</v>
      </c>
      <c r="I265">
        <f t="shared" si="282"/>
        <v>71163.814889243498</v>
      </c>
      <c r="J265">
        <f t="shared" si="328"/>
        <v>51001.785484422398</v>
      </c>
      <c r="K265">
        <f t="shared" si="305"/>
        <v>286729.18603106827</v>
      </c>
      <c r="L265">
        <f t="shared" si="283"/>
        <v>19919.467269190383</v>
      </c>
      <c r="M265">
        <f t="shared" si="306"/>
        <v>7489.8031831140861</v>
      </c>
      <c r="N265" s="11">
        <f t="shared" si="329"/>
        <v>2.8228918333059521E-3</v>
      </c>
      <c r="O265" s="11">
        <f t="shared" si="319"/>
        <v>2.9016645743626716E-3</v>
      </c>
      <c r="P265" s="11">
        <f t="shared" si="320"/>
        <v>3.174152103997626E-3</v>
      </c>
      <c r="Q265">
        <f t="shared" si="269"/>
        <v>3850.878756430855</v>
      </c>
      <c r="R265">
        <f t="shared" si="284"/>
        <v>2633.5931154149812</v>
      </c>
      <c r="S265">
        <f t="shared" si="285"/>
        <v>2424.4641141171564</v>
      </c>
      <c r="T265">
        <f t="shared" si="307"/>
        <v>10.439228735065933</v>
      </c>
      <c r="U265">
        <f t="shared" si="308"/>
        <v>37.007475210734555</v>
      </c>
      <c r="V265">
        <f t="shared" si="309"/>
        <v>47.536847800312131</v>
      </c>
      <c r="W265" s="11">
        <f t="shared" si="321"/>
        <v>-1.219247815263802E-2</v>
      </c>
      <c r="X265" s="11">
        <f t="shared" si="322"/>
        <v>-1.3228586309256496E-2</v>
      </c>
      <c r="Y265" s="11">
        <f t="shared" si="323"/>
        <v>-1.2203590291796629E-2</v>
      </c>
      <c r="Z265">
        <f t="shared" si="310"/>
        <v>4037.210721172587</v>
      </c>
      <c r="AA265">
        <f t="shared" si="311"/>
        <v>11332.850247891522</v>
      </c>
      <c r="AB265">
        <f t="shared" si="312"/>
        <v>4714.8807744302603</v>
      </c>
      <c r="AC265">
        <f t="shared" si="313"/>
        <v>1.3468655086274186</v>
      </c>
      <c r="AD265">
        <f t="shared" si="314"/>
        <v>4.7020179975376246</v>
      </c>
      <c r="AE265">
        <f t="shared" si="315"/>
        <v>1.9650390411751937</v>
      </c>
      <c r="AF265" s="11">
        <f t="shared" si="286"/>
        <v>-2.9039671966837322E-3</v>
      </c>
      <c r="AG265" s="11">
        <f t="shared" si="287"/>
        <v>2.0566286860739247E-3</v>
      </c>
      <c r="AH265" s="11">
        <f t="shared" si="288"/>
        <v>8.2570411056281934E-4</v>
      </c>
      <c r="AI265">
        <f t="shared" si="297"/>
        <v>716138.42886737594</v>
      </c>
      <c r="AJ265">
        <f t="shared" si="292"/>
        <v>138034.80638089011</v>
      </c>
      <c r="AK265">
        <f t="shared" si="293"/>
        <v>98618.788089192894</v>
      </c>
      <c r="AL265">
        <f t="shared" si="295"/>
        <v>98.193372256593364</v>
      </c>
      <c r="AM265">
        <f t="shared" si="296"/>
        <v>11.650100030927156</v>
      </c>
      <c r="AN265">
        <f t="shared" si="291"/>
        <v>5.0550949541142165</v>
      </c>
      <c r="AO265" s="11">
        <f t="shared" si="324"/>
        <v>2.7895113755045014E-3</v>
      </c>
      <c r="AP265" s="11">
        <f t="shared" si="325"/>
        <v>2.7895113755045118E-3</v>
      </c>
      <c r="AQ265" s="11">
        <f t="shared" si="326"/>
        <v>2.7895113755044953E-3</v>
      </c>
      <c r="AR265">
        <f t="shared" si="316"/>
        <v>368885.37018980581</v>
      </c>
      <c r="AS265">
        <f t="shared" si="301"/>
        <v>71163.814889243498</v>
      </c>
      <c r="AT265">
        <f t="shared" si="317"/>
        <v>51001.785484422398</v>
      </c>
      <c r="AU265">
        <f t="shared" si="294"/>
        <v>73777.074037961167</v>
      </c>
      <c r="AV265">
        <f t="shared" si="270"/>
        <v>14232.762977848701</v>
      </c>
      <c r="AW265">
        <f t="shared" si="271"/>
        <v>10200.35709688448</v>
      </c>
      <c r="AX265">
        <f t="shared" si="272"/>
        <v>229383.34882485465</v>
      </c>
      <c r="AY265">
        <f t="shared" si="273"/>
        <v>15935.573815352307</v>
      </c>
      <c r="AZ265">
        <f t="shared" si="274"/>
        <v>5991.8425464912689</v>
      </c>
      <c r="BA265">
        <f t="shared" si="275"/>
        <v>15879.818449780876</v>
      </c>
      <c r="BB265">
        <f t="shared" si="276"/>
        <v>34569.352180590184</v>
      </c>
      <c r="BC265">
        <f t="shared" si="277"/>
        <v>59230.047332195354</v>
      </c>
      <c r="BD265">
        <f t="shared" si="278"/>
        <v>7.7094203782316093</v>
      </c>
      <c r="BE265">
        <f t="shared" si="299"/>
        <v>0.22892962336720582</v>
      </c>
      <c r="BF265">
        <f t="shared" si="299"/>
        <v>9.4306365573996173E-2</v>
      </c>
      <c r="BG265">
        <f t="shared" si="299"/>
        <v>1.9318389499603753E-2</v>
      </c>
      <c r="BH265">
        <f t="shared" ref="BH265:BH328" si="330">(BE265*Z265+BF265*AA265+BG265*AB265)/(Z265+AA265+AB265)</f>
        <v>0.1037633555618741</v>
      </c>
      <c r="BI265">
        <f t="shared" ref="BI265:BI328" si="331">BI$6*BE265^2</f>
        <v>5.2408772455050717E-3</v>
      </c>
      <c r="BJ265">
        <f t="shared" ref="BJ265:BJ328" si="332">BJ$6*BF265^2</f>
        <v>8.8936905877762111E-4</v>
      </c>
      <c r="BK265">
        <f t="shared" ref="BK265:BK328" si="333">BK$6*BG265^2</f>
        <v>3.7320017285840052E-5</v>
      </c>
      <c r="BL265">
        <f t="shared" ref="BL265:BL328" si="334">BI265*AR265</f>
        <v>1933.2829428274681</v>
      </c>
      <c r="BM265">
        <f t="shared" ref="BM265:BM328" si="335">BJ265*AS265</f>
        <v>63.290895067071347</v>
      </c>
      <c r="BN265">
        <f t="shared" si="300"/>
        <v>1.9033875158873501</v>
      </c>
      <c r="BO265">
        <f t="shared" ref="BO265:BO328" si="336">2*BI$6*BE265*AR265/Z265*1000</f>
        <v>4183.5214803302033</v>
      </c>
      <c r="BP265">
        <f t="shared" ref="BP265:BP328" si="337">2*BJ$6*BF265*AS265/AA265*1000</f>
        <v>118.43800272281565</v>
      </c>
      <c r="BQ265">
        <f t="shared" ref="BQ265:BQ328" si="338">2*BK$6*BG265*AT265/AB265*1000</f>
        <v>41.794157871674614</v>
      </c>
      <c r="BR265" s="11">
        <f t="shared" si="279"/>
        <v>3.2870323953818364E-2</v>
      </c>
      <c r="BS265">
        <f>MAX(-99,(BS$3*'Climate Model'!E371+BS$4*'Climate Model'!E371^2+BS$6*'Climate Model'!E371^6)*(K265/K$69)^BS$8)</f>
        <v>-17.056337956663342</v>
      </c>
      <c r="BT265">
        <f>MAX(-99,(BT$3*'Climate Model'!E371+BT$4*'Climate Model'!E371^2+BT$6*'Climate Model'!E371^6)*(L265/L$69)^BS$8)</f>
        <v>-17.624551710244681</v>
      </c>
      <c r="BU265">
        <f>MAX(-99,(BU$3*'Climate Model'!E371+BU$4*'Climate Model'!E371^2+BU$6*'Climate Model'!E371^6)*(M265/M$69)^BS$8)</f>
        <v>-13.211825351409098</v>
      </c>
      <c r="BV265" s="41">
        <f t="shared" si="318"/>
        <v>7.0290621335965757E-5</v>
      </c>
      <c r="BW265">
        <f>MAX(-99,(BW$3*'Climate Model'!N371+BW$4*'Climate Model'!N371^2+BW$6*'Climate Model'!N371^6)*(K265/K$69)^BS$8)</f>
        <v>-17.056349985174688</v>
      </c>
      <c r="BX265">
        <f>MAX(-99,(BX$3*'Climate Model'!N371+BX$4*'Climate Model'!N371^2+BX$6*'Climate Model'!N371^6)*(L265/L$69)^BS$8)</f>
        <v>-17.624562864916999</v>
      </c>
      <c r="BY265">
        <f>MAX(-99,(BY$3*'Climate Model'!N371+BY$4*'Climate Model'!N371^2+BY$6*'Climate Model'!N371^6)*(M265/M$69)^BS$8)</f>
        <v>-13.211832879979337</v>
      </c>
      <c r="BZ265">
        <f t="shared" ref="BZ265:BZ328" si="339">((BS265-BW265)*H265+(BT265-BX265)*I265+(BU265-BY265)*J265)/100</f>
        <v>5.6149214210362459E-2</v>
      </c>
      <c r="CA265">
        <f t="shared" si="280"/>
        <v>3.9467631543726149E-6</v>
      </c>
    </row>
    <row r="266" spans="1:79" ht="14.5" x14ac:dyDescent="0.35">
      <c r="A266" s="13">
        <v>2217</v>
      </c>
      <c r="B266" s="18">
        <f t="shared" si="302"/>
        <v>1286.5291579511224</v>
      </c>
      <c r="C266">
        <f t="shared" si="303"/>
        <v>3572.5779204218784</v>
      </c>
      <c r="D266">
        <f t="shared" si="304"/>
        <v>6809.5032854814181</v>
      </c>
      <c r="E266" s="11">
        <f t="shared" si="327"/>
        <v>2.3875914402168973E-7</v>
      </c>
      <c r="F266" s="11">
        <f t="shared" si="289"/>
        <v>4.7865944800331088E-7</v>
      </c>
      <c r="G266" s="11">
        <f t="shared" si="290"/>
        <v>1.0567983384128321E-6</v>
      </c>
      <c r="H266">
        <f t="shared" si="281"/>
        <v>369919.58477679215</v>
      </c>
      <c r="I266">
        <f t="shared" si="282"/>
        <v>71368.867386413476</v>
      </c>
      <c r="J266">
        <f t="shared" si="328"/>
        <v>51162.38517931597</v>
      </c>
      <c r="K266">
        <f t="shared" si="305"/>
        <v>287532.99720459664</v>
      </c>
      <c r="L266">
        <f t="shared" si="283"/>
        <v>19976.853962638183</v>
      </c>
      <c r="M266">
        <f t="shared" si="306"/>
        <v>7513.3799095742552</v>
      </c>
      <c r="N266" s="11">
        <f t="shared" si="329"/>
        <v>2.8033810741585211E-3</v>
      </c>
      <c r="O266" s="11">
        <f t="shared" si="319"/>
        <v>2.8809351511402967E-3</v>
      </c>
      <c r="P266" s="11">
        <f t="shared" si="320"/>
        <v>3.1478432588620347E-3</v>
      </c>
      <c r="Q266">
        <f t="shared" ref="Q266:Q329" si="340">T266*H266/1000</f>
        <v>3814.5917690560564</v>
      </c>
      <c r="R266">
        <f t="shared" si="284"/>
        <v>2606.2424919909508</v>
      </c>
      <c r="S266">
        <f t="shared" si="285"/>
        <v>2402.4181835148174</v>
      </c>
      <c r="T266">
        <f t="shared" si="307"/>
        <v>10.311948666783252</v>
      </c>
      <c r="U266">
        <f t="shared" si="308"/>
        <v>36.517918630821683</v>
      </c>
      <c r="V266">
        <f t="shared" si="309"/>
        <v>46.956727585993626</v>
      </c>
      <c r="W266" s="11">
        <f t="shared" si="321"/>
        <v>-1.219247815263802E-2</v>
      </c>
      <c r="X266" s="11">
        <f t="shared" si="322"/>
        <v>-1.3228586309256496E-2</v>
      </c>
      <c r="Y266" s="11">
        <f t="shared" si="323"/>
        <v>-1.2203590291796629E-2</v>
      </c>
      <c r="Z266">
        <f t="shared" si="310"/>
        <v>3987.6321004809161</v>
      </c>
      <c r="AA266">
        <f t="shared" si="311"/>
        <v>11238.453318203658</v>
      </c>
      <c r="AB266">
        <f t="shared" si="312"/>
        <v>4675.9884088622148</v>
      </c>
      <c r="AC266">
        <f t="shared" si="313"/>
        <v>1.3429542553720197</v>
      </c>
      <c r="AD266">
        <f t="shared" si="314"/>
        <v>4.7116883026337968</v>
      </c>
      <c r="AE266">
        <f t="shared" si="315"/>
        <v>1.9666615819889084</v>
      </c>
      <c r="AF266" s="11">
        <f t="shared" si="286"/>
        <v>-2.9039671966837322E-3</v>
      </c>
      <c r="AG266" s="11">
        <f t="shared" si="287"/>
        <v>2.0566286860739247E-3</v>
      </c>
      <c r="AH266" s="11">
        <f t="shared" si="288"/>
        <v>8.2570411056281934E-4</v>
      </c>
      <c r="AI266">
        <f t="shared" si="297"/>
        <v>718301.66001859959</v>
      </c>
      <c r="AJ266">
        <f t="shared" si="292"/>
        <v>138464.0887206498</v>
      </c>
      <c r="AK266">
        <f t="shared" si="293"/>
        <v>98957.266377158085</v>
      </c>
      <c r="AL266">
        <f t="shared" si="295"/>
        <v>98.464544670213186</v>
      </c>
      <c r="AM266">
        <f t="shared" si="296"/>
        <v>11.682273136623571</v>
      </c>
      <c r="AN266">
        <f t="shared" si="291"/>
        <v>5.069055186544186</v>
      </c>
      <c r="AO266" s="11">
        <f t="shared" si="324"/>
        <v>2.7616162617494565E-3</v>
      </c>
      <c r="AP266" s="11">
        <f t="shared" si="325"/>
        <v>2.7616162617494664E-3</v>
      </c>
      <c r="AQ266" s="11">
        <f t="shared" si="326"/>
        <v>2.7616162617494504E-3</v>
      </c>
      <c r="AR266">
        <f t="shared" si="316"/>
        <v>369919.58477679215</v>
      </c>
      <c r="AS266">
        <f t="shared" si="301"/>
        <v>71368.867386413476</v>
      </c>
      <c r="AT266">
        <f t="shared" si="317"/>
        <v>51162.38517931597</v>
      </c>
      <c r="AU266">
        <f t="shared" si="294"/>
        <v>73983.916955358436</v>
      </c>
      <c r="AV266">
        <f t="shared" ref="AV266:AV329" si="341">AV$6*AS266</f>
        <v>14273.773477282695</v>
      </c>
      <c r="AW266">
        <f t="shared" ref="AW266:AW329" si="342">AW$6*AT266</f>
        <v>10232.477035863194</v>
      </c>
      <c r="AX266">
        <f t="shared" ref="AX266:AX329" si="343">((AR266-AU266)/B266)*1000</f>
        <v>230026.39776367732</v>
      </c>
      <c r="AY266">
        <f t="shared" ref="AY266:AY329" si="344">((AS266-AV266)/C266)*1000</f>
        <v>15981.483170110545</v>
      </c>
      <c r="AZ266">
        <f t="shared" ref="AZ266:AZ329" si="345">((AT266-AW266)/D266)*1000</f>
        <v>6010.7039276594041</v>
      </c>
      <c r="BA266">
        <f t="shared" ref="BA266:BA329" si="346">LN(AX266)*B266</f>
        <v>15883.42382677254</v>
      </c>
      <c r="BB266">
        <f t="shared" ref="BB266:BB329" si="347">LN(AY266)*C266</f>
        <v>34579.646295443279</v>
      </c>
      <c r="BC266">
        <f t="shared" ref="BC266:BC329" si="348">LN(AZ266)*D266</f>
        <v>59251.511508655603</v>
      </c>
      <c r="BD266">
        <f t="shared" ref="BD266:BD329" si="349">(BA266+BB266+BC266)*BV266</f>
        <v>7.3446724880471308</v>
      </c>
      <c r="BE266">
        <f t="shared" si="299"/>
        <v>0.22892962336720582</v>
      </c>
      <c r="BF266">
        <f t="shared" si="299"/>
        <v>9.4306365573996173E-2</v>
      </c>
      <c r="BG266">
        <f t="shared" si="299"/>
        <v>1.9318389499603753E-2</v>
      </c>
      <c r="BH266">
        <f t="shared" si="330"/>
        <v>0.10366142670646582</v>
      </c>
      <c r="BI266">
        <f t="shared" si="331"/>
        <v>5.2408772455050717E-3</v>
      </c>
      <c r="BJ266">
        <f t="shared" si="332"/>
        <v>8.8936905877762111E-4</v>
      </c>
      <c r="BK266">
        <f t="shared" si="333"/>
        <v>3.7320017285840052E-5</v>
      </c>
      <c r="BL266">
        <f t="shared" si="334"/>
        <v>1938.7031345233743</v>
      </c>
      <c r="BM266">
        <f t="shared" si="335"/>
        <v>63.473262413479411</v>
      </c>
      <c r="BN266">
        <f t="shared" si="300"/>
        <v>1.9093810992768789</v>
      </c>
      <c r="BO266">
        <f t="shared" si="336"/>
        <v>4247.4104473625312</v>
      </c>
      <c r="BP266">
        <f t="shared" si="337"/>
        <v>119.77695342549086</v>
      </c>
      <c r="BQ266">
        <f t="shared" si="338"/>
        <v>42.274479669348743</v>
      </c>
      <c r="BR266" s="11">
        <f t="shared" ref="BR266:BR329" si="350">SUM(H266:J266)*SUM(B265:D265)/SUM(H265:J265)/SUM(B266:D266)-1+BR$6</f>
        <v>3.2849964720540442E-2</v>
      </c>
      <c r="BS266">
        <f>MAX(-99,(BS$3*'Climate Model'!E372+BS$4*'Climate Model'!E372^2+BS$6*'Climate Model'!E372^6)*(K266/K$69)^BS$8)</f>
        <v>-17.101553211799313</v>
      </c>
      <c r="BT266">
        <f>MAX(-99,(BT$3*'Climate Model'!E372+BT$4*'Climate Model'!E372^2+BT$6*'Climate Model'!E372^6)*(L266/L$69)^BS$8)</f>
        <v>-17.664874035116739</v>
      </c>
      <c r="BU266">
        <f>MAX(-99,(BU$3*'Climate Model'!E372+BU$4*'Climate Model'!E372^2+BU$6*'Climate Model'!E372^6)*(M266/M$69)^BS$8)</f>
        <v>-13.237211112581591</v>
      </c>
      <c r="BV266" s="41">
        <f t="shared" si="318"/>
        <v>6.694344889139595E-5</v>
      </c>
      <c r="BW266">
        <f>MAX(-99,(BW$3*'Climate Model'!N372+BW$4*'Climate Model'!N372^2+BW$6*'Climate Model'!N372^6)*(K266/K$69)^BS$8)</f>
        <v>-17.101565219763742</v>
      </c>
      <c r="BX266">
        <f>MAX(-99,(BX$3*'Climate Model'!N372+BX$4*'Climate Model'!N372^2+BX$6*'Climate Model'!N372^6)*(L266/L$69)^BS$8)</f>
        <v>-17.664885169593632</v>
      </c>
      <c r="BY266">
        <f>MAX(-99,(BY$3*'Climate Model'!N372+BY$4*'Climate Model'!N372^2+BY$6*'Climate Model'!N372^6)*(M266/M$69)^BS$8)</f>
        <v>-13.237218626347051</v>
      </c>
      <c r="BZ266">
        <f t="shared" si="339"/>
        <v>5.6210583829904903E-2</v>
      </c>
      <c r="CA266">
        <f t="shared" ref="CA266:CA329" si="351">BZ266*BV266</f>
        <v>3.7629303457727667E-6</v>
      </c>
    </row>
    <row r="267" spans="1:79" ht="14.5" x14ac:dyDescent="0.35">
      <c r="A267" s="13">
        <v>2218</v>
      </c>
      <c r="B267" s="18">
        <f t="shared" si="302"/>
        <v>1286.5294497631928</v>
      </c>
      <c r="C267">
        <f t="shared" si="303"/>
        <v>3572.5795449676448</v>
      </c>
      <c r="D267">
        <f t="shared" si="304"/>
        <v>6809.5101219395874</v>
      </c>
      <c r="E267" s="11">
        <f t="shared" si="327"/>
        <v>2.2682118682060523E-7</v>
      </c>
      <c r="F267" s="11">
        <f t="shared" si="289"/>
        <v>4.5472647560314529E-7</v>
      </c>
      <c r="G267" s="11">
        <f t="shared" si="290"/>
        <v>1.0039584214921904E-6</v>
      </c>
      <c r="H267">
        <f t="shared" ref="H267:H330" si="352">AR267</f>
        <v>370949.57129822578</v>
      </c>
      <c r="I267">
        <f t="shared" ref="I267:I330" si="353">AS267</f>
        <v>71573.047772046411</v>
      </c>
      <c r="J267">
        <f t="shared" si="328"/>
        <v>51322.156245728853</v>
      </c>
      <c r="K267">
        <f t="shared" si="305"/>
        <v>288333.52502463525</v>
      </c>
      <c r="L267">
        <f t="shared" ref="L267:L330" si="354">I267/C267*1000</f>
        <v>20033.996968063202</v>
      </c>
      <c r="M267">
        <f t="shared" si="306"/>
        <v>7536.8352975016214</v>
      </c>
      <c r="N267" s="11">
        <f t="shared" si="329"/>
        <v>2.7841250493729824E-3</v>
      </c>
      <c r="O267" s="11">
        <f t="shared" si="319"/>
        <v>2.8604606877485074E-3</v>
      </c>
      <c r="P267" s="11">
        <f t="shared" si="320"/>
        <v>3.1218157752780722E-3</v>
      </c>
      <c r="Q267">
        <f t="shared" si="340"/>
        <v>3778.5741120266493</v>
      </c>
      <c r="R267">
        <f t="shared" ref="R267:R330" si="355">U267*I267/1000</f>
        <v>2579.1231954011373</v>
      </c>
      <c r="S267">
        <f t="shared" ref="S267:S330" si="356">V267*J267/1000</f>
        <v>2380.5108274171844</v>
      </c>
      <c r="T267">
        <f t="shared" si="307"/>
        <v>10.186220457952372</v>
      </c>
      <c r="U267">
        <f t="shared" si="308"/>
        <v>36.034838192379453</v>
      </c>
      <c r="V267">
        <f t="shared" si="309"/>
        <v>46.383686921090657</v>
      </c>
      <c r="W267" s="11">
        <f t="shared" si="321"/>
        <v>-1.219247815263802E-2</v>
      </c>
      <c r="X267" s="11">
        <f t="shared" si="322"/>
        <v>-1.3228586309256496E-2</v>
      </c>
      <c r="Y267" s="11">
        <f t="shared" si="323"/>
        <v>-1.2203590291796629E-2</v>
      </c>
      <c r="Z267">
        <f t="shared" si="310"/>
        <v>3938.585646329715</v>
      </c>
      <c r="AA267">
        <f t="shared" si="311"/>
        <v>11144.612028853553</v>
      </c>
      <c r="AB267">
        <f t="shared" si="312"/>
        <v>4637.2949837842953</v>
      </c>
      <c r="AC267">
        <f t="shared" si="313"/>
        <v>1.3390543602677725</v>
      </c>
      <c r="AD267">
        <f t="shared" si="314"/>
        <v>4.7213784959568326</v>
      </c>
      <c r="AE267">
        <f t="shared" si="315"/>
        <v>1.9682854625412427</v>
      </c>
      <c r="AF267" s="11">
        <f t="shared" ref="AF267:AF330" si="357">AC$6-1</f>
        <v>-2.9039671966837322E-3</v>
      </c>
      <c r="AG267" s="11">
        <f t="shared" ref="AG267:AG330" si="358">AD$6-1</f>
        <v>2.0566286860739247E-3</v>
      </c>
      <c r="AH267" s="11">
        <f t="shared" ref="AH267:AH330" si="359">AE$6-1</f>
        <v>8.2570411056281934E-4</v>
      </c>
      <c r="AI267">
        <f t="shared" si="297"/>
        <v>720455.41097209812</v>
      </c>
      <c r="AJ267">
        <f t="shared" si="292"/>
        <v>138891.45332586754</v>
      </c>
      <c r="AK267">
        <f t="shared" si="293"/>
        <v>99294.01677530547</v>
      </c>
      <c r="AL267">
        <f t="shared" si="295"/>
        <v>98.733746745102536</v>
      </c>
      <c r="AM267">
        <f t="shared" si="296"/>
        <v>11.714212472537188</v>
      </c>
      <c r="AN267">
        <f t="shared" si="291"/>
        <v>5.0829139839267032</v>
      </c>
      <c r="AO267" s="11">
        <f t="shared" si="324"/>
        <v>2.7340000991319621E-3</v>
      </c>
      <c r="AP267" s="11">
        <f t="shared" si="325"/>
        <v>2.7340000991319716E-3</v>
      </c>
      <c r="AQ267" s="11">
        <f t="shared" si="326"/>
        <v>2.734000099131956E-3</v>
      </c>
      <c r="AR267">
        <f t="shared" si="316"/>
        <v>370949.57129822578</v>
      </c>
      <c r="AS267">
        <f t="shared" si="301"/>
        <v>71573.047772046411</v>
      </c>
      <c r="AT267">
        <f t="shared" si="317"/>
        <v>51322.156245728853</v>
      </c>
      <c r="AU267">
        <f t="shared" si="294"/>
        <v>74189.914259645157</v>
      </c>
      <c r="AV267">
        <f t="shared" si="341"/>
        <v>14314.609554409282</v>
      </c>
      <c r="AW267">
        <f t="shared" si="342"/>
        <v>10264.431249145771</v>
      </c>
      <c r="AX267">
        <f t="shared" si="343"/>
        <v>230666.82001970822</v>
      </c>
      <c r="AY267">
        <f t="shared" si="344"/>
        <v>16027.197574450562</v>
      </c>
      <c r="AZ267">
        <f t="shared" si="345"/>
        <v>6029.4682380012973</v>
      </c>
      <c r="BA267">
        <f t="shared" si="346"/>
        <v>15887.004311401393</v>
      </c>
      <c r="BB267">
        <f t="shared" si="347"/>
        <v>34589.86665503525</v>
      </c>
      <c r="BC267">
        <f t="shared" si="348"/>
        <v>59272.795917891002</v>
      </c>
      <c r="BD267">
        <f t="shared" si="349"/>
        <v>6.997163062779733</v>
      </c>
      <c r="BE267">
        <f t="shared" si="299"/>
        <v>0.22892962336720582</v>
      </c>
      <c r="BF267">
        <f t="shared" si="299"/>
        <v>9.4306365573996173E-2</v>
      </c>
      <c r="BG267">
        <f t="shared" si="299"/>
        <v>1.9318389499603753E-2</v>
      </c>
      <c r="BH267">
        <f t="shared" si="330"/>
        <v>0.10355988011180779</v>
      </c>
      <c r="BI267">
        <f t="shared" si="331"/>
        <v>5.2408772455050717E-3</v>
      </c>
      <c r="BJ267">
        <f t="shared" si="332"/>
        <v>8.8936905877762111E-4</v>
      </c>
      <c r="BK267">
        <f t="shared" si="333"/>
        <v>3.7320017285840052E-5</v>
      </c>
      <c r="BL267">
        <f t="shared" si="334"/>
        <v>1944.1011674467327</v>
      </c>
      <c r="BM267">
        <f t="shared" si="335"/>
        <v>63.654854130870625</v>
      </c>
      <c r="BN267">
        <f t="shared" si="300"/>
        <v>1.9153437582371848</v>
      </c>
      <c r="BO267">
        <f t="shared" si="336"/>
        <v>4312.2761961348087</v>
      </c>
      <c r="BP267">
        <f t="shared" si="337"/>
        <v>121.13107196482738</v>
      </c>
      <c r="BQ267">
        <f t="shared" si="338"/>
        <v>42.76033367648408</v>
      </c>
      <c r="BR267" s="11">
        <f t="shared" si="350"/>
        <v>3.2829861230843499E-2</v>
      </c>
      <c r="BS267">
        <f>MAX(-99,(BS$3*'Climate Model'!E373+BS$4*'Climate Model'!E373^2+BS$6*'Climate Model'!E373^6)*(K267/K$69)^BS$8)</f>
        <v>-17.145698730646437</v>
      </c>
      <c r="BT267">
        <f>MAX(-99,(BT$3*'Climate Model'!E373+BT$4*'Climate Model'!E373^2+BT$6*'Climate Model'!E373^6)*(L267/L$69)^BS$8)</f>
        <v>-17.704213503888628</v>
      </c>
      <c r="BU267">
        <f>MAX(-99,(BU$3*'Climate Model'!E373+BU$4*'Climate Model'!E373^2+BU$6*'Climate Model'!E373^6)*(M267/M$69)^BS$8)</f>
        <v>-13.261952819378147</v>
      </c>
      <c r="BV267" s="41">
        <f t="shared" si="318"/>
        <v>6.3755665610853288E-5</v>
      </c>
      <c r="BW267">
        <f>MAX(-99,(BW$3*'Climate Model'!N373+BW$4*'Climate Model'!N373^2+BW$6*'Climate Model'!N373^6)*(K267/K$69)^BS$8)</f>
        <v>-17.145710718115883</v>
      </c>
      <c r="BX267">
        <f>MAX(-99,(BX$3*'Climate Model'!N373+BX$4*'Climate Model'!N373^2+BX$6*'Climate Model'!N373^6)*(L267/L$69)^BS$8)</f>
        <v>-17.704224618247018</v>
      </c>
      <c r="BY267">
        <f>MAX(-99,(BY$3*'Climate Model'!N373+BY$4*'Climate Model'!N373^2+BY$6*'Climate Model'!N373^6)*(M267/M$69)^BS$8)</f>
        <v>-13.261960318421009</v>
      </c>
      <c r="BZ267">
        <f t="shared" si="339"/>
        <v>5.6271022052470927E-2</v>
      </c>
      <c r="CA267">
        <f t="shared" si="351"/>
        <v>3.5875964655582878E-6</v>
      </c>
    </row>
    <row r="268" spans="1:79" ht="14.5" x14ac:dyDescent="0.35">
      <c r="A268" s="13">
        <v>2219</v>
      </c>
      <c r="B268" s="18">
        <f t="shared" si="302"/>
        <v>1286.5297269847226</v>
      </c>
      <c r="C268">
        <f t="shared" si="303"/>
        <v>3572.581088286825</v>
      </c>
      <c r="D268">
        <f t="shared" si="304"/>
        <v>6809.5166165813689</v>
      </c>
      <c r="E268" s="11">
        <f t="shared" si="327"/>
        <v>2.1548012747957497E-7</v>
      </c>
      <c r="F268" s="11">
        <f t="shared" ref="F268:F331" si="360">E$6*F267</f>
        <v>4.3199015182298802E-7</v>
      </c>
      <c r="G268" s="11">
        <f t="shared" ref="G268:G331" si="361">E$6*G267</f>
        <v>9.5376050041758084E-7</v>
      </c>
      <c r="H268">
        <f t="shared" si="352"/>
        <v>371975.37080022169</v>
      </c>
      <c r="I268">
        <f t="shared" si="353"/>
        <v>71776.363114454609</v>
      </c>
      <c r="J268">
        <f t="shared" si="328"/>
        <v>51481.102096317918</v>
      </c>
      <c r="K268">
        <f t="shared" si="305"/>
        <v>289130.80125403032</v>
      </c>
      <c r="L268">
        <f t="shared" si="354"/>
        <v>20090.898244348551</v>
      </c>
      <c r="M268">
        <f t="shared" si="306"/>
        <v>7560.1698321669346</v>
      </c>
      <c r="N268" s="11">
        <f t="shared" si="329"/>
        <v>2.7651180324138377E-3</v>
      </c>
      <c r="O268" s="11">
        <f t="shared" si="319"/>
        <v>2.8402358439035933E-3</v>
      </c>
      <c r="P268" s="11">
        <f t="shared" si="320"/>
        <v>3.096065356907604E-3</v>
      </c>
      <c r="Q268">
        <f t="shared" si="340"/>
        <v>3742.8255501441108</v>
      </c>
      <c r="R268">
        <f t="shared" si="355"/>
        <v>2552.234558690378</v>
      </c>
      <c r="S268">
        <f t="shared" si="356"/>
        <v>2358.7425722621542</v>
      </c>
      <c r="T268">
        <f t="shared" si="307"/>
        <v>10.062025187560833</v>
      </c>
      <c r="U268">
        <f t="shared" si="308"/>
        <v>35.558148225211468</v>
      </c>
      <c r="V268">
        <f t="shared" si="309"/>
        <v>45.817639409682698</v>
      </c>
      <c r="W268" s="11">
        <f t="shared" si="321"/>
        <v>-1.219247815263802E-2</v>
      </c>
      <c r="X268" s="11">
        <f t="shared" si="322"/>
        <v>-1.3228586309256496E-2</v>
      </c>
      <c r="Y268" s="11">
        <f t="shared" si="323"/>
        <v>-1.2203590291796629E-2</v>
      </c>
      <c r="Z268">
        <f t="shared" si="310"/>
        <v>3890.0677003823612</v>
      </c>
      <c r="AA268">
        <f t="shared" si="311"/>
        <v>11051.328426848779</v>
      </c>
      <c r="AB268">
        <f t="shared" si="312"/>
        <v>4598.8021779117062</v>
      </c>
      <c r="AC268">
        <f t="shared" si="313"/>
        <v>1.3351657903309786</v>
      </c>
      <c r="AD268">
        <f t="shared" si="314"/>
        <v>4.7310886184094301</v>
      </c>
      <c r="AE268">
        <f t="shared" si="315"/>
        <v>1.9699106839384239</v>
      </c>
      <c r="AF268" s="11">
        <f t="shared" si="357"/>
        <v>-2.9039671966837322E-3</v>
      </c>
      <c r="AG268" s="11">
        <f t="shared" si="358"/>
        <v>2.0566286860739247E-3</v>
      </c>
      <c r="AH268" s="11">
        <f t="shared" si="359"/>
        <v>8.2570411056281934E-4</v>
      </c>
      <c r="AI268">
        <f t="shared" si="297"/>
        <v>722599.78413453349</v>
      </c>
      <c r="AJ268">
        <f t="shared" si="292"/>
        <v>139316.91754769007</v>
      </c>
      <c r="AK268">
        <f t="shared" si="293"/>
        <v>99629.046346920688</v>
      </c>
      <c r="AL268">
        <f t="shared" si="295"/>
        <v>99.000985437757436</v>
      </c>
      <c r="AM268">
        <f t="shared" si="296"/>
        <v>11.745918864017746</v>
      </c>
      <c r="AN268">
        <f t="shared" ref="AN268:AN331" si="362">AN267*(1+AQ268)</f>
        <v>5.0966717043892791</v>
      </c>
      <c r="AO268" s="11">
        <f t="shared" si="324"/>
        <v>2.7066600981406424E-3</v>
      </c>
      <c r="AP268" s="11">
        <f t="shared" si="325"/>
        <v>2.7066600981406519E-3</v>
      </c>
      <c r="AQ268" s="11">
        <f t="shared" si="326"/>
        <v>2.7066600981406363E-3</v>
      </c>
      <c r="AR268">
        <f t="shared" si="316"/>
        <v>371975.37080022169</v>
      </c>
      <c r="AS268">
        <f t="shared" si="301"/>
        <v>71776.363114454609</v>
      </c>
      <c r="AT268">
        <f t="shared" si="317"/>
        <v>51481.102096317918</v>
      </c>
      <c r="AU268">
        <f t="shared" si="294"/>
        <v>74395.074160044343</v>
      </c>
      <c r="AV268">
        <f t="shared" si="341"/>
        <v>14355.272622890923</v>
      </c>
      <c r="AW268">
        <f t="shared" si="342"/>
        <v>10296.220419263584</v>
      </c>
      <c r="AX268">
        <f t="shared" si="343"/>
        <v>231304.64100322424</v>
      </c>
      <c r="AY268">
        <f t="shared" si="344"/>
        <v>16072.71859547884</v>
      </c>
      <c r="AZ268">
        <f t="shared" si="345"/>
        <v>6048.1358657335477</v>
      </c>
      <c r="BA268">
        <f t="shared" si="346"/>
        <v>15890.560232005671</v>
      </c>
      <c r="BB268">
        <f t="shared" si="347"/>
        <v>34600.014187708206</v>
      </c>
      <c r="BC268">
        <f t="shared" si="348"/>
        <v>59293.902588922261</v>
      </c>
      <c r="BD268">
        <f t="shared" si="349"/>
        <v>6.6660784813571574</v>
      </c>
      <c r="BE268">
        <f t="shared" si="299"/>
        <v>0.22892962336720582</v>
      </c>
      <c r="BF268">
        <f t="shared" si="299"/>
        <v>9.4306365573996173E-2</v>
      </c>
      <c r="BG268">
        <f t="shared" si="299"/>
        <v>1.9318389499603753E-2</v>
      </c>
      <c r="BH268">
        <f t="shared" si="330"/>
        <v>0.10345871481737294</v>
      </c>
      <c r="BI268">
        <f t="shared" si="331"/>
        <v>5.2408772455050717E-3</v>
      </c>
      <c r="BJ268">
        <f t="shared" si="332"/>
        <v>8.8936905877762111E-4</v>
      </c>
      <c r="BK268">
        <f t="shared" si="333"/>
        <v>3.7320017285840052E-5</v>
      </c>
      <c r="BL268">
        <f t="shared" si="334"/>
        <v>1949.4772567151936</v>
      </c>
      <c r="BM268">
        <f t="shared" si="335"/>
        <v>63.835676505583258</v>
      </c>
      <c r="BN268">
        <f t="shared" si="300"/>
        <v>1.9212756201286811</v>
      </c>
      <c r="BO268">
        <f t="shared" si="336"/>
        <v>4378.133652059646</v>
      </c>
      <c r="BP268">
        <f t="shared" si="337"/>
        <v>122.50052985483092</v>
      </c>
      <c r="BQ268">
        <f t="shared" si="338"/>
        <v>43.25178355974203</v>
      </c>
      <c r="BR268" s="11">
        <f t="shared" si="350"/>
        <v>3.2810008035730281E-2</v>
      </c>
      <c r="BS268">
        <f>MAX(-99,(BS$3*'Climate Model'!E374+BS$4*'Climate Model'!E374^2+BS$6*'Climate Model'!E374^6)*(K268/K$69)^BS$8)</f>
        <v>-17.188783679090086</v>
      </c>
      <c r="BT268">
        <f>MAX(-99,(BT$3*'Climate Model'!E374+BT$4*'Climate Model'!E374^2+BT$6*'Climate Model'!E374^6)*(L268/L$69)^BS$8)</f>
        <v>-17.742578844731998</v>
      </c>
      <c r="BU268">
        <f>MAX(-99,(BU$3*'Climate Model'!E374+BU$4*'Climate Model'!E374^2+BU$6*'Climate Model'!E374^6)*(M268/M$69)^BS$8)</f>
        <v>-13.286056603315339</v>
      </c>
      <c r="BV268" s="41">
        <f t="shared" si="318"/>
        <v>6.0719681534145979E-5</v>
      </c>
      <c r="BW268">
        <f>MAX(-99,(BW$3*'Climate Model'!N374+BW$4*'Climate Model'!N374^2+BW$6*'Climate Model'!N374^6)*(K268/K$69)^BS$8)</f>
        <v>-17.188795646117406</v>
      </c>
      <c r="BX268">
        <f>MAX(-99,(BX$3*'Climate Model'!N374+BX$4*'Climate Model'!N374^2+BX$6*'Climate Model'!N374^6)*(L268/L$69)^BS$8)</f>
        <v>-17.742589939049157</v>
      </c>
      <c r="BY268">
        <f>MAX(-99,(BY$3*'Climate Model'!N374+BY$4*'Climate Model'!N374^2+BY$6*'Climate Model'!N374^6)*(M268/M$69)^BS$8)</f>
        <v>-13.286064087717518</v>
      </c>
      <c r="BZ268">
        <f t="shared" si="339"/>
        <v>5.6330544341046604E-2</v>
      </c>
      <c r="CA268">
        <f t="shared" si="351"/>
        <v>3.4203727130334387E-6</v>
      </c>
    </row>
    <row r="269" spans="1:79" ht="14.5" x14ac:dyDescent="0.35">
      <c r="A269" s="13">
        <v>2220</v>
      </c>
      <c r="B269" s="18">
        <f t="shared" si="302"/>
        <v>1286.5299903452328</v>
      </c>
      <c r="C269">
        <f t="shared" si="303"/>
        <v>3572.5825544406789</v>
      </c>
      <c r="D269">
        <f t="shared" si="304"/>
        <v>6809.5227864969465</v>
      </c>
      <c r="E269" s="11">
        <f t="shared" si="327"/>
        <v>2.0470612110559621E-7</v>
      </c>
      <c r="F269" s="11">
        <f t="shared" si="360"/>
        <v>4.103906442318386E-7</v>
      </c>
      <c r="G269" s="11">
        <f t="shared" si="361"/>
        <v>9.0607247539670173E-7</v>
      </c>
      <c r="H269">
        <f t="shared" si="352"/>
        <v>372997.02336010273</v>
      </c>
      <c r="I269">
        <f t="shared" si="353"/>
        <v>71978.820329361944</v>
      </c>
      <c r="J269">
        <f t="shared" si="328"/>
        <v>51639.22612874199</v>
      </c>
      <c r="K269">
        <f t="shared" si="305"/>
        <v>289924.8569090963</v>
      </c>
      <c r="L269">
        <f t="shared" si="354"/>
        <v>20147.559708562396</v>
      </c>
      <c r="M269">
        <f t="shared" si="306"/>
        <v>7583.3839973545328</v>
      </c>
      <c r="N269" s="11">
        <f t="shared" si="329"/>
        <v>2.7463544237485956E-3</v>
      </c>
      <c r="O269" s="11">
        <f t="shared" si="319"/>
        <v>2.8202553974799641E-3</v>
      </c>
      <c r="P269" s="11">
        <f t="shared" si="320"/>
        <v>3.0705877914047326E-3</v>
      </c>
      <c r="Q269">
        <f t="shared" si="340"/>
        <v>3707.3457878048512</v>
      </c>
      <c r="R269">
        <f t="shared" si="355"/>
        <v>2525.5758745649969</v>
      </c>
      <c r="S269">
        <f t="shared" si="356"/>
        <v>2337.1139007820875</v>
      </c>
      <c r="T269">
        <f t="shared" si="307"/>
        <v>9.9393441652902048</v>
      </c>
      <c r="U269">
        <f t="shared" si="308"/>
        <v>35.08776419241692</v>
      </c>
      <c r="V269">
        <f t="shared" si="309"/>
        <v>45.258499710189653</v>
      </c>
      <c r="W269" s="11">
        <f t="shared" si="321"/>
        <v>-1.219247815263802E-2</v>
      </c>
      <c r="X269" s="11">
        <f t="shared" si="322"/>
        <v>-1.3228586309256496E-2</v>
      </c>
      <c r="Y269" s="11">
        <f t="shared" si="323"/>
        <v>-1.2203590291796629E-2</v>
      </c>
      <c r="Z269">
        <f t="shared" si="310"/>
        <v>3842.0745600680339</v>
      </c>
      <c r="AA269">
        <f t="shared" si="311"/>
        <v>10958.604377862268</v>
      </c>
      <c r="AB269">
        <f t="shared" si="312"/>
        <v>4560.5115878167007</v>
      </c>
      <c r="AC269">
        <f t="shared" si="313"/>
        <v>1.3312885126737231</v>
      </c>
      <c r="AD269">
        <f t="shared" si="314"/>
        <v>4.7408187109784086</v>
      </c>
      <c r="AE269">
        <f t="shared" si="315"/>
        <v>1.9715372472875936</v>
      </c>
      <c r="AF269" s="11">
        <f t="shared" si="357"/>
        <v>-2.9039671966837322E-3</v>
      </c>
      <c r="AG269" s="11">
        <f t="shared" si="358"/>
        <v>2.0566286860739247E-3</v>
      </c>
      <c r="AH269" s="11">
        <f t="shared" si="359"/>
        <v>8.2570411056281934E-4</v>
      </c>
      <c r="AI269">
        <f t="shared" si="297"/>
        <v>724734.87988112448</v>
      </c>
      <c r="AJ269">
        <f t="shared" ref="AJ269:AJ332" si="363">(1-AI$6)*AJ268+AV268</f>
        <v>139740.49841581198</v>
      </c>
      <c r="AK269">
        <f t="shared" ref="AK269:AK332" si="364">(1-AI$6)*AK268+AW268</f>
        <v>99962.362131492206</v>
      </c>
      <c r="AL269">
        <f t="shared" si="295"/>
        <v>99.266267834548813</v>
      </c>
      <c r="AM269">
        <f t="shared" si="296"/>
        <v>11.777393151823928</v>
      </c>
      <c r="AN269">
        <f t="shared" si="362"/>
        <v>5.1103287127455159</v>
      </c>
      <c r="AO269" s="11">
        <f t="shared" si="324"/>
        <v>2.6795934971592357E-3</v>
      </c>
      <c r="AP269" s="11">
        <f t="shared" si="325"/>
        <v>2.6795934971592453E-3</v>
      </c>
      <c r="AQ269" s="11">
        <f t="shared" si="326"/>
        <v>2.6795934971592301E-3</v>
      </c>
      <c r="AR269">
        <f t="shared" si="316"/>
        <v>372997.02336010273</v>
      </c>
      <c r="AS269">
        <f t="shared" si="301"/>
        <v>71978.820329361944</v>
      </c>
      <c r="AT269">
        <f t="shared" si="317"/>
        <v>51639.22612874199</v>
      </c>
      <c r="AU269">
        <f t="shared" ref="AU269:AU332" si="365">AU$6*AR269</f>
        <v>74599.404672020552</v>
      </c>
      <c r="AV269">
        <f t="shared" si="341"/>
        <v>14395.76406587239</v>
      </c>
      <c r="AW269">
        <f t="shared" si="342"/>
        <v>10327.845225748399</v>
      </c>
      <c r="AX269">
        <f t="shared" si="343"/>
        <v>231939.88552727707</v>
      </c>
      <c r="AY269">
        <f t="shared" si="344"/>
        <v>16118.047766849915</v>
      </c>
      <c r="AZ269">
        <f t="shared" si="345"/>
        <v>6066.7071978836266</v>
      </c>
      <c r="BA269">
        <f t="shared" si="346"/>
        <v>15894.091909293629</v>
      </c>
      <c r="BB269">
        <f t="shared" si="347"/>
        <v>34610.089801243354</v>
      </c>
      <c r="BC269">
        <f t="shared" si="348"/>
        <v>59314.833514767473</v>
      </c>
      <c r="BD269">
        <f t="shared" si="349"/>
        <v>6.350643457975254</v>
      </c>
      <c r="BE269">
        <f t="shared" si="299"/>
        <v>0.22892962336720582</v>
      </c>
      <c r="BF269">
        <f t="shared" si="299"/>
        <v>9.4306365573996173E-2</v>
      </c>
      <c r="BG269">
        <f t="shared" si="299"/>
        <v>1.9318389499603753E-2</v>
      </c>
      <c r="BH269">
        <f t="shared" si="330"/>
        <v>0.10335792983051917</v>
      </c>
      <c r="BI269">
        <f t="shared" si="331"/>
        <v>5.2408772455050717E-3</v>
      </c>
      <c r="BJ269">
        <f t="shared" si="332"/>
        <v>8.8936905877762111E-4</v>
      </c>
      <c r="BK269">
        <f t="shared" si="333"/>
        <v>3.7320017285840052E-5</v>
      </c>
      <c r="BL269">
        <f t="shared" si="334"/>
        <v>1954.8316123690861</v>
      </c>
      <c r="BM269">
        <f t="shared" si="335"/>
        <v>64.015735688248128</v>
      </c>
      <c r="BN269">
        <f t="shared" si="300"/>
        <v>1.9271768117520542</v>
      </c>
      <c r="BO269">
        <f t="shared" si="336"/>
        <v>4444.9979686706101</v>
      </c>
      <c r="BP269">
        <f t="shared" si="337"/>
        <v>123.88550055294478</v>
      </c>
      <c r="BQ269">
        <f t="shared" si="338"/>
        <v>43.748893719651207</v>
      </c>
      <c r="BR269" s="11">
        <f t="shared" si="350"/>
        <v>3.2790399804651232E-2</v>
      </c>
      <c r="BS269">
        <f>MAX(-99,(BS$3*'Climate Model'!E375+BS$4*'Climate Model'!E375^2+BS$6*'Climate Model'!E375^6)*(K269/K$69)^BS$8)</f>
        <v>-17.230817281340084</v>
      </c>
      <c r="BT269">
        <f>MAX(-99,(BT$3*'Climate Model'!E375+BT$4*'Climate Model'!E375^2+BT$6*'Climate Model'!E375^6)*(L269/L$69)^BS$8)</f>
        <v>-17.77997882888857</v>
      </c>
      <c r="BU269">
        <f>MAX(-99,(BU$3*'Climate Model'!E375+BU$4*'Climate Model'!E375^2+BU$6*'Climate Model'!E375^6)*(M269/M$69)^BS$8)</f>
        <v>-13.309528608899187</v>
      </c>
      <c r="BV269" s="41">
        <f t="shared" si="318"/>
        <v>5.7828268127758084E-5</v>
      </c>
      <c r="BW269">
        <f>MAX(-99,(BW$3*'Climate Model'!N375+BW$4*'Climate Model'!N375^2+BW$6*'Climate Model'!N375^6)*(K269/K$69)^BS$8)</f>
        <v>-17.230829227979012</v>
      </c>
      <c r="BX269">
        <f>MAX(-99,(BX$3*'Climate Model'!N375+BX$4*'Climate Model'!N375^2+BX$6*'Climate Model'!N375^6)*(L269/L$69)^BS$8)</f>
        <v>-17.779989903242065</v>
      </c>
      <c r="BY269">
        <f>MAX(-99,(BY$3*'Climate Model'!N375+BY$4*'Climate Model'!N375^2+BY$6*'Climate Model'!N375^6)*(M269/M$69)^BS$8)</f>
        <v>-13.309536078742333</v>
      </c>
      <c r="BZ269">
        <f t="shared" si="339"/>
        <v>5.6389165790730784E-2</v>
      </c>
      <c r="CA269">
        <f t="shared" si="351"/>
        <v>3.2608877988469834E-6</v>
      </c>
    </row>
    <row r="270" spans="1:79" ht="14.5" x14ac:dyDescent="0.35">
      <c r="A270" s="13">
        <v>2221</v>
      </c>
      <c r="B270" s="18">
        <f t="shared" si="302"/>
        <v>1286.5302405377686</v>
      </c>
      <c r="C270">
        <f t="shared" si="303"/>
        <v>3572.5839472874122</v>
      </c>
      <c r="D270">
        <f t="shared" si="304"/>
        <v>6809.5286479220549</v>
      </c>
      <c r="E270" s="11">
        <f t="shared" si="327"/>
        <v>1.9447081505031639E-7</v>
      </c>
      <c r="F270" s="11">
        <f t="shared" si="360"/>
        <v>3.8987111202024668E-7</v>
      </c>
      <c r="G270" s="11">
        <f t="shared" si="361"/>
        <v>8.607688516268666E-7</v>
      </c>
      <c r="H270">
        <f t="shared" si="352"/>
        <v>374014.56809861108</v>
      </c>
      <c r="I270">
        <f t="shared" si="353"/>
        <v>72180.426181914721</v>
      </c>
      <c r="J270">
        <f t="shared" si="328"/>
        <v>51796.531725732653</v>
      </c>
      <c r="K270">
        <f t="shared" si="305"/>
        <v>290715.72226881608</v>
      </c>
      <c r="L270">
        <f t="shared" si="354"/>
        <v>20203.983236480643</v>
      </c>
      <c r="M270">
        <f t="shared" si="306"/>
        <v>7606.4782753412019</v>
      </c>
      <c r="N270" s="11">
        <f t="shared" si="329"/>
        <v>2.7278287489773743E-3</v>
      </c>
      <c r="O270" s="11">
        <f t="shared" si="319"/>
        <v>2.8005142426389029E-3</v>
      </c>
      <c r="P270" s="11">
        <f t="shared" si="320"/>
        <v>3.0453789488605037E-3</v>
      </c>
      <c r="Q270">
        <f t="shared" si="340"/>
        <v>3672.1344712425075</v>
      </c>
      <c r="R270">
        <f t="shared" si="355"/>
        <v>2499.1463970635605</v>
      </c>
      <c r="S270">
        <f t="shared" si="356"/>
        <v>2315.625253159862</v>
      </c>
      <c r="T270">
        <f t="shared" si="307"/>
        <v>9.8181589287033546</v>
      </c>
      <c r="U270">
        <f t="shared" si="308"/>
        <v>34.623602675398693</v>
      </c>
      <c r="V270">
        <f t="shared" si="309"/>
        <v>44.7061835225051</v>
      </c>
      <c r="W270" s="11">
        <f t="shared" si="321"/>
        <v>-1.219247815263802E-2</v>
      </c>
      <c r="X270" s="11">
        <f t="shared" si="322"/>
        <v>-1.3228586309256496E-2</v>
      </c>
      <c r="Y270" s="11">
        <f t="shared" si="323"/>
        <v>-1.2203590291796629E-2</v>
      </c>
      <c r="Z270">
        <f t="shared" si="310"/>
        <v>3794.6024817770367</v>
      </c>
      <c r="AA270">
        <f t="shared" si="311"/>
        <v>10866.44157173655</v>
      </c>
      <c r="AB270">
        <f t="shared" si="312"/>
        <v>4522.4247298624796</v>
      </c>
      <c r="AC270">
        <f t="shared" si="313"/>
        <v>1.3274224945035966</v>
      </c>
      <c r="AD270">
        <f t="shared" si="314"/>
        <v>4.7505688147348826</v>
      </c>
      <c r="AE270">
        <f t="shared" si="315"/>
        <v>1.9731651536968067</v>
      </c>
      <c r="AF270" s="11">
        <f t="shared" si="357"/>
        <v>-2.9039671966837322E-3</v>
      </c>
      <c r="AG270" s="11">
        <f t="shared" si="358"/>
        <v>2.0566286860739247E-3</v>
      </c>
      <c r="AH270" s="11">
        <f t="shared" si="359"/>
        <v>8.2570411056281934E-4</v>
      </c>
      <c r="AI270">
        <f t="shared" si="297"/>
        <v>726860.79656503268</v>
      </c>
      <c r="AJ270">
        <f t="shared" si="363"/>
        <v>140162.21264010319</v>
      </c>
      <c r="AK270">
        <f t="shared" si="364"/>
        <v>100293.9711440914</v>
      </c>
      <c r="AL270">
        <f t="shared" si="295"/>
        <v>99.52960114786778</v>
      </c>
      <c r="AM270">
        <f t="shared" si="296"/>
        <v>11.808636191666013</v>
      </c>
      <c r="AN270">
        <f t="shared" si="362"/>
        <v>5.1238853802966648</v>
      </c>
      <c r="AO270" s="11">
        <f t="shared" si="324"/>
        <v>2.6527975621876434E-3</v>
      </c>
      <c r="AP270" s="11">
        <f t="shared" si="325"/>
        <v>2.6527975621876529E-3</v>
      </c>
      <c r="AQ270" s="11">
        <f t="shared" si="326"/>
        <v>2.6527975621876377E-3</v>
      </c>
      <c r="AR270">
        <f t="shared" si="316"/>
        <v>374014.56809861108</v>
      </c>
      <c r="AS270">
        <f t="shared" si="301"/>
        <v>72180.426181914721</v>
      </c>
      <c r="AT270">
        <f t="shared" si="317"/>
        <v>51796.531725732653</v>
      </c>
      <c r="AU270">
        <f t="shared" si="365"/>
        <v>74802.913619722225</v>
      </c>
      <c r="AV270">
        <f t="shared" si="341"/>
        <v>14436.085236382945</v>
      </c>
      <c r="AW270">
        <f t="shared" si="342"/>
        <v>10359.306345146531</v>
      </c>
      <c r="AX270">
        <f t="shared" si="343"/>
        <v>232572.57781505285</v>
      </c>
      <c r="AY270">
        <f t="shared" si="344"/>
        <v>16163.186589184512</v>
      </c>
      <c r="AZ270">
        <f t="shared" si="345"/>
        <v>6085.1826202729617</v>
      </c>
      <c r="BA270">
        <f t="shared" si="346"/>
        <v>15897.599656526339</v>
      </c>
      <c r="BB270">
        <f t="shared" si="347"/>
        <v>34620.094383372692</v>
      </c>
      <c r="BC270">
        <f t="shared" si="348"/>
        <v>59335.590653369756</v>
      </c>
      <c r="BD270">
        <f t="shared" si="349"/>
        <v>6.0501192399593249</v>
      </c>
      <c r="BE270">
        <f t="shared" si="299"/>
        <v>0.22892962336720582</v>
      </c>
      <c r="BF270">
        <f t="shared" si="299"/>
        <v>9.4306365573996173E-2</v>
      </c>
      <c r="BG270">
        <f t="shared" si="299"/>
        <v>1.9318389499603753E-2</v>
      </c>
      <c r="BH270">
        <f t="shared" si="330"/>
        <v>0.10325752412748253</v>
      </c>
      <c r="BI270">
        <f t="shared" si="331"/>
        <v>5.2408772455050717E-3</v>
      </c>
      <c r="BJ270">
        <f t="shared" si="332"/>
        <v>8.8936905877762111E-4</v>
      </c>
      <c r="BK270">
        <f t="shared" si="333"/>
        <v>3.7320017285840052E-5</v>
      </c>
      <c r="BL270">
        <f t="shared" si="334"/>
        <v>1960.164439435418</v>
      </c>
      <c r="BM270">
        <f t="shared" si="335"/>
        <v>64.195037695577057</v>
      </c>
      <c r="BN270">
        <f t="shared" si="300"/>
        <v>1.9330474593509053</v>
      </c>
      <c r="BO270">
        <f t="shared" si="336"/>
        <v>4512.884531112486</v>
      </c>
      <c r="BP270">
        <f t="shared" si="337"/>
        <v>125.28615948211771</v>
      </c>
      <c r="BQ270">
        <f t="shared" si="338"/>
        <v>44.251729299061836</v>
      </c>
      <c r="BR270" s="11">
        <f t="shared" si="350"/>
        <v>3.2771031323785421E-2</v>
      </c>
      <c r="BS270">
        <f>MAX(-99,(BS$3*'Climate Model'!E376+BS$4*'Climate Model'!E376^2+BS$6*'Climate Model'!E376^6)*(K270/K$69)^BS$8)</f>
        <v>-17.271808815070123</v>
      </c>
      <c r="BT270">
        <f>MAX(-99,(BT$3*'Climate Model'!E376+BT$4*'Climate Model'!E376^2+BT$6*'Climate Model'!E376^6)*(L270/L$69)^BS$8)</f>
        <v>-17.816422266400618</v>
      </c>
      <c r="BU270">
        <f>MAX(-99,(BU$3*'Climate Model'!E376+BU$4*'Climate Model'!E376^2+BU$6*'Climate Model'!E376^6)*(M270/M$69)^BS$8)</f>
        <v>-13.332374991092582</v>
      </c>
      <c r="BV270" s="41">
        <f t="shared" si="318"/>
        <v>5.507454107405532E-5</v>
      </c>
      <c r="BW270">
        <f>MAX(-99,(BW$3*'Climate Model'!N376+BW$4*'Climate Model'!N376^2+BW$6*'Climate Model'!N376^6)*(K270/K$69)^BS$8)</f>
        <v>-17.271820741375205</v>
      </c>
      <c r="BX270">
        <f>MAX(-99,(BX$3*'Climate Model'!N376+BX$4*'Climate Model'!N376^2+BX$6*'Climate Model'!N376^6)*(L270/L$69)^BS$8)</f>
        <v>-17.816433320868281</v>
      </c>
      <c r="BY270">
        <f>MAX(-99,(BY$3*'Climate Model'!N376+BY$4*'Climate Model'!N376^2+BY$6*'Climate Model'!N376^6)*(M270/M$69)^BS$8)</f>
        <v>-13.332382446458041</v>
      </c>
      <c r="BZ270">
        <f t="shared" si="339"/>
        <v>5.6446901046570568E-2</v>
      </c>
      <c r="CA270">
        <f t="shared" si="351"/>
        <v>3.108787170192487E-6</v>
      </c>
    </row>
    <row r="271" spans="1:79" ht="14.5" x14ac:dyDescent="0.35">
      <c r="A271" s="13">
        <v>2222</v>
      </c>
      <c r="B271" s="18">
        <f t="shared" si="302"/>
        <v>1286.5304782207238</v>
      </c>
      <c r="C271">
        <f t="shared" si="303"/>
        <v>3572.5852704923245</v>
      </c>
      <c r="D271">
        <f t="shared" si="304"/>
        <v>6809.534216280701</v>
      </c>
      <c r="E271" s="11">
        <f t="shared" si="327"/>
        <v>1.8474727429780055E-7</v>
      </c>
      <c r="F271" s="11">
        <f t="shared" si="360"/>
        <v>3.7037755641923434E-7</v>
      </c>
      <c r="G271" s="11">
        <f t="shared" si="361"/>
        <v>8.1773040904552326E-7</v>
      </c>
      <c r="H271">
        <f t="shared" si="352"/>
        <v>375028.0431924903</v>
      </c>
      <c r="I271">
        <f t="shared" si="353"/>
        <v>72381.187288748421</v>
      </c>
      <c r="J271">
        <f t="shared" si="328"/>
        <v>51953.022255182717</v>
      </c>
      <c r="K271">
        <f t="shared" si="305"/>
        <v>291503.42688434047</v>
      </c>
      <c r="L271">
        <f t="shared" si="354"/>
        <v>20260.170663127054</v>
      </c>
      <c r="M271">
        <f t="shared" si="306"/>
        <v>7629.4531468789555</v>
      </c>
      <c r="N271" s="11">
        <f t="shared" si="329"/>
        <v>2.7095356569536381E-3</v>
      </c>
      <c r="O271" s="11">
        <f t="shared" si="319"/>
        <v>2.7810073879371523E-3</v>
      </c>
      <c r="P271" s="11">
        <f t="shared" si="320"/>
        <v>3.020434780210171E-3</v>
      </c>
      <c r="Q271">
        <f t="shared" si="340"/>
        <v>3637.1911907097488</v>
      </c>
      <c r="R271">
        <f t="shared" si="355"/>
        <v>2472.9453431798015</v>
      </c>
      <c r="S271">
        <f t="shared" si="356"/>
        <v>2294.2770281612538</v>
      </c>
      <c r="T271">
        <f t="shared" si="307"/>
        <v>9.6984512404660119</v>
      </c>
      <c r="U271">
        <f t="shared" si="308"/>
        <v>34.165581359069776</v>
      </c>
      <c r="V271">
        <f t="shared" si="309"/>
        <v>44.160607575286576</v>
      </c>
      <c r="W271" s="11">
        <f t="shared" si="321"/>
        <v>-1.219247815263802E-2</v>
      </c>
      <c r="X271" s="11">
        <f t="shared" si="322"/>
        <v>-1.3228586309256496E-2</v>
      </c>
      <c r="Y271" s="11">
        <f t="shared" si="323"/>
        <v>-1.2203590291796629E-2</v>
      </c>
      <c r="Z271">
        <f t="shared" si="310"/>
        <v>3747.6476839445049</v>
      </c>
      <c r="AA271">
        <f t="shared" si="311"/>
        <v>10774.841527857374</v>
      </c>
      <c r="AB271">
        <f t="shared" si="312"/>
        <v>4484.5430421012416</v>
      </c>
      <c r="AC271">
        <f t="shared" si="313"/>
        <v>1.3235677031234181</v>
      </c>
      <c r="AD271">
        <f t="shared" si="314"/>
        <v>4.7603389708344341</v>
      </c>
      <c r="AE271">
        <f t="shared" si="315"/>
        <v>1.9747944042750334</v>
      </c>
      <c r="AF271" s="11">
        <f t="shared" si="357"/>
        <v>-2.9039671966837322E-3</v>
      </c>
      <c r="AG271" s="11">
        <f t="shared" si="358"/>
        <v>2.0566286860739247E-3</v>
      </c>
      <c r="AH271" s="11">
        <f t="shared" si="359"/>
        <v>8.2570411056281934E-4</v>
      </c>
      <c r="AI271">
        <f t="shared" si="297"/>
        <v>728977.63052825164</v>
      </c>
      <c r="AJ271">
        <f t="shared" si="363"/>
        <v>140582.07661247582</v>
      </c>
      <c r="AK271">
        <f t="shared" si="364"/>
        <v>100623.88037482879</v>
      </c>
      <c r="AL271">
        <f t="shared" ref="AL271:AL334" si="366">AL270*(1+AO271)</f>
        <v>99.790992712325448</v>
      </c>
      <c r="AM271">
        <f t="shared" ref="AM271:AM334" si="367">AM270*(1+AP271)</f>
        <v>11.839648853755005</v>
      </c>
      <c r="AN271">
        <f t="shared" si="362"/>
        <v>5.1373420846359865</v>
      </c>
      <c r="AO271" s="11">
        <f t="shared" si="324"/>
        <v>2.626269586565767E-3</v>
      </c>
      <c r="AP271" s="11">
        <f t="shared" si="325"/>
        <v>2.6262695865657765E-3</v>
      </c>
      <c r="AQ271" s="11">
        <f t="shared" si="326"/>
        <v>2.6262695865657613E-3</v>
      </c>
      <c r="AR271">
        <f t="shared" si="316"/>
        <v>375028.0431924903</v>
      </c>
      <c r="AS271">
        <f t="shared" si="301"/>
        <v>72381.187288748421</v>
      </c>
      <c r="AT271">
        <f t="shared" si="317"/>
        <v>51953.022255182717</v>
      </c>
      <c r="AU271">
        <f t="shared" si="365"/>
        <v>75005.608638498059</v>
      </c>
      <c r="AV271">
        <f t="shared" si="341"/>
        <v>14476.237457749685</v>
      </c>
      <c r="AW271">
        <f t="shared" si="342"/>
        <v>10390.604451036545</v>
      </c>
      <c r="AX271">
        <f t="shared" si="343"/>
        <v>233202.74150747235</v>
      </c>
      <c r="AY271">
        <f t="shared" si="344"/>
        <v>16208.136530501644</v>
      </c>
      <c r="AZ271">
        <f t="shared" si="345"/>
        <v>6103.5625175031637</v>
      </c>
      <c r="BA271">
        <f t="shared" si="346"/>
        <v>15901.083779696968</v>
      </c>
      <c r="BB271">
        <f t="shared" si="347"/>
        <v>34630.028802279077</v>
      </c>
      <c r="BC271">
        <f t="shared" si="348"/>
        <v>59356.175928496086</v>
      </c>
      <c r="BD271">
        <f t="shared" si="349"/>
        <v>5.7638018900824433</v>
      </c>
      <c r="BE271">
        <f t="shared" si="299"/>
        <v>0.22892962336720582</v>
      </c>
      <c r="BF271">
        <f t="shared" si="299"/>
        <v>9.4306365573996173E-2</v>
      </c>
      <c r="BG271">
        <f t="shared" si="299"/>
        <v>1.9318389499603753E-2</v>
      </c>
      <c r="BH271">
        <f t="shared" si="330"/>
        <v>0.10315749665436608</v>
      </c>
      <c r="BI271">
        <f t="shared" si="331"/>
        <v>5.2408772455050717E-3</v>
      </c>
      <c r="BJ271">
        <f t="shared" si="332"/>
        <v>8.8936905877762111E-4</v>
      </c>
      <c r="BK271">
        <f t="shared" si="333"/>
        <v>3.7320017285840052E-5</v>
      </c>
      <c r="BL271">
        <f t="shared" si="334"/>
        <v>1965.4759379938155</v>
      </c>
      <c r="BM271">
        <f t="shared" si="335"/>
        <v>64.373588412200903</v>
      </c>
      <c r="BN271">
        <f t="shared" si="300"/>
        <v>1.9388876886150519</v>
      </c>
      <c r="BO271">
        <f t="shared" si="336"/>
        <v>4581.8089596849277</v>
      </c>
      <c r="BP271">
        <f t="shared" si="337"/>
        <v>126.70268405311715</v>
      </c>
      <c r="BQ271">
        <f t="shared" si="338"/>
        <v>44.760356191695301</v>
      </c>
      <c r="BR271" s="11">
        <f t="shared" si="350"/>
        <v>3.2751897494313037E-2</v>
      </c>
      <c r="BS271">
        <f>MAX(-99,(BS$3*'Climate Model'!E377+BS$4*'Climate Model'!E377^2+BS$6*'Climate Model'!E377^6)*(K271/K$69)^BS$8)</f>
        <v>-17.31176760668874</v>
      </c>
      <c r="BT271">
        <f>MAX(-99,(BT$3*'Climate Model'!E377+BT$4*'Climate Model'!E377^2+BT$6*'Climate Model'!E377^6)*(L271/L$69)^BS$8)</f>
        <v>-17.851918001962055</v>
      </c>
      <c r="BU271">
        <f>MAX(-99,(BU$3*'Climate Model'!E377+BU$4*'Climate Model'!E377^2+BU$6*'Climate Model'!E377^6)*(M271/M$69)^BS$8)</f>
        <v>-13.354601912864254</v>
      </c>
      <c r="BV271" s="41">
        <f t="shared" si="318"/>
        <v>5.2451943880052693E-5</v>
      </c>
      <c r="BW271">
        <f>MAX(-99,(BW$3*'Climate Model'!N377+BW$4*'Climate Model'!N377^2+BW$6*'Climate Model'!N377^6)*(K271/K$69)^BS$8)</f>
        <v>-17.311779512715251</v>
      </c>
      <c r="BX271">
        <f>MAX(-99,(BX$3*'Climate Model'!N377+BX$4*'Climate Model'!N377^2+BX$6*'Climate Model'!N377^6)*(L271/L$69)^BS$8)</f>
        <v>-17.851929036621915</v>
      </c>
      <c r="BY271">
        <f>MAX(-99,(BY$3*'Climate Model'!N377+BY$4*'Climate Model'!N377^2+BY$6*'Climate Model'!N377^6)*(M271/M$69)^BS$8)</f>
        <v>-13.354609353833036</v>
      </c>
      <c r="BZ271">
        <f t="shared" si="339"/>
        <v>5.6503764234284742E-2</v>
      </c>
      <c r="CA271">
        <f t="shared" si="351"/>
        <v>2.963732270628432E-6</v>
      </c>
    </row>
    <row r="272" spans="1:79" ht="14.5" x14ac:dyDescent="0.35">
      <c r="A272" s="13">
        <v>2223</v>
      </c>
      <c r="B272" s="18">
        <f t="shared" si="302"/>
        <v>1286.530704019573</v>
      </c>
      <c r="C272">
        <f t="shared" si="303"/>
        <v>3572.5865275374572</v>
      </c>
      <c r="D272">
        <f t="shared" si="304"/>
        <v>6809.5395062257412</v>
      </c>
      <c r="E272" s="11">
        <f t="shared" si="327"/>
        <v>1.755099105829105E-7</v>
      </c>
      <c r="F272" s="11">
        <f t="shared" si="360"/>
        <v>3.518586785982726E-7</v>
      </c>
      <c r="G272" s="11">
        <f t="shared" si="361"/>
        <v>7.7684388859324704E-7</v>
      </c>
      <c r="H272">
        <f t="shared" si="352"/>
        <v>376037.48588741064</v>
      </c>
      <c r="I272">
        <f t="shared" si="353"/>
        <v>72581.110120107667</v>
      </c>
      <c r="J272">
        <f t="shared" si="328"/>
        <v>52108.701070253825</v>
      </c>
      <c r="K272">
        <f t="shared" si="305"/>
        <v>292287.99958876823</v>
      </c>
      <c r="L272">
        <f t="shared" si="354"/>
        <v>20316.123783329887</v>
      </c>
      <c r="M272">
        <f t="shared" si="306"/>
        <v>7652.3090911819409</v>
      </c>
      <c r="N272" s="11">
        <f t="shared" si="329"/>
        <v>2.6914699179130174E-3</v>
      </c>
      <c r="O272" s="11">
        <f t="shared" si="319"/>
        <v>2.7617299544602028E-3</v>
      </c>
      <c r="P272" s="11">
        <f t="shared" si="320"/>
        <v>2.995751315719818E-3</v>
      </c>
      <c r="Q272">
        <f t="shared" si="340"/>
        <v>3602.5154826006669</v>
      </c>
      <c r="R272">
        <f t="shared" si="355"/>
        <v>2446.9718944387701</v>
      </c>
      <c r="S272">
        <f t="shared" si="356"/>
        <v>2273.0695842441069</v>
      </c>
      <c r="T272">
        <f t="shared" si="307"/>
        <v>9.5802030856022053</v>
      </c>
      <c r="U272">
        <f t="shared" si="308"/>
        <v>33.713619017255397</v>
      </c>
      <c r="V272">
        <f t="shared" si="309"/>
        <v>43.621689613400967</v>
      </c>
      <c r="W272" s="11">
        <f t="shared" si="321"/>
        <v>-1.219247815263802E-2</v>
      </c>
      <c r="X272" s="11">
        <f t="shared" si="322"/>
        <v>-1.3228586309256496E-2</v>
      </c>
      <c r="Y272" s="11">
        <f t="shared" si="323"/>
        <v>-1.2203590291796629E-2</v>
      </c>
      <c r="Z272">
        <f t="shared" si="310"/>
        <v>3701.2063500253312</v>
      </c>
      <c r="AA272">
        <f t="shared" si="311"/>
        <v>10683.805600398309</v>
      </c>
      <c r="AB272">
        <f t="shared" si="312"/>
        <v>4446.8678861366034</v>
      </c>
      <c r="AC272">
        <f t="shared" si="313"/>
        <v>1.3197241059309577</v>
      </c>
      <c r="AD272">
        <f t="shared" si="314"/>
        <v>4.7701292205172878</v>
      </c>
      <c r="AE272">
        <f t="shared" si="315"/>
        <v>1.9764250001321597</v>
      </c>
      <c r="AF272" s="11">
        <f t="shared" si="357"/>
        <v>-2.9039671966837322E-3</v>
      </c>
      <c r="AG272" s="11">
        <f t="shared" si="358"/>
        <v>2.0566286860739247E-3</v>
      </c>
      <c r="AH272" s="11">
        <f t="shared" si="359"/>
        <v>8.2570411056281934E-4</v>
      </c>
      <c r="AI272">
        <f t="shared" si="297"/>
        <v>731085.47611392452</v>
      </c>
      <c r="AJ272">
        <f t="shared" si="363"/>
        <v>141000.10640897794</v>
      </c>
      <c r="AK272">
        <f t="shared" si="364"/>
        <v>100952.09678838246</v>
      </c>
      <c r="AL272">
        <f t="shared" si="366"/>
        <v>100.0504499810073</v>
      </c>
      <c r="AM272">
        <f t="shared" si="367"/>
        <v>11.870432022358239</v>
      </c>
      <c r="AN272">
        <f t="shared" si="362"/>
        <v>5.1506992094559241</v>
      </c>
      <c r="AO272" s="11">
        <f t="shared" si="324"/>
        <v>2.6000068907001093E-3</v>
      </c>
      <c r="AP272" s="11">
        <f t="shared" si="325"/>
        <v>2.6000068907001189E-3</v>
      </c>
      <c r="AQ272" s="11">
        <f t="shared" si="326"/>
        <v>2.6000068907001037E-3</v>
      </c>
      <c r="AR272">
        <f t="shared" si="316"/>
        <v>376037.48588741064</v>
      </c>
      <c r="AS272">
        <f t="shared" si="301"/>
        <v>72581.110120107667</v>
      </c>
      <c r="AT272">
        <f t="shared" si="317"/>
        <v>52108.701070253825</v>
      </c>
      <c r="AU272">
        <f t="shared" si="365"/>
        <v>75207.497177482132</v>
      </c>
      <c r="AV272">
        <f t="shared" si="341"/>
        <v>14516.222024021534</v>
      </c>
      <c r="AW272">
        <f t="shared" si="342"/>
        <v>10421.740214050766</v>
      </c>
      <c r="AX272">
        <f t="shared" si="343"/>
        <v>233830.3996710146</v>
      </c>
      <c r="AY272">
        <f t="shared" si="344"/>
        <v>16252.899026663912</v>
      </c>
      <c r="AZ272">
        <f t="shared" si="345"/>
        <v>6121.8472729455534</v>
      </c>
      <c r="BA272">
        <f t="shared" si="346"/>
        <v>15904.544577706589</v>
      </c>
      <c r="BB272">
        <f t="shared" si="347"/>
        <v>34639.893907085039</v>
      </c>
      <c r="BC272">
        <f t="shared" si="348"/>
        <v>59376.591230608392</v>
      </c>
      <c r="BD272">
        <f t="shared" si="349"/>
        <v>5.4910206493997764</v>
      </c>
      <c r="BE272">
        <f t="shared" si="299"/>
        <v>0.22892962336720582</v>
      </c>
      <c r="BF272">
        <f t="shared" si="299"/>
        <v>9.4306365573996173E-2</v>
      </c>
      <c r="BG272">
        <f t="shared" si="299"/>
        <v>1.9318389499603753E-2</v>
      </c>
      <c r="BH272">
        <f t="shared" si="330"/>
        <v>0.10305784632812527</v>
      </c>
      <c r="BI272">
        <f t="shared" si="331"/>
        <v>5.2408772455050717E-3</v>
      </c>
      <c r="BJ272">
        <f t="shared" si="332"/>
        <v>8.8936905877762111E-4</v>
      </c>
      <c r="BK272">
        <f t="shared" si="333"/>
        <v>3.7320017285840052E-5</v>
      </c>
      <c r="BL272">
        <f t="shared" si="334"/>
        <v>1970.7663032442649</v>
      </c>
      <c r="BM272">
        <f t="shared" si="335"/>
        <v>64.55139359255503</v>
      </c>
      <c r="BN272">
        <f t="shared" si="300"/>
        <v>1.9446976246845447</v>
      </c>
      <c r="BO272">
        <f t="shared" si="336"/>
        <v>4651.7871134402831</v>
      </c>
      <c r="BP272">
        <f t="shared" si="337"/>
        <v>128.13525368709745</v>
      </c>
      <c r="BQ272">
        <f t="shared" si="338"/>
        <v>45.274841050794322</v>
      </c>
      <c r="BR272" s="11">
        <f t="shared" si="350"/>
        <v>3.2732993330687882E-2</v>
      </c>
      <c r="BS272">
        <f>MAX(-99,(BS$3*'Climate Model'!E378+BS$4*'Climate Model'!E378^2+BS$6*'Climate Model'!E378^6)*(K272/K$69)^BS$8)</f>
        <v>-17.350703026739726</v>
      </c>
      <c r="BT272">
        <f>MAX(-99,(BT$3*'Climate Model'!E378+BT$4*'Climate Model'!E378^2+BT$6*'Climate Model'!E378^6)*(L272/L$69)^BS$8)</f>
        <v>-17.886474910888122</v>
      </c>
      <c r="BU272">
        <f>MAX(-99,(BU$3*'Climate Model'!E378+BU$4*'Climate Model'!E378^2+BU$6*'Climate Model'!E378^6)*(M272/M$69)^BS$8)</f>
        <v>-13.376215542817491</v>
      </c>
      <c r="BV272" s="41">
        <f t="shared" si="318"/>
        <v>4.9954232266716842E-5</v>
      </c>
      <c r="BW272">
        <f>MAX(-99,(BW$3*'Climate Model'!N378+BW$4*'Climate Model'!N378^2+BW$6*'Climate Model'!N378^6)*(K272/K$69)^BS$8)</f>
        <v>-17.350714912543637</v>
      </c>
      <c r="BX272">
        <f>MAX(-99,(BX$3*'Climate Model'!N378+BX$4*'Climate Model'!N378^2+BX$6*'Climate Model'!N378^6)*(L272/L$69)^BS$8)</f>
        <v>-17.886485925818345</v>
      </c>
      <c r="BY272">
        <f>MAX(-99,(BY$3*'Climate Model'!N378+BY$4*'Climate Model'!N378^2+BY$6*'Climate Model'!N378^6)*(M272/M$69)^BS$8)</f>
        <v>-13.376222969470266</v>
      </c>
      <c r="BZ272">
        <f t="shared" si="339"/>
        <v>5.6559769133057783E-2</v>
      </c>
      <c r="CA272">
        <f t="shared" si="351"/>
        <v>2.8253998442246504E-6</v>
      </c>
    </row>
    <row r="273" spans="1:79" ht="14.5" x14ac:dyDescent="0.35">
      <c r="A273" s="13">
        <v>2224</v>
      </c>
      <c r="B273" s="18">
        <f t="shared" si="302"/>
        <v>1286.5309185285175</v>
      </c>
      <c r="C273">
        <f t="shared" si="303"/>
        <v>3572.5877217307529</v>
      </c>
      <c r="D273">
        <f t="shared" si="304"/>
        <v>6809.544531677434</v>
      </c>
      <c r="E273" s="11">
        <f t="shared" si="327"/>
        <v>1.6673441505376498E-7</v>
      </c>
      <c r="F273" s="11">
        <f t="shared" si="360"/>
        <v>3.3426574466835898E-7</v>
      </c>
      <c r="G273" s="11">
        <f t="shared" si="361"/>
        <v>7.3800169416358469E-7</v>
      </c>
      <c r="H273">
        <f t="shared" si="352"/>
        <v>377042.93251120549</v>
      </c>
      <c r="I273">
        <f t="shared" si="353"/>
        <v>72780.201002013535</v>
      </c>
      <c r="J273">
        <f t="shared" si="328"/>
        <v>52263.571509499037</v>
      </c>
      <c r="K273">
        <f t="shared" si="305"/>
        <v>293069.46850717906</v>
      </c>
      <c r="L273">
        <f t="shared" si="354"/>
        <v>20371.844352293443</v>
      </c>
      <c r="M273">
        <f t="shared" si="306"/>
        <v>7675.0465859167607</v>
      </c>
      <c r="N273" s="11">
        <f t="shared" si="329"/>
        <v>2.6736264215784038E-3</v>
      </c>
      <c r="O273" s="11">
        <f t="shared" si="319"/>
        <v>2.7426771739438036E-3</v>
      </c>
      <c r="P273" s="11">
        <f t="shared" si="320"/>
        <v>2.971324663430175E-3</v>
      </c>
      <c r="Q273">
        <f t="shared" si="340"/>
        <v>3568.1068315147782</v>
      </c>
      <c r="R273">
        <f t="shared" si="355"/>
        <v>2421.2251984271388</v>
      </c>
      <c r="S273">
        <f t="shared" si="356"/>
        <v>2252.0032406445034</v>
      </c>
      <c r="T273">
        <f t="shared" si="307"/>
        <v>9.4633966687831652</v>
      </c>
      <c r="U273">
        <f t="shared" si="308"/>
        <v>33.267635498288243</v>
      </c>
      <c r="V273">
        <f t="shared" si="309"/>
        <v>43.089348385523103</v>
      </c>
      <c r="W273" s="11">
        <f t="shared" si="321"/>
        <v>-1.219247815263802E-2</v>
      </c>
      <c r="X273" s="11">
        <f t="shared" si="322"/>
        <v>-1.3228586309256496E-2</v>
      </c>
      <c r="Y273" s="11">
        <f t="shared" si="323"/>
        <v>-1.2203590291796629E-2</v>
      </c>
      <c r="Z273">
        <f t="shared" si="310"/>
        <v>3655.2746313631042</v>
      </c>
      <c r="AA273">
        <f t="shared" si="311"/>
        <v>10593.334983438514</v>
      </c>
      <c r="AB273">
        <f t="shared" si="312"/>
        <v>4409.4005489510264</v>
      </c>
      <c r="AC273">
        <f t="shared" si="313"/>
        <v>1.3158916704186614</v>
      </c>
      <c r="AD273">
        <f t="shared" si="314"/>
        <v>4.779939605108483</v>
      </c>
      <c r="AE273">
        <f t="shared" si="315"/>
        <v>1.978056942378988</v>
      </c>
      <c r="AF273" s="11">
        <f t="shared" si="357"/>
        <v>-2.9039671966837322E-3</v>
      </c>
      <c r="AG273" s="11">
        <f t="shared" si="358"/>
        <v>2.0566286860739247E-3</v>
      </c>
      <c r="AH273" s="11">
        <f t="shared" si="359"/>
        <v>8.2570411056281934E-4</v>
      </c>
      <c r="AI273">
        <f t="shared" ref="AI273:AI336" si="368">(1-AI$6)*AI272+AU272</f>
        <v>733184.42568001419</v>
      </c>
      <c r="AJ273">
        <f t="shared" si="363"/>
        <v>141416.31779210168</v>
      </c>
      <c r="AK273">
        <f t="shared" si="364"/>
        <v>101278.62732359498</v>
      </c>
      <c r="AL273">
        <f t="shared" si="366"/>
        <v>100.3079805217819</v>
      </c>
      <c r="AM273">
        <f t="shared" si="367"/>
        <v>11.900986595361422</v>
      </c>
      <c r="AN273">
        <f t="shared" si="362"/>
        <v>5.1639571443580685</v>
      </c>
      <c r="AO273" s="11">
        <f t="shared" si="324"/>
        <v>2.5740068217931082E-3</v>
      </c>
      <c r="AP273" s="11">
        <f t="shared" si="325"/>
        <v>2.5740068217931177E-3</v>
      </c>
      <c r="AQ273" s="11">
        <f t="shared" si="326"/>
        <v>2.5740068217931025E-3</v>
      </c>
      <c r="AR273">
        <f t="shared" si="316"/>
        <v>377042.93251120549</v>
      </c>
      <c r="AS273">
        <f t="shared" si="301"/>
        <v>72780.201002013535</v>
      </c>
      <c r="AT273">
        <f t="shared" si="317"/>
        <v>52263.571509499037</v>
      </c>
      <c r="AU273">
        <f t="shared" si="365"/>
        <v>75408.586502241102</v>
      </c>
      <c r="AV273">
        <f t="shared" si="341"/>
        <v>14556.040200402707</v>
      </c>
      <c r="AW273">
        <f t="shared" si="342"/>
        <v>10452.714301899809</v>
      </c>
      <c r="AX273">
        <f t="shared" si="343"/>
        <v>234455.57480574326</v>
      </c>
      <c r="AY273">
        <f t="shared" si="344"/>
        <v>16297.475481834756</v>
      </c>
      <c r="AZ273">
        <f t="shared" si="345"/>
        <v>6140.0372687334084</v>
      </c>
      <c r="BA273">
        <f t="shared" si="346"/>
        <v>15907.982342536581</v>
      </c>
      <c r="BB273">
        <f t="shared" si="347"/>
        <v>34649.690528330597</v>
      </c>
      <c r="BC273">
        <f t="shared" si="348"/>
        <v>59396.838417707775</v>
      </c>
      <c r="BD273">
        <f t="shared" si="349"/>
        <v>5.2311363768407739</v>
      </c>
      <c r="BE273">
        <f t="shared" si="299"/>
        <v>0.22892962336720582</v>
      </c>
      <c r="BF273">
        <f t="shared" si="299"/>
        <v>9.4306365573996173E-2</v>
      </c>
      <c r="BG273">
        <f t="shared" si="299"/>
        <v>1.9318389499603753E-2</v>
      </c>
      <c r="BH273">
        <f t="shared" si="330"/>
        <v>0.10295857203754723</v>
      </c>
      <c r="BI273">
        <f t="shared" si="331"/>
        <v>5.2408772455050717E-3</v>
      </c>
      <c r="BJ273">
        <f t="shared" si="332"/>
        <v>8.8936905877762111E-4</v>
      </c>
      <c r="BK273">
        <f t="shared" si="333"/>
        <v>3.7320017285840052E-5</v>
      </c>
      <c r="BL273">
        <f t="shared" si="334"/>
        <v>1976.0357255764814</v>
      </c>
      <c r="BM273">
        <f t="shared" si="335"/>
        <v>64.72845886280686</v>
      </c>
      <c r="BN273">
        <f t="shared" si="300"/>
        <v>1.9504773921542418</v>
      </c>
      <c r="BO273">
        <f t="shared" si="336"/>
        <v>4722.8350938363556</v>
      </c>
      <c r="BP273">
        <f t="shared" si="337"/>
        <v>129.58404983841888</v>
      </c>
      <c r="BQ273">
        <f t="shared" si="338"/>
        <v>45.79525129787023</v>
      </c>
      <c r="BR273" s="11">
        <f t="shared" si="350"/>
        <v>3.2714313958886548E-2</v>
      </c>
      <c r="BS273">
        <f>MAX(-99,(BS$3*'Climate Model'!E379+BS$4*'Climate Model'!E379^2+BS$6*'Climate Model'!E379^6)*(K273/K$69)^BS$8)</f>
        <v>-17.388624485430473</v>
      </c>
      <c r="BT273">
        <f>MAX(-99,(BT$3*'Climate Model'!E379+BT$4*'Climate Model'!E379^2+BT$6*'Climate Model'!E379^6)*(L273/L$69)^BS$8)</f>
        <v>-17.920101895201984</v>
      </c>
      <c r="BU273">
        <f>MAX(-99,(BU$3*'Climate Model'!E379+BU$4*'Climate Model'!E379^2+BU$6*'Climate Model'!E379^6)*(M273/M$69)^BS$8)</f>
        <v>-13.397222052897384</v>
      </c>
      <c r="BV273" s="41">
        <f t="shared" si="318"/>
        <v>4.7575459301635094E-5</v>
      </c>
      <c r="BW273">
        <f>MAX(-99,(BW$3*'Climate Model'!N379+BW$4*'Climate Model'!N379^2+BW$6*'Climate Model'!N379^6)*(K273/K$69)^BS$8)</f>
        <v>-17.388636351068389</v>
      </c>
      <c r="BX273">
        <f>MAX(-99,(BX$3*'Climate Model'!N379+BX$4*'Climate Model'!N379^2+BX$6*'Climate Model'!N379^6)*(L273/L$69)^BS$8)</f>
        <v>-17.92011289048089</v>
      </c>
      <c r="BY273">
        <f>MAX(-99,(BY$3*'Climate Model'!N379+BY$4*'Climate Model'!N379^2+BY$6*'Climate Model'!N379^6)*(M273/M$69)^BS$8)</f>
        <v>-13.397229465314446</v>
      </c>
      <c r="BZ273">
        <f t="shared" si="339"/>
        <v>5.6614929139310738E-2</v>
      </c>
      <c r="CA273">
        <f t="shared" si="351"/>
        <v>2.6934812571322327E-6</v>
      </c>
    </row>
    <row r="274" spans="1:79" ht="14.5" x14ac:dyDescent="0.35">
      <c r="A274" s="13">
        <v>2225</v>
      </c>
      <c r="B274" s="18">
        <f t="shared" si="302"/>
        <v>1286.5311223120486</v>
      </c>
      <c r="C274">
        <f t="shared" si="303"/>
        <v>3572.5888562147634</v>
      </c>
      <c r="D274">
        <f t="shared" si="304"/>
        <v>6809.549305860065</v>
      </c>
      <c r="E274" s="11">
        <f t="shared" si="327"/>
        <v>1.5839769430107671E-7</v>
      </c>
      <c r="F274" s="11">
        <f t="shared" si="360"/>
        <v>3.1755245743494099E-7</v>
      </c>
      <c r="G274" s="11">
        <f t="shared" si="361"/>
        <v>7.0110160945540542E-7</v>
      </c>
      <c r="H274">
        <f t="shared" si="352"/>
        <v>378044.41848739388</v>
      </c>
      <c r="I274">
        <f t="shared" si="353"/>
        <v>72978.466118474462</v>
      </c>
      <c r="J274">
        <f t="shared" si="328"/>
        <v>52417.636897001496</v>
      </c>
      <c r="K274">
        <f t="shared" si="305"/>
        <v>293847.86106690008</v>
      </c>
      <c r="L274">
        <f t="shared" si="354"/>
        <v>20427.334086183306</v>
      </c>
      <c r="M274">
        <f t="shared" si="306"/>
        <v>7697.6661071963554</v>
      </c>
      <c r="N274" s="11">
        <f t="shared" si="329"/>
        <v>2.6560001752688567E-3</v>
      </c>
      <c r="O274" s="11">
        <f t="shared" si="319"/>
        <v>2.7238443869033245E-3</v>
      </c>
      <c r="P274" s="11">
        <f t="shared" si="320"/>
        <v>2.9471510076694643E-3</v>
      </c>
      <c r="Q274">
        <f t="shared" si="340"/>
        <v>3533.9646722637294</v>
      </c>
      <c r="R274">
        <f t="shared" si="355"/>
        <v>2395.7043702786668</v>
      </c>
      <c r="S274">
        <f t="shared" si="356"/>
        <v>2231.0782784403882</v>
      </c>
      <c r="T274">
        <f t="shared" si="307"/>
        <v>9.3480144116492792</v>
      </c>
      <c r="U274">
        <f t="shared" si="308"/>
        <v>32.827551710794253</v>
      </c>
      <c r="V274">
        <f t="shared" si="309"/>
        <v>42.563503631885688</v>
      </c>
      <c r="W274" s="11">
        <f t="shared" si="321"/>
        <v>-1.219247815263802E-2</v>
      </c>
      <c r="X274" s="11">
        <f t="shared" si="322"/>
        <v>-1.3228586309256496E-2</v>
      </c>
      <c r="Y274" s="11">
        <f t="shared" si="323"/>
        <v>-1.2203590291796629E-2</v>
      </c>
      <c r="Z274">
        <f t="shared" si="310"/>
        <v>3609.848649955768</v>
      </c>
      <c r="AA274">
        <f t="shared" si="311"/>
        <v>10503.430715955348</v>
      </c>
      <c r="AB274">
        <f t="shared" si="312"/>
        <v>4372.1422446984425</v>
      </c>
      <c r="AC274">
        <f t="shared" si="313"/>
        <v>1.3120703641733762</v>
      </c>
      <c r="AD274">
        <f t="shared" si="314"/>
        <v>4.7897701660180498</v>
      </c>
      <c r="AE274">
        <f t="shared" si="315"/>
        <v>1.9796902321272376</v>
      </c>
      <c r="AF274" s="11">
        <f t="shared" si="357"/>
        <v>-2.9039671966837322E-3</v>
      </c>
      <c r="AG274" s="11">
        <f t="shared" si="358"/>
        <v>2.0566286860739247E-3</v>
      </c>
      <c r="AH274" s="11">
        <f t="shared" si="359"/>
        <v>8.2570411056281934E-4</v>
      </c>
      <c r="AI274">
        <f t="shared" si="368"/>
        <v>735274.56961425382</v>
      </c>
      <c r="AJ274">
        <f t="shared" si="363"/>
        <v>141830.72621329423</v>
      </c>
      <c r="AK274">
        <f t="shared" si="364"/>
        <v>101603.47889313528</v>
      </c>
      <c r="AL274">
        <f t="shared" si="366"/>
        <v>100.56359201366382</v>
      </c>
      <c r="AM274">
        <f t="shared" si="367"/>
        <v>11.931313483837126</v>
      </c>
      <c r="AN274">
        <f t="shared" si="362"/>
        <v>5.1771162846659236</v>
      </c>
      <c r="AO274" s="11">
        <f t="shared" si="324"/>
        <v>2.5482667535751771E-3</v>
      </c>
      <c r="AP274" s="11">
        <f t="shared" si="325"/>
        <v>2.5482667535751866E-3</v>
      </c>
      <c r="AQ274" s="11">
        <f t="shared" si="326"/>
        <v>2.5482667535751714E-3</v>
      </c>
      <c r="AR274">
        <f t="shared" si="316"/>
        <v>378044.41848739388</v>
      </c>
      <c r="AS274">
        <f t="shared" si="301"/>
        <v>72978.466118474462</v>
      </c>
      <c r="AT274">
        <f t="shared" si="317"/>
        <v>52417.636897001496</v>
      </c>
      <c r="AU274">
        <f t="shared" si="365"/>
        <v>75608.883697478785</v>
      </c>
      <c r="AV274">
        <f t="shared" si="341"/>
        <v>14595.693223694892</v>
      </c>
      <c r="AW274">
        <f t="shared" si="342"/>
        <v>10483.527379400301</v>
      </c>
      <c r="AX274">
        <f t="shared" si="343"/>
        <v>235078.28885352003</v>
      </c>
      <c r="AY274">
        <f t="shared" si="344"/>
        <v>16341.867268946644</v>
      </c>
      <c r="AZ274">
        <f t="shared" si="345"/>
        <v>6158.1328857570843</v>
      </c>
      <c r="BA274">
        <f t="shared" si="346"/>
        <v>15911.397359417631</v>
      </c>
      <c r="BB274">
        <f t="shared" si="347"/>
        <v>34659.419478440184</v>
      </c>
      <c r="BC274">
        <f t="shared" si="348"/>
        <v>59416.919316152969</v>
      </c>
      <c r="BD274">
        <f t="shared" si="349"/>
        <v>4.9835400619753498</v>
      </c>
      <c r="BE274">
        <f t="shared" si="299"/>
        <v>0.22892962336720582</v>
      </c>
      <c r="BF274">
        <f t="shared" si="299"/>
        <v>9.4306365573996173E-2</v>
      </c>
      <c r="BG274">
        <f t="shared" si="299"/>
        <v>1.9318389499603753E-2</v>
      </c>
      <c r="BH274">
        <f t="shared" si="330"/>
        <v>0.10285967264422448</v>
      </c>
      <c r="BI274">
        <f t="shared" si="331"/>
        <v>5.2408772455050717E-3</v>
      </c>
      <c r="BJ274">
        <f t="shared" si="332"/>
        <v>8.8936905877762111E-4</v>
      </c>
      <c r="BK274">
        <f t="shared" si="333"/>
        <v>3.7320017285840052E-5</v>
      </c>
      <c r="BL274">
        <f t="shared" si="334"/>
        <v>1981.2843906407795</v>
      </c>
      <c r="BM274">
        <f t="shared" si="335"/>
        <v>64.904789722822144</v>
      </c>
      <c r="BN274">
        <f t="shared" si="300"/>
        <v>1.9562271150789832</v>
      </c>
      <c r="BO274">
        <f t="shared" si="336"/>
        <v>4794.9692484450215</v>
      </c>
      <c r="BP274">
        <f t="shared" si="337"/>
        <v>131.04925601772504</v>
      </c>
      <c r="BQ274">
        <f t="shared" si="338"/>
        <v>46.32165513155298</v>
      </c>
      <c r="BR274" s="11">
        <f t="shared" si="350"/>
        <v>3.2695854614663816E-2</v>
      </c>
      <c r="BS274">
        <f>MAX(-99,(BS$3*'Climate Model'!E380+BS$4*'Climate Model'!E380^2+BS$6*'Climate Model'!E380^6)*(K274/K$69)^BS$8)</f>
        <v>-17.42554142828612</v>
      </c>
      <c r="BT274">
        <f>MAX(-99,(BT$3*'Climate Model'!E380+BT$4*'Climate Model'!E380^2+BT$6*'Climate Model'!E380^6)*(L274/L$69)^BS$8)</f>
        <v>-17.952807879836438</v>
      </c>
      <c r="BU274">
        <f>MAX(-99,(BU$3*'Climate Model'!E380+BU$4*'Climate Model'!E380^2+BU$6*'Climate Model'!E380^6)*(M274/M$69)^BS$8)</f>
        <v>-13.417627616174734</v>
      </c>
      <c r="BV274" s="41">
        <f t="shared" si="318"/>
        <v>4.530996123965246E-5</v>
      </c>
      <c r="BW274">
        <f>MAX(-99,(BW$3*'Climate Model'!N380+BW$4*'Climate Model'!N380^2+BW$6*'Climate Model'!N380^6)*(K274/K$69)^BS$8)</f>
        <v>-17.425553273815222</v>
      </c>
      <c r="BX274">
        <f>MAX(-99,(BX$3*'Climate Model'!N380+BX$4*'Climate Model'!N380^2+BX$6*'Climate Model'!N380^6)*(L274/L$69)^BS$8)</f>
        <v>-17.952818855542404</v>
      </c>
      <c r="BY274">
        <f>MAX(-99,(BY$3*'Climate Model'!N380+BY$4*'Climate Model'!N380^2+BY$6*'Climate Model'!N380^6)*(M274/M$69)^BS$8)</f>
        <v>-13.417635014435989</v>
      </c>
      <c r="BZ274">
        <f t="shared" si="339"/>
        <v>5.6669257189590254E-2</v>
      </c>
      <c r="CA274">
        <f t="shared" si="351"/>
        <v>2.567681846740231E-6</v>
      </c>
    </row>
    <row r="275" spans="1:79" ht="14.5" x14ac:dyDescent="0.35">
      <c r="A275" s="13">
        <v>2226</v>
      </c>
      <c r="B275" s="18">
        <f t="shared" si="302"/>
        <v>1286.5313159064337</v>
      </c>
      <c r="C275">
        <f t="shared" si="303"/>
        <v>3572.5899339749158</v>
      </c>
      <c r="D275">
        <f t="shared" si="304"/>
        <v>6809.5538413367449</v>
      </c>
      <c r="E275" s="11">
        <f t="shared" si="327"/>
        <v>1.5047780958602287E-7</v>
      </c>
      <c r="F275" s="11">
        <f t="shared" si="360"/>
        <v>3.0167483456319394E-7</v>
      </c>
      <c r="G275" s="11">
        <f t="shared" si="361"/>
        <v>6.6604652898263516E-7</v>
      </c>
      <c r="H275">
        <f t="shared" si="352"/>
        <v>379041.97834896256</v>
      </c>
      <c r="I275">
        <f t="shared" si="353"/>
        <v>73175.911513735715</v>
      </c>
      <c r="J275">
        <f t="shared" si="328"/>
        <v>52570.900542526448</v>
      </c>
      <c r="K275">
        <f t="shared" si="305"/>
        <v>294623.20400798495</v>
      </c>
      <c r="L275">
        <f t="shared" si="354"/>
        <v>20482.594662723895</v>
      </c>
      <c r="M275">
        <f t="shared" si="306"/>
        <v>7720.1681295769813</v>
      </c>
      <c r="N275" s="11">
        <f t="shared" si="329"/>
        <v>2.6385863020059724E-3</v>
      </c>
      <c r="O275" s="11">
        <f t="shared" si="319"/>
        <v>2.7052270407603982E-3</v>
      </c>
      <c r="P275" s="11">
        <f t="shared" si="320"/>
        <v>2.9232266075543798E-3</v>
      </c>
      <c r="Q275">
        <f t="shared" si="340"/>
        <v>3500.0883918218055</v>
      </c>
      <c r="R275">
        <f t="shared" si="355"/>
        <v>2370.4084941157653</v>
      </c>
      <c r="S275">
        <f t="shared" si="356"/>
        <v>2210.2949415929252</v>
      </c>
      <c r="T275">
        <f t="shared" si="307"/>
        <v>9.2340389501647007</v>
      </c>
      <c r="U275">
        <f t="shared" si="308"/>
        <v>32.393289609666432</v>
      </c>
      <c r="V275">
        <f t="shared" si="309"/>
        <v>42.044076072178754</v>
      </c>
      <c r="W275" s="11">
        <f t="shared" si="321"/>
        <v>-1.219247815263802E-2</v>
      </c>
      <c r="X275" s="11">
        <f t="shared" si="322"/>
        <v>-1.3228586309256496E-2</v>
      </c>
      <c r="Y275" s="11">
        <f t="shared" si="323"/>
        <v>-1.2203590291796629E-2</v>
      </c>
      <c r="Z275">
        <f t="shared" si="310"/>
        <v>3564.9245011207263</v>
      </c>
      <c r="AA275">
        <f t="shared" si="311"/>
        <v>10414.093686693899</v>
      </c>
      <c r="AB275">
        <f t="shared" si="312"/>
        <v>4335.0941164627357</v>
      </c>
      <c r="AC275">
        <f t="shared" si="313"/>
        <v>1.3082601548760757</v>
      </c>
      <c r="AD275">
        <f t="shared" si="314"/>
        <v>4.7996209447411839</v>
      </c>
      <c r="AE275">
        <f t="shared" si="315"/>
        <v>1.9813248704895461</v>
      </c>
      <c r="AF275" s="11">
        <f t="shared" si="357"/>
        <v>-2.9039671966837322E-3</v>
      </c>
      <c r="AG275" s="11">
        <f t="shared" si="358"/>
        <v>2.0566286860739247E-3</v>
      </c>
      <c r="AH275" s="11">
        <f t="shared" si="359"/>
        <v>8.2570411056281934E-4</v>
      </c>
      <c r="AI275">
        <f t="shared" si="368"/>
        <v>737355.99635030725</v>
      </c>
      <c r="AJ275">
        <f t="shared" si="363"/>
        <v>142243.34681565969</v>
      </c>
      <c r="AK275">
        <f t="shared" si="364"/>
        <v>101926.65838322205</v>
      </c>
      <c r="AL275">
        <f t="shared" si="366"/>
        <v>100.81729224323085</v>
      </c>
      <c r="AM275">
        <f t="shared" si="367"/>
        <v>11.961413611619697</v>
      </c>
      <c r="AN275">
        <f t="shared" si="362"/>
        <v>5.190177031240454</v>
      </c>
      <c r="AO275" s="11">
        <f t="shared" si="324"/>
        <v>2.5227840860394253E-3</v>
      </c>
      <c r="AP275" s="11">
        <f t="shared" si="325"/>
        <v>2.5227840860394348E-3</v>
      </c>
      <c r="AQ275" s="11">
        <f t="shared" si="326"/>
        <v>2.5227840860394197E-3</v>
      </c>
      <c r="AR275">
        <f t="shared" si="316"/>
        <v>379041.97834896256</v>
      </c>
      <c r="AS275">
        <f t="shared" si="301"/>
        <v>73175.911513735715</v>
      </c>
      <c r="AT275">
        <f t="shared" si="317"/>
        <v>52570.900542526448</v>
      </c>
      <c r="AU275">
        <f t="shared" si="365"/>
        <v>75808.395669792517</v>
      </c>
      <c r="AV275">
        <f t="shared" si="341"/>
        <v>14635.182302747144</v>
      </c>
      <c r="AW275">
        <f t="shared" si="342"/>
        <v>10514.18010850529</v>
      </c>
      <c r="AX275">
        <f t="shared" si="343"/>
        <v>235698.56320638797</v>
      </c>
      <c r="AY275">
        <f t="shared" si="344"/>
        <v>16386.075730179116</v>
      </c>
      <c r="AZ275">
        <f t="shared" si="345"/>
        <v>6176.1345036615858</v>
      </c>
      <c r="BA275">
        <f t="shared" si="346"/>
        <v>15914.789906995424</v>
      </c>
      <c r="BB275">
        <f t="shared" si="347"/>
        <v>34669.081552179079</v>
      </c>
      <c r="BC275">
        <f t="shared" si="348"/>
        <v>59436.83572145371</v>
      </c>
      <c r="BD275">
        <f t="shared" si="349"/>
        <v>4.7476514075365897</v>
      </c>
      <c r="BE275">
        <f t="shared" si="299"/>
        <v>0.22892962336720582</v>
      </c>
      <c r="BF275">
        <f t="shared" si="299"/>
        <v>9.4306365573996173E-2</v>
      </c>
      <c r="BG275">
        <f t="shared" si="299"/>
        <v>1.9318389499603753E-2</v>
      </c>
      <c r="BH275">
        <f t="shared" si="330"/>
        <v>0.10276114698352121</v>
      </c>
      <c r="BI275">
        <f t="shared" si="331"/>
        <v>5.2408772455050717E-3</v>
      </c>
      <c r="BJ275">
        <f t="shared" si="332"/>
        <v>8.8936905877762111E-4</v>
      </c>
      <c r="BK275">
        <f t="shared" si="333"/>
        <v>3.7320017285840052E-5</v>
      </c>
      <c r="BL275">
        <f t="shared" si="334"/>
        <v>1986.5124794203039</v>
      </c>
      <c r="BM275">
        <f t="shared" si="335"/>
        <v>65.080391548165622</v>
      </c>
      <c r="BN275">
        <f t="shared" si="300"/>
        <v>1.9619469169792652</v>
      </c>
      <c r="BO275">
        <f t="shared" si="336"/>
        <v>4868.2061747175267</v>
      </c>
      <c r="BP275">
        <f t="shared" si="337"/>
        <v>132.53105781527805</v>
      </c>
      <c r="BQ275">
        <f t="shared" si="338"/>
        <v>46.854121536541555</v>
      </c>
      <c r="BR275" s="11">
        <f t="shared" si="350"/>
        <v>3.2677610641796945E-2</v>
      </c>
      <c r="BS275">
        <f>MAX(-99,(BS$3*'Climate Model'!E381+BS$4*'Climate Model'!E381^2+BS$6*'Climate Model'!E381^6)*(K275/K$69)^BS$8)</f>
        <v>-17.461463331927842</v>
      </c>
      <c r="BT275">
        <f>MAX(-99,(BT$3*'Climate Model'!E381+BT$4*'Climate Model'!E381^2+BT$6*'Climate Model'!E381^6)*(L275/L$69)^BS$8)</f>
        <v>-17.984601808948735</v>
      </c>
      <c r="BU275">
        <f>MAX(-99,(BU$3*'Climate Model'!E381+BU$4*'Climate Model'!E381^2+BU$6*'Climate Model'!E381^6)*(M275/M$69)^BS$8)</f>
        <v>-13.437438404705388</v>
      </c>
      <c r="BV275" s="41">
        <f t="shared" si="318"/>
        <v>4.3152344037764263E-5</v>
      </c>
      <c r="BW275">
        <f>MAX(-99,(BW$3*'Climate Model'!N381+BW$4*'Climate Model'!N381^2+BW$6*'Climate Model'!N381^6)*(K275/K$69)^BS$8)</f>
        <v>-17.461475157405857</v>
      </c>
      <c r="BX275">
        <f>MAX(-99,(BX$3*'Climate Model'!N381+BX$4*'Climate Model'!N381^2+BX$6*'Climate Model'!N381^6)*(L275/L$69)^BS$8)</f>
        <v>-17.984612765160183</v>
      </c>
      <c r="BY275">
        <f>MAX(-99,(BY$3*'Climate Model'!N381+BY$4*'Climate Model'!N381^2+BY$6*'Climate Model'!N381^6)*(M275/M$69)^BS$8)</f>
        <v>-13.437445788890329</v>
      </c>
      <c r="BZ275">
        <f t="shared" si="339"/>
        <v>5.6722765934717201E-2</v>
      </c>
      <c r="CA275">
        <f t="shared" si="351"/>
        <v>2.4477203103884917E-6</v>
      </c>
    </row>
    <row r="276" spans="1:79" ht="14.5" x14ac:dyDescent="0.35">
      <c r="A276" s="13">
        <v>2227</v>
      </c>
      <c r="B276" s="18">
        <f t="shared" si="302"/>
        <v>1286.5314998211275</v>
      </c>
      <c r="C276">
        <f t="shared" si="303"/>
        <v>3572.5909578473693</v>
      </c>
      <c r="D276">
        <f t="shared" si="304"/>
        <v>6809.5581500424605</v>
      </c>
      <c r="E276" s="11">
        <f t="shared" si="327"/>
        <v>1.4295391910672173E-7</v>
      </c>
      <c r="F276" s="11">
        <f t="shared" si="360"/>
        <v>2.8659109283503421E-7</v>
      </c>
      <c r="G276" s="11">
        <f t="shared" si="361"/>
        <v>6.3274420253350342E-7</v>
      </c>
      <c r="H276">
        <f t="shared" si="352"/>
        <v>380035.64575238258</v>
      </c>
      <c r="I276">
        <f t="shared" si="353"/>
        <v>73372.54309456436</v>
      </c>
      <c r="J276">
        <f t="shared" si="328"/>
        <v>52723.365741685484</v>
      </c>
      <c r="K276">
        <f t="shared" si="305"/>
        <v>295395.52339388558</v>
      </c>
      <c r="L276">
        <f t="shared" si="354"/>
        <v>20537.627721807337</v>
      </c>
      <c r="M276">
        <f t="shared" si="306"/>
        <v>7742.5531260580738</v>
      </c>
      <c r="N276" s="11">
        <f t="shared" si="329"/>
        <v>2.6213800386194167E-3</v>
      </c>
      <c r="O276" s="11">
        <f t="shared" si="319"/>
        <v>2.6868206879861818E-3</v>
      </c>
      <c r="P276" s="11">
        <f t="shared" si="320"/>
        <v>2.8995477955114199E-3</v>
      </c>
      <c r="Q276">
        <f t="shared" si="340"/>
        <v>3466.4773312213124</v>
      </c>
      <c r="R276">
        <f t="shared" si="355"/>
        <v>2345.336624448179</v>
      </c>
      <c r="S276">
        <f t="shared" si="356"/>
        <v>2189.6534379659311</v>
      </c>
      <c r="T276">
        <f t="shared" si="307"/>
        <v>9.1214531320042092</v>
      </c>
      <c r="U276">
        <f t="shared" si="308"/>
        <v>31.96477218222422</v>
      </c>
      <c r="V276">
        <f t="shared" si="309"/>
        <v>41.530987393596753</v>
      </c>
      <c r="W276" s="11">
        <f t="shared" si="321"/>
        <v>-1.219247815263802E-2</v>
      </c>
      <c r="X276" s="11">
        <f t="shared" si="322"/>
        <v>-1.3228586309256496E-2</v>
      </c>
      <c r="Y276" s="11">
        <f t="shared" si="323"/>
        <v>-1.2203590291796629E-2</v>
      </c>
      <c r="Z276">
        <f t="shared" si="310"/>
        <v>3520.4982560620952</v>
      </c>
      <c r="AA276">
        <f t="shared" si="311"/>
        <v>10325.324638915228</v>
      </c>
      <c r="AB276">
        <f t="shared" si="312"/>
        <v>4298.2572379823841</v>
      </c>
      <c r="AC276">
        <f t="shared" si="313"/>
        <v>1.3044610103015872</v>
      </c>
      <c r="AD276">
        <f t="shared" si="314"/>
        <v>4.8094919828584199</v>
      </c>
      <c r="AE276">
        <f t="shared" si="315"/>
        <v>1.9829608585794696</v>
      </c>
      <c r="AF276" s="11">
        <f t="shared" si="357"/>
        <v>-2.9039671966837322E-3</v>
      </c>
      <c r="AG276" s="11">
        <f t="shared" si="358"/>
        <v>2.0566286860739247E-3</v>
      </c>
      <c r="AH276" s="11">
        <f t="shared" si="359"/>
        <v>8.2570411056281934E-4</v>
      </c>
      <c r="AI276">
        <f t="shared" si="368"/>
        <v>739428.79238506907</v>
      </c>
      <c r="AJ276">
        <f t="shared" si="363"/>
        <v>142654.19443684089</v>
      </c>
      <c r="AK276">
        <f t="shared" si="364"/>
        <v>102248.17265340513</v>
      </c>
      <c r="AL276">
        <f t="shared" si="366"/>
        <v>101.06908910109497</v>
      </c>
      <c r="AM276">
        <f t="shared" si="367"/>
        <v>11.991287914886568</v>
      </c>
      <c r="AN276">
        <f t="shared" si="362"/>
        <v>5.2031397902984136</v>
      </c>
      <c r="AO276" s="11">
        <f t="shared" si="324"/>
        <v>2.4975562451790309E-3</v>
      </c>
      <c r="AP276" s="11">
        <f t="shared" si="325"/>
        <v>2.4975562451790404E-3</v>
      </c>
      <c r="AQ276" s="11">
        <f t="shared" si="326"/>
        <v>2.4975562451790253E-3</v>
      </c>
      <c r="AR276">
        <f t="shared" si="316"/>
        <v>380035.64575238258</v>
      </c>
      <c r="AS276">
        <f t="shared" si="301"/>
        <v>73372.54309456436</v>
      </c>
      <c r="AT276">
        <f t="shared" si="317"/>
        <v>52723.365741685484</v>
      </c>
      <c r="AU276">
        <f t="shared" si="365"/>
        <v>76007.129150476525</v>
      </c>
      <c r="AV276">
        <f t="shared" si="341"/>
        <v>14674.508618912872</v>
      </c>
      <c r="AW276">
        <f t="shared" si="342"/>
        <v>10544.673148337097</v>
      </c>
      <c r="AX276">
        <f t="shared" si="343"/>
        <v>236316.41871510845</v>
      </c>
      <c r="AY276">
        <f t="shared" si="344"/>
        <v>16430.102177445871</v>
      </c>
      <c r="AZ276">
        <f t="shared" si="345"/>
        <v>6194.042500846459</v>
      </c>
      <c r="BA276">
        <f t="shared" si="346"/>
        <v>15918.160257493024</v>
      </c>
      <c r="BB276">
        <f t="shared" si="347"/>
        <v>34678.677527099338</v>
      </c>
      <c r="BC276">
        <f t="shared" si="348"/>
        <v>59456.58939904008</v>
      </c>
      <c r="BD276">
        <f t="shared" si="349"/>
        <v>4.522917478441089</v>
      </c>
      <c r="BE276">
        <f t="shared" si="299"/>
        <v>0.22892962336720582</v>
      </c>
      <c r="BF276">
        <f t="shared" si="299"/>
        <v>9.4306365573996173E-2</v>
      </c>
      <c r="BG276">
        <f t="shared" si="299"/>
        <v>1.9318389499603753E-2</v>
      </c>
      <c r="BH276">
        <f t="shared" si="330"/>
        <v>0.10266299386553206</v>
      </c>
      <c r="BI276">
        <f t="shared" si="331"/>
        <v>5.2408772455050717E-3</v>
      </c>
      <c r="BJ276">
        <f t="shared" si="332"/>
        <v>8.8936905877762111E-4</v>
      </c>
      <c r="BK276">
        <f t="shared" si="333"/>
        <v>3.7320017285840052E-5</v>
      </c>
      <c r="BL276">
        <f t="shared" si="334"/>
        <v>1991.720168304488</v>
      </c>
      <c r="BM276">
        <f t="shared" si="335"/>
        <v>65.255269592133146</v>
      </c>
      <c r="BN276">
        <f t="shared" si="300"/>
        <v>1.9676369208473694</v>
      </c>
      <c r="BO276">
        <f t="shared" si="336"/>
        <v>4942.5627238073112</v>
      </c>
      <c r="BP276">
        <f t="shared" si="337"/>
        <v>134.02964292455863</v>
      </c>
      <c r="BQ276">
        <f t="shared" si="338"/>
        <v>47.392720292657337</v>
      </c>
      <c r="BR276" s="11">
        <f t="shared" si="350"/>
        <v>3.2659577490329078E-2</v>
      </c>
      <c r="BS276">
        <f>MAX(-99,(BS$3*'Climate Model'!E382+BS$4*'Climate Model'!E382^2+BS$6*'Climate Model'!E382^6)*(K276/K$69)^BS$8)</f>
        <v>-17.496399699973203</v>
      </c>
      <c r="BT276">
        <f>MAX(-99,(BT$3*'Climate Model'!E382+BT$4*'Climate Model'!E382^2+BT$6*'Climate Model'!E382^6)*(L276/L$69)^BS$8)</f>
        <v>-18.015492642346796</v>
      </c>
      <c r="BU276">
        <f>MAX(-99,(BU$3*'Climate Model'!E382+BU$4*'Climate Model'!E382^2+BU$6*'Climate Model'!E382^6)*(M276/M$69)^BS$8)</f>
        <v>-13.456660587463245</v>
      </c>
      <c r="BV276" s="41">
        <f t="shared" si="318"/>
        <v>4.1097470512156427E-5</v>
      </c>
      <c r="BW276">
        <f>MAX(-99,(BW$3*'Climate Model'!N382+BW$4*'Climate Model'!N382^2+BW$6*'Climate Model'!N382^6)*(K276/K$69)^BS$8)</f>
        <v>-17.496411505458365</v>
      </c>
      <c r="BX276">
        <f>MAX(-99,(BX$3*'Climate Model'!N382+BX$4*'Climate Model'!N382^2+BX$6*'Climate Model'!N382^6)*(L276/L$69)^BS$8)</f>
        <v>-18.015503579142198</v>
      </c>
      <c r="BY276">
        <f>MAX(-99,(BY$3*'Climate Model'!N382+BY$4*'Climate Model'!N382^2+BY$6*'Climate Model'!N382^6)*(M276/M$69)^BS$8)</f>
        <v>-13.456667957650957</v>
      </c>
      <c r="BZ276">
        <f t="shared" si="339"/>
        <v>5.6775467711579826E-2</v>
      </c>
      <c r="CA276">
        <f t="shared" si="351"/>
        <v>2.3333281100905413E-6</v>
      </c>
    </row>
    <row r="277" spans="1:79" ht="14.5" x14ac:dyDescent="0.35">
      <c r="A277" s="13">
        <v>2228</v>
      </c>
      <c r="B277" s="18">
        <f t="shared" si="302"/>
        <v>1286.5316745401115</v>
      </c>
      <c r="C277">
        <f t="shared" si="303"/>
        <v>3572.5919305264788</v>
      </c>
      <c r="D277">
        <f t="shared" si="304"/>
        <v>6809.5622433154795</v>
      </c>
      <c r="E277" s="11">
        <f t="shared" si="327"/>
        <v>1.3580622315138563E-7</v>
      </c>
      <c r="F277" s="11">
        <f t="shared" si="360"/>
        <v>2.7226153819328249E-7</v>
      </c>
      <c r="G277" s="11">
        <f t="shared" si="361"/>
        <v>6.0110699240682824E-7</v>
      </c>
      <c r="H277">
        <f t="shared" si="352"/>
        <v>381025.45349183603</v>
      </c>
      <c r="I277">
        <f t="shared" si="353"/>
        <v>73568.366632564343</v>
      </c>
      <c r="J277">
        <f t="shared" si="328"/>
        <v>52875.035776112883</v>
      </c>
      <c r="K277">
        <f t="shared" si="305"/>
        <v>296164.84462229727</v>
      </c>
      <c r="L277">
        <f t="shared" si="354"/>
        <v>20592.43486611214</v>
      </c>
      <c r="M277">
        <f t="shared" si="306"/>
        <v>7764.8215680849371</v>
      </c>
      <c r="N277" s="11">
        <f t="shared" si="329"/>
        <v>2.6043767338540958E-3</v>
      </c>
      <c r="O277" s="11">
        <f t="shared" si="319"/>
        <v>2.6686209842340953E-3</v>
      </c>
      <c r="P277" s="11">
        <f t="shared" si="320"/>
        <v>2.8761109758378574E-3</v>
      </c>
      <c r="Q277">
        <f t="shared" si="340"/>
        <v>3433.130787393944</v>
      </c>
      <c r="R277">
        <f t="shared" si="355"/>
        <v>2320.4877875296847</v>
      </c>
      <c r="S277">
        <f t="shared" si="356"/>
        <v>2169.1539403237798</v>
      </c>
      <c r="T277">
        <f t="shared" si="307"/>
        <v>9.0102400139719361</v>
      </c>
      <c r="U277">
        <f t="shared" si="308"/>
        <v>31.541923434555944</v>
      </c>
      <c r="V277">
        <f t="shared" si="309"/>
        <v>41.024160239031531</v>
      </c>
      <c r="W277" s="11">
        <f t="shared" si="321"/>
        <v>-1.219247815263802E-2</v>
      </c>
      <c r="X277" s="11">
        <f t="shared" si="322"/>
        <v>-1.3228586309256496E-2</v>
      </c>
      <c r="Y277" s="11">
        <f t="shared" si="323"/>
        <v>-1.2203590291796629E-2</v>
      </c>
      <c r="Z277">
        <f t="shared" si="310"/>
        <v>3476.5659643427221</v>
      </c>
      <c r="AA277">
        <f t="shared" si="311"/>
        <v>10237.124175025594</v>
      </c>
      <c r="AB277">
        <f t="shared" si="312"/>
        <v>4261.6326153417222</v>
      </c>
      <c r="AC277">
        <f t="shared" si="313"/>
        <v>1.3006728983183184</v>
      </c>
      <c r="AD277">
        <f t="shared" si="314"/>
        <v>4.8193833220358089</v>
      </c>
      <c r="AE277">
        <f t="shared" si="315"/>
        <v>1.9845981975114839</v>
      </c>
      <c r="AF277" s="11">
        <f t="shared" si="357"/>
        <v>-2.9039671966837322E-3</v>
      </c>
      <c r="AG277" s="11">
        <f t="shared" si="358"/>
        <v>2.0566286860739247E-3</v>
      </c>
      <c r="AH277" s="11">
        <f t="shared" si="359"/>
        <v>8.2570411056281934E-4</v>
      </c>
      <c r="AI277">
        <f t="shared" si="368"/>
        <v>741493.04229703872</v>
      </c>
      <c r="AJ277">
        <f t="shared" si="363"/>
        <v>143063.28361206967</v>
      </c>
      <c r="AK277">
        <f t="shared" si="364"/>
        <v>102568.02853640172</v>
      </c>
      <c r="AL277">
        <f t="shared" si="366"/>
        <v>101.31899057842718</v>
      </c>
      <c r="AM277">
        <f t="shared" si="367"/>
        <v>12.020937341745938</v>
      </c>
      <c r="AN277">
        <f t="shared" si="362"/>
        <v>5.216004973233435</v>
      </c>
      <c r="AO277" s="11">
        <f t="shared" si="324"/>
        <v>2.4725806827272405E-3</v>
      </c>
      <c r="AP277" s="11">
        <f t="shared" si="325"/>
        <v>2.47258068272725E-3</v>
      </c>
      <c r="AQ277" s="11">
        <f t="shared" si="326"/>
        <v>2.4725806827272348E-3</v>
      </c>
      <c r="AR277">
        <f t="shared" si="316"/>
        <v>381025.45349183603</v>
      </c>
      <c r="AS277">
        <f t="shared" si="301"/>
        <v>73568.366632564343</v>
      </c>
      <c r="AT277">
        <f t="shared" si="317"/>
        <v>52875.035776112883</v>
      </c>
      <c r="AU277">
        <f t="shared" si="365"/>
        <v>76205.090698367203</v>
      </c>
      <c r="AV277">
        <f t="shared" si="341"/>
        <v>14713.67332651287</v>
      </c>
      <c r="AW277">
        <f t="shared" si="342"/>
        <v>10575.007155222578</v>
      </c>
      <c r="AX277">
        <f t="shared" si="343"/>
        <v>236931.87569783779</v>
      </c>
      <c r="AY277">
        <f t="shared" si="344"/>
        <v>16473.947892889712</v>
      </c>
      <c r="AZ277">
        <f t="shared" si="345"/>
        <v>6211.8572544679491</v>
      </c>
      <c r="BA277">
        <f t="shared" si="346"/>
        <v>15921.508676870029</v>
      </c>
      <c r="BB277">
        <f t="shared" si="347"/>
        <v>34688.208163975607</v>
      </c>
      <c r="BC277">
        <f t="shared" si="348"/>
        <v>59476.182085008477</v>
      </c>
      <c r="BD277">
        <f t="shared" si="349"/>
        <v>4.3088114141995453</v>
      </c>
      <c r="BE277">
        <f t="shared" si="299"/>
        <v>0.22892962336720582</v>
      </c>
      <c r="BF277">
        <f t="shared" si="299"/>
        <v>9.4306365573996173E-2</v>
      </c>
      <c r="BG277">
        <f t="shared" si="299"/>
        <v>1.9318389499603753E-2</v>
      </c>
      <c r="BH277">
        <f t="shared" si="330"/>
        <v>0.10256521207603261</v>
      </c>
      <c r="BI277">
        <f t="shared" si="331"/>
        <v>5.2408772455050717E-3</v>
      </c>
      <c r="BJ277">
        <f t="shared" si="332"/>
        <v>8.8936905877762111E-4</v>
      </c>
      <c r="BK277">
        <f t="shared" si="333"/>
        <v>3.7320017285840052E-5</v>
      </c>
      <c r="BL277">
        <f t="shared" si="334"/>
        <v>1996.9076291636145</v>
      </c>
      <c r="BM277">
        <f t="shared" si="335"/>
        <v>65.429428987810695</v>
      </c>
      <c r="BN277">
        <f t="shared" si="300"/>
        <v>1.973297249153944</v>
      </c>
      <c r="BO277">
        <f t="shared" si="336"/>
        <v>5018.056004451284</v>
      </c>
      <c r="BP277">
        <f t="shared" si="337"/>
        <v>135.54520116612829</v>
      </c>
      <c r="BQ277">
        <f t="shared" si="338"/>
        <v>47.937521984002622</v>
      </c>
      <c r="BR277" s="11">
        <f t="shared" si="350"/>
        <v>3.2641750714811985E-2</v>
      </c>
      <c r="BS277">
        <f>MAX(-99,(BS$3*'Climate Model'!E383+BS$4*'Climate Model'!E383^2+BS$6*'Climate Model'!E383^6)*(K277/K$69)^BS$8)</f>
        <v>-17.530360059056719</v>
      </c>
      <c r="BT277">
        <f>MAX(-99,(BT$3*'Climate Model'!E383+BT$4*'Climate Model'!E383^2+BT$6*'Climate Model'!E383^6)*(L277/L$69)^BS$8)</f>
        <v>-18.045489352024948</v>
      </c>
      <c r="BU277">
        <f>MAX(-99,(BU$3*'Climate Model'!E383+BU$4*'Climate Model'!E383^2+BU$6*'Climate Model'!E383^6)*(M277/M$69)^BS$8)</f>
        <v>-13.475300328345519</v>
      </c>
      <c r="BV277" s="41">
        <f t="shared" si="318"/>
        <v>3.9140448106815646E-5</v>
      </c>
      <c r="BW277">
        <f>MAX(-99,(BW$3*'Climate Model'!N383+BW$4*'Climate Model'!N383^2+BW$6*'Climate Model'!N383^6)*(K277/K$69)^BS$8)</f>
        <v>-17.530371844607668</v>
      </c>
      <c r="BX277">
        <f>MAX(-99,(BX$3*'Climate Model'!N383+BX$4*'Climate Model'!N383^2+BX$6*'Climate Model'!N383^6)*(L277/L$69)^BS$8)</f>
        <v>-18.045500269482712</v>
      </c>
      <c r="BY277">
        <f>MAX(-99,(BY$3*'Climate Model'!N383+BY$4*'Climate Model'!N383^2+BY$6*'Climate Model'!N383^6)*(M277/M$69)^BS$8)</f>
        <v>-13.475307684614631</v>
      </c>
      <c r="BZ277">
        <f t="shared" si="339"/>
        <v>5.6827374231336589E-2</v>
      </c>
      <c r="CA277">
        <f t="shared" si="351"/>
        <v>2.2242488921482224E-6</v>
      </c>
    </row>
    <row r="278" spans="1:79" ht="14.5" x14ac:dyDescent="0.35">
      <c r="A278" s="13">
        <v>2229</v>
      </c>
      <c r="B278" s="18">
        <f t="shared" si="302"/>
        <v>1286.5318405231687</v>
      </c>
      <c r="C278">
        <f t="shared" si="303"/>
        <v>3572.5928545718843</v>
      </c>
      <c r="D278">
        <f t="shared" si="304"/>
        <v>6809.5661319271858</v>
      </c>
      <c r="E278" s="11">
        <f t="shared" si="327"/>
        <v>1.2901591199381634E-7</v>
      </c>
      <c r="F278" s="11">
        <f t="shared" si="360"/>
        <v>2.5864846128361837E-7</v>
      </c>
      <c r="G278" s="11">
        <f t="shared" si="361"/>
        <v>5.7105164278648676E-7</v>
      </c>
      <c r="H278">
        <f t="shared" si="352"/>
        <v>382011.43351362355</v>
      </c>
      <c r="I278">
        <f t="shared" si="353"/>
        <v>73763.387766519751</v>
      </c>
      <c r="J278">
        <f t="shared" si="328"/>
        <v>53025.913913651952</v>
      </c>
      <c r="K278">
        <f t="shared" si="305"/>
        <v>296931.1924361533</v>
      </c>
      <c r="L278">
        <f t="shared" si="354"/>
        <v>20647.017661731024</v>
      </c>
      <c r="M278">
        <f t="shared" si="306"/>
        <v>7786.9739255539043</v>
      </c>
      <c r="N278" s="11">
        <f t="shared" si="329"/>
        <v>2.5875718464605894E-3</v>
      </c>
      <c r="O278" s="11">
        <f t="shared" si="319"/>
        <v>2.6506236865028567E-3</v>
      </c>
      <c r="P278" s="11">
        <f t="shared" si="320"/>
        <v>2.8529126232620882E-3</v>
      </c>
      <c r="Q278">
        <f t="shared" si="340"/>
        <v>3400.0480149591731</v>
      </c>
      <c r="R278">
        <f t="shared" si="355"/>
        <v>2295.8609826738443</v>
      </c>
      <c r="S278">
        <f t="shared" si="356"/>
        <v>2148.7965873080861</v>
      </c>
      <c r="T278">
        <f t="shared" si="307"/>
        <v>8.9003828594515575</v>
      </c>
      <c r="U278">
        <f t="shared" si="308"/>
        <v>31.12466837804196</v>
      </c>
      <c r="V278">
        <f t="shared" si="309"/>
        <v>40.523518195409373</v>
      </c>
      <c r="W278" s="11">
        <f t="shared" si="321"/>
        <v>-1.219247815263802E-2</v>
      </c>
      <c r="X278" s="11">
        <f t="shared" si="322"/>
        <v>-1.3228586309256496E-2</v>
      </c>
      <c r="Y278" s="11">
        <f t="shared" si="323"/>
        <v>-1.2203590291796629E-2</v>
      </c>
      <c r="Z278">
        <f t="shared" si="310"/>
        <v>3433.123656263595</v>
      </c>
      <c r="AA278">
        <f t="shared" si="311"/>
        <v>10149.492761088371</v>
      </c>
      <c r="AB278">
        <f t="shared" si="312"/>
        <v>4225.2211886293635</v>
      </c>
      <c r="AC278">
        <f t="shared" si="313"/>
        <v>1.2968957868879865</v>
      </c>
      <c r="AD278">
        <f t="shared" si="314"/>
        <v>4.8292950040250942</v>
      </c>
      <c r="AE278">
        <f t="shared" si="315"/>
        <v>1.9862368884009847</v>
      </c>
      <c r="AF278" s="11">
        <f t="shared" si="357"/>
        <v>-2.9039671966837322E-3</v>
      </c>
      <c r="AG278" s="11">
        <f t="shared" si="358"/>
        <v>2.0566286860739247E-3</v>
      </c>
      <c r="AH278" s="11">
        <f t="shared" si="359"/>
        <v>8.2570411056281934E-4</v>
      </c>
      <c r="AI278">
        <f t="shared" si="368"/>
        <v>743548.82876570208</v>
      </c>
      <c r="AJ278">
        <f t="shared" si="363"/>
        <v>143470.62857737558</v>
      </c>
      <c r="AK278">
        <f t="shared" si="364"/>
        <v>102886.23283798413</v>
      </c>
      <c r="AL278">
        <f t="shared" si="366"/>
        <v>101.56700476353583</v>
      </c>
      <c r="AM278">
        <f t="shared" si="367"/>
        <v>12.050362851830819</v>
      </c>
      <c r="AN278">
        <f t="shared" si="362"/>
        <v>5.2287729964398828</v>
      </c>
      <c r="AO278" s="11">
        <f t="shared" si="324"/>
        <v>2.4478548758999682E-3</v>
      </c>
      <c r="AP278" s="11">
        <f t="shared" si="325"/>
        <v>2.4478548758999773E-3</v>
      </c>
      <c r="AQ278" s="11">
        <f t="shared" si="326"/>
        <v>2.4478548758999625E-3</v>
      </c>
      <c r="AR278">
        <f t="shared" si="316"/>
        <v>382011.43351362355</v>
      </c>
      <c r="AS278">
        <f t="shared" si="301"/>
        <v>73763.387766519751</v>
      </c>
      <c r="AT278">
        <f t="shared" si="317"/>
        <v>53025.913913651952</v>
      </c>
      <c r="AU278">
        <f t="shared" si="365"/>
        <v>76402.286702724712</v>
      </c>
      <c r="AV278">
        <f t="shared" si="341"/>
        <v>14752.677553303951</v>
      </c>
      <c r="AW278">
        <f t="shared" si="342"/>
        <v>10605.182782730391</v>
      </c>
      <c r="AX278">
        <f t="shared" si="343"/>
        <v>237544.95394892269</v>
      </c>
      <c r="AY278">
        <f t="shared" si="344"/>
        <v>16517.61412938482</v>
      </c>
      <c r="AZ278">
        <f t="shared" si="345"/>
        <v>6229.5791404431229</v>
      </c>
      <c r="BA278">
        <f t="shared" si="346"/>
        <v>15924.835424978488</v>
      </c>
      <c r="BB278">
        <f t="shared" si="347"/>
        <v>34697.674207230993</v>
      </c>
      <c r="BC278">
        <f t="shared" si="348"/>
        <v>59495.615486845207</v>
      </c>
      <c r="BD278">
        <f t="shared" si="349"/>
        <v>4.1048312017544681</v>
      </c>
      <c r="BE278">
        <f t="shared" si="299"/>
        <v>0.22892962336720582</v>
      </c>
      <c r="BF278">
        <f t="shared" si="299"/>
        <v>9.4306365573996173E-2</v>
      </c>
      <c r="BG278">
        <f t="shared" si="299"/>
        <v>1.9318389499603753E-2</v>
      </c>
      <c r="BH278">
        <f t="shared" si="330"/>
        <v>0.10246780037742055</v>
      </c>
      <c r="BI278">
        <f t="shared" si="331"/>
        <v>5.2408772455050717E-3</v>
      </c>
      <c r="BJ278">
        <f t="shared" si="332"/>
        <v>8.8936905877762111E-4</v>
      </c>
      <c r="BK278">
        <f t="shared" si="333"/>
        <v>3.7320017285840052E-5</v>
      </c>
      <c r="BL278">
        <f t="shared" si="334"/>
        <v>2002.0750294243232</v>
      </c>
      <c r="BM278">
        <f t="shared" si="335"/>
        <v>65.602874750158364</v>
      </c>
      <c r="BN278">
        <f t="shared" si="300"/>
        <v>1.9789280238549574</v>
      </c>
      <c r="BO278">
        <f t="shared" si="336"/>
        <v>5094.7033869103107</v>
      </c>
      <c r="BP278">
        <f t="shared" si="337"/>
        <v>137.07792451176428</v>
      </c>
      <c r="BQ278">
        <f t="shared" si="338"/>
        <v>48.488598008223448</v>
      </c>
      <c r="BR278" s="11">
        <f t="shared" si="350"/>
        <v>3.2624125972538137E-2</v>
      </c>
      <c r="BS278">
        <f>MAX(-99,(BS$3*'Climate Model'!E384+BS$4*'Climate Model'!E384^2+BS$6*'Climate Model'!E384^6)*(K278/K$69)^BS$8)</f>
        <v>-17.563353954968697</v>
      </c>
      <c r="BT278">
        <f>MAX(-99,(BT$3*'Climate Model'!E384+BT$4*'Climate Model'!E384^2+BT$6*'Climate Model'!E384^6)*(L278/L$69)^BS$8)</f>
        <v>-18.074600918807004</v>
      </c>
      <c r="BU278">
        <f>MAX(-99,(BU$3*'Climate Model'!E384+BU$4*'Climate Model'!E384^2+BU$6*'Climate Model'!E384^6)*(M278/M$69)^BS$8)</f>
        <v>-13.493363784248622</v>
      </c>
      <c r="BV278" s="41">
        <f t="shared" si="318"/>
        <v>3.7276617244586321E-5</v>
      </c>
      <c r="BW278">
        <f>MAX(-99,(BW$3*'Climate Model'!N384+BW$4*'Climate Model'!N384^2+BW$6*'Climate Model'!N384^6)*(K278/K$69)^BS$8)</f>
        <v>-17.563365720644519</v>
      </c>
      <c r="BX278">
        <f>MAX(-99,(BX$3*'Climate Model'!N384+BX$4*'Climate Model'!N384^2+BX$6*'Climate Model'!N384^6)*(L278/L$69)^BS$8)</f>
        <v>-18.074611817005515</v>
      </c>
      <c r="BY278">
        <f>MAX(-99,(BY$3*'Climate Model'!N384+BY$4*'Climate Model'!N384^2+BY$6*'Climate Model'!N384^6)*(M278/M$69)^BS$8)</f>
        <v>-13.493371126677332</v>
      </c>
      <c r="BZ278">
        <f t="shared" si="339"/>
        <v>5.6878497224129354E-2</v>
      </c>
      <c r="CA278">
        <f t="shared" si="351"/>
        <v>2.1202379704711353E-6</v>
      </c>
    </row>
    <row r="279" spans="1:79" ht="14.5" x14ac:dyDescent="0.35">
      <c r="A279" s="13">
        <v>2230</v>
      </c>
      <c r="B279" s="18">
        <f t="shared" si="302"/>
        <v>1286.5319982070937</v>
      </c>
      <c r="C279">
        <f t="shared" si="303"/>
        <v>3572.5937324152464</v>
      </c>
      <c r="D279">
        <f t="shared" si="304"/>
        <v>6809.5698261104153</v>
      </c>
      <c r="E279" s="11">
        <f t="shared" si="327"/>
        <v>1.2256511639412553E-7</v>
      </c>
      <c r="F279" s="11">
        <f t="shared" si="360"/>
        <v>2.4571603821943742E-7</v>
      </c>
      <c r="G279" s="11">
        <f t="shared" si="361"/>
        <v>5.4249906064716237E-7</v>
      </c>
      <c r="H279">
        <f t="shared" si="352"/>
        <v>382993.61693074356</v>
      </c>
      <c r="I279">
        <f t="shared" si="353"/>
        <v>73957.612004760944</v>
      </c>
      <c r="J279">
        <f t="shared" si="328"/>
        <v>53176.003408550459</v>
      </c>
      <c r="K279">
        <f t="shared" si="305"/>
        <v>297694.59093476267</v>
      </c>
      <c r="L279">
        <f t="shared" si="354"/>
        <v>20701.377638806422</v>
      </c>
      <c r="M279">
        <f t="shared" si="306"/>
        <v>7809.0106668197968</v>
      </c>
      <c r="N279" s="11">
        <f t="shared" si="329"/>
        <v>2.5709609433287087E-3</v>
      </c>
      <c r="O279" s="11">
        <f t="shared" si="319"/>
        <v>2.6328246512886309E-3</v>
      </c>
      <c r="P279" s="11">
        <f t="shared" si="320"/>
        <v>2.8299492815272225E-3</v>
      </c>
      <c r="Q279">
        <f t="shared" si="340"/>
        <v>3367.2282279608876</v>
      </c>
      <c r="R279">
        <f t="shared" si="355"/>
        <v>2271.4551835296852</v>
      </c>
      <c r="S279">
        <f t="shared" si="356"/>
        <v>2128.5814843935127</v>
      </c>
      <c r="T279">
        <f t="shared" si="307"/>
        <v>8.7918651358875799</v>
      </c>
      <c r="U279">
        <f t="shared" si="308"/>
        <v>30.712933016056045</v>
      </c>
      <c r="V279">
        <f t="shared" si="309"/>
        <v>40.02898578217043</v>
      </c>
      <c r="W279" s="11">
        <f t="shared" si="321"/>
        <v>-1.219247815263802E-2</v>
      </c>
      <c r="X279" s="11">
        <f t="shared" si="322"/>
        <v>-1.3228586309256496E-2</v>
      </c>
      <c r="Y279" s="11">
        <f t="shared" si="323"/>
        <v>-1.2203590291796629E-2</v>
      </c>
      <c r="Z279">
        <f t="shared" si="310"/>
        <v>3390.1673451531547</v>
      </c>
      <c r="AA279">
        <f t="shared" si="311"/>
        <v>10062.430731221077</v>
      </c>
      <c r="AB279">
        <f t="shared" si="312"/>
        <v>4189.0238335641716</v>
      </c>
      <c r="AC279">
        <f t="shared" si="313"/>
        <v>1.2931296440653464</v>
      </c>
      <c r="AD279">
        <f t="shared" si="314"/>
        <v>4.8392270706638856</v>
      </c>
      <c r="AE279">
        <f t="shared" si="315"/>
        <v>1.9878769323642889</v>
      </c>
      <c r="AF279" s="11">
        <f t="shared" si="357"/>
        <v>-2.9039671966837322E-3</v>
      </c>
      <c r="AG279" s="11">
        <f t="shared" si="358"/>
        <v>2.0566286860739247E-3</v>
      </c>
      <c r="AH279" s="11">
        <f t="shared" si="359"/>
        <v>8.2570411056281934E-4</v>
      </c>
      <c r="AI279">
        <f t="shared" si="368"/>
        <v>745596.23259185662</v>
      </c>
      <c r="AJ279">
        <f t="shared" si="363"/>
        <v>143876.24327294197</v>
      </c>
      <c r="AK279">
        <f t="shared" si="364"/>
        <v>103202.79233691611</v>
      </c>
      <c r="AL279">
        <f t="shared" si="366"/>
        <v>101.81313983849842</v>
      </c>
      <c r="AM279">
        <f t="shared" si="367"/>
        <v>12.079565415899406</v>
      </c>
      <c r="AN279">
        <f t="shared" si="362"/>
        <v>5.2414442811394499</v>
      </c>
      <c r="AO279" s="11">
        <f t="shared" si="324"/>
        <v>2.4233763271409685E-3</v>
      </c>
      <c r="AP279" s="11">
        <f t="shared" si="325"/>
        <v>2.4233763271409776E-3</v>
      </c>
      <c r="AQ279" s="11">
        <f t="shared" si="326"/>
        <v>2.4233763271409628E-3</v>
      </c>
      <c r="AR279">
        <f t="shared" si="316"/>
        <v>382993.61693074356</v>
      </c>
      <c r="AS279">
        <f t="shared" si="301"/>
        <v>73957.612004760944</v>
      </c>
      <c r="AT279">
        <f t="shared" si="317"/>
        <v>53176.003408550459</v>
      </c>
      <c r="AU279">
        <f t="shared" si="365"/>
        <v>76598.723386148718</v>
      </c>
      <c r="AV279">
        <f t="shared" si="341"/>
        <v>14791.52240095219</v>
      </c>
      <c r="AW279">
        <f t="shared" si="342"/>
        <v>10635.200681710092</v>
      </c>
      <c r="AX279">
        <f t="shared" si="343"/>
        <v>238155.67274781014</v>
      </c>
      <c r="AY279">
        <f t="shared" si="344"/>
        <v>16561.102111045133</v>
      </c>
      <c r="AZ279">
        <f t="shared" si="345"/>
        <v>6247.2085334558378</v>
      </c>
      <c r="BA279">
        <f t="shared" si="346"/>
        <v>15928.140755715684</v>
      </c>
      <c r="BB279">
        <f t="shared" si="347"/>
        <v>34707.076385353124</v>
      </c>
      <c r="BC279">
        <f t="shared" si="348"/>
        <v>59514.891284128149</v>
      </c>
      <c r="BD279">
        <f t="shared" si="349"/>
        <v>3.9104985059197621</v>
      </c>
      <c r="BE279">
        <f t="shared" si="299"/>
        <v>0.22892962336720582</v>
      </c>
      <c r="BF279">
        <f t="shared" si="299"/>
        <v>9.4306365573996173E-2</v>
      </c>
      <c r="BG279">
        <f t="shared" si="299"/>
        <v>1.9318389499603753E-2</v>
      </c>
      <c r="BH279">
        <f t="shared" si="330"/>
        <v>0.1023707575096468</v>
      </c>
      <c r="BI279">
        <f t="shared" si="331"/>
        <v>5.2408772455050717E-3</v>
      </c>
      <c r="BJ279">
        <f t="shared" si="332"/>
        <v>8.8936905877762111E-4</v>
      </c>
      <c r="BK279">
        <f t="shared" si="333"/>
        <v>3.7320017285840052E-5</v>
      </c>
      <c r="BL279">
        <f t="shared" si="334"/>
        <v>2007.2225321460198</v>
      </c>
      <c r="BM279">
        <f t="shared" si="335"/>
        <v>65.775611778114737</v>
      </c>
      <c r="BN279">
        <f t="shared" si="300"/>
        <v>1.9845293663989927</v>
      </c>
      <c r="BO279">
        <f t="shared" si="336"/>
        <v>5172.5225069701128</v>
      </c>
      <c r="BP279">
        <f t="shared" si="337"/>
        <v>138.62800710886242</v>
      </c>
      <c r="BQ279">
        <f t="shared" si="338"/>
        <v>49.046020585879191</v>
      </c>
      <c r="BR279" s="11">
        <f t="shared" si="350"/>
        <v>3.2606699021800328E-2</v>
      </c>
      <c r="BS279">
        <f>MAX(-99,(BS$3*'Climate Model'!E385+BS$4*'Climate Model'!E385^2+BS$6*'Climate Model'!E385^6)*(K279/K$69)^BS$8)</f>
        <v>-17.595390948910293</v>
      </c>
      <c r="BT279">
        <f>MAX(-99,(BT$3*'Climate Model'!E385+BT$4*'Climate Model'!E385^2+BT$6*'Climate Model'!E385^6)*(L279/L$69)^BS$8)</f>
        <v>-18.102836329095211</v>
      </c>
      <c r="BU279">
        <f>MAX(-99,(BU$3*'Climate Model'!E385+BU$4*'Climate Model'!E385^2+BU$6*'Climate Model'!E385^6)*(M279/M$69)^BS$8)</f>
        <v>-13.510857103213349</v>
      </c>
      <c r="BV279" s="41">
        <f t="shared" si="318"/>
        <v>3.5501540232939354E-5</v>
      </c>
      <c r="BW279">
        <f>MAX(-99,(BW$3*'Climate Model'!N385+BW$4*'Climate Model'!N385^2+BW$6*'Climate Model'!N385^6)*(K279/K$69)^BS$8)</f>
        <v>-17.595402694770407</v>
      </c>
      <c r="BX279">
        <f>MAX(-99,(BX$3*'Climate Model'!N385+BX$4*'Climate Model'!N385^2+BX$6*'Climate Model'!N385^6)*(L279/L$69)^BS$8)</f>
        <v>-18.102847208112742</v>
      </c>
      <c r="BY279">
        <f>MAX(-99,(BY$3*'Climate Model'!N385+BY$4*'Climate Model'!N385^2+BY$6*'Climate Model'!N385^6)*(M279/M$69)^BS$8)</f>
        <v>-13.510864431879352</v>
      </c>
      <c r="BZ279">
        <f t="shared" si="339"/>
        <v>5.6928847748342226E-2</v>
      </c>
      <c r="CA279">
        <f t="shared" si="351"/>
        <v>2.0210617787526507E-6</v>
      </c>
    </row>
    <row r="280" spans="1:79" ht="14.5" x14ac:dyDescent="0.35">
      <c r="A280" s="13">
        <v>2231</v>
      </c>
      <c r="B280" s="18">
        <f t="shared" si="302"/>
        <v>1286.5321480068405</v>
      </c>
      <c r="C280">
        <f t="shared" si="303"/>
        <v>3572.5945663666453</v>
      </c>
      <c r="D280">
        <f t="shared" si="304"/>
        <v>6809.5733355863877</v>
      </c>
      <c r="E280" s="11">
        <f t="shared" si="327"/>
        <v>1.1643686057441924E-7</v>
      </c>
      <c r="F280" s="11">
        <f t="shared" si="360"/>
        <v>2.3343023630846553E-7</v>
      </c>
      <c r="G280" s="11">
        <f t="shared" si="361"/>
        <v>5.1537410761480421E-7</v>
      </c>
      <c r="H280">
        <f t="shared" si="352"/>
        <v>383972.03403760702</v>
      </c>
      <c r="I280">
        <f t="shared" si="353"/>
        <v>74151.044727550106</v>
      </c>
      <c r="J280">
        <f t="shared" si="328"/>
        <v>53325.307501664451</v>
      </c>
      <c r="K280">
        <f t="shared" si="305"/>
        <v>298455.06358506123</v>
      </c>
      <c r="L280">
        <f t="shared" si="354"/>
        <v>20755.516292172571</v>
      </c>
      <c r="M280">
        <f t="shared" si="306"/>
        <v>7830.9322587055285</v>
      </c>
      <c r="N280" s="11">
        <f t="shared" si="329"/>
        <v>2.5545396975829131E-3</v>
      </c>
      <c r="O280" s="11">
        <f t="shared" si="319"/>
        <v>2.6152198327449709E-3</v>
      </c>
      <c r="P280" s="11">
        <f t="shared" si="320"/>
        <v>2.8072175619986966E-3</v>
      </c>
      <c r="Q280">
        <f t="shared" si="340"/>
        <v>3334.6706015532322</v>
      </c>
      <c r="R280">
        <f t="shared" si="355"/>
        <v>2247.2693393182722</v>
      </c>
      <c r="S280">
        <f t="shared" si="356"/>
        <v>2108.5087048230716</v>
      </c>
      <c r="T280">
        <f t="shared" si="307"/>
        <v>8.6846705122973304</v>
      </c>
      <c r="U280">
        <f t="shared" si="308"/>
        <v>30.306644330842733</v>
      </c>
      <c r="V280">
        <f t="shared" si="309"/>
        <v>39.540488439888669</v>
      </c>
      <c r="W280" s="11">
        <f t="shared" si="321"/>
        <v>-1.219247815263802E-2</v>
      </c>
      <c r="X280" s="11">
        <f t="shared" si="322"/>
        <v>-1.3228586309256496E-2</v>
      </c>
      <c r="Y280" s="11">
        <f t="shared" si="323"/>
        <v>-1.2203590291796629E-2</v>
      </c>
      <c r="Z280">
        <f t="shared" si="310"/>
        <v>3347.6930295691513</v>
      </c>
      <c r="AA280">
        <f t="shared" si="311"/>
        <v>9975.9382918792544</v>
      </c>
      <c r="AB280">
        <f t="shared" si="312"/>
        <v>4153.0413630892408</v>
      </c>
      <c r="AC280">
        <f t="shared" si="313"/>
        <v>1.2893744379979213</v>
      </c>
      <c r="AD280">
        <f t="shared" si="314"/>
        <v>4.8491795638758388</v>
      </c>
      <c r="AE280">
        <f t="shared" si="315"/>
        <v>1.989518330518635</v>
      </c>
      <c r="AF280" s="11">
        <f t="shared" si="357"/>
        <v>-2.9039671966837322E-3</v>
      </c>
      <c r="AG280" s="11">
        <f t="shared" si="358"/>
        <v>2.0566286860739247E-3</v>
      </c>
      <c r="AH280" s="11">
        <f t="shared" si="359"/>
        <v>8.2570411056281934E-4</v>
      </c>
      <c r="AI280">
        <f t="shared" si="368"/>
        <v>747635.33271881961</v>
      </c>
      <c r="AJ280">
        <f t="shared" si="363"/>
        <v>144280.14134659996</v>
      </c>
      <c r="AK280">
        <f t="shared" si="364"/>
        <v>103517.7137849346</v>
      </c>
      <c r="AL280">
        <f t="shared" si="366"/>
        <v>102.05740407584616</v>
      </c>
      <c r="AM280">
        <f t="shared" si="367"/>
        <v>12.108546015441737</v>
      </c>
      <c r="AN280">
        <f t="shared" si="362"/>
        <v>5.2540192532104824</v>
      </c>
      <c r="AO280" s="11">
        <f t="shared" si="324"/>
        <v>2.3991425638695586E-3</v>
      </c>
      <c r="AP280" s="11">
        <f t="shared" si="325"/>
        <v>2.3991425638695677E-3</v>
      </c>
      <c r="AQ280" s="11">
        <f t="shared" si="326"/>
        <v>2.399142563869553E-3</v>
      </c>
      <c r="AR280">
        <f t="shared" si="316"/>
        <v>383972.03403760702</v>
      </c>
      <c r="AS280">
        <f t="shared" si="301"/>
        <v>74151.044727550106</v>
      </c>
      <c r="AT280">
        <f t="shared" si="317"/>
        <v>53325.307501664451</v>
      </c>
      <c r="AU280">
        <f t="shared" si="365"/>
        <v>76794.406807521402</v>
      </c>
      <c r="AV280">
        <f t="shared" si="341"/>
        <v>14830.208945510021</v>
      </c>
      <c r="AW280">
        <f t="shared" si="342"/>
        <v>10665.061500332891</v>
      </c>
      <c r="AX280">
        <f t="shared" si="343"/>
        <v>238764.050868049</v>
      </c>
      <c r="AY280">
        <f t="shared" si="344"/>
        <v>16604.413033738056</v>
      </c>
      <c r="AZ280">
        <f t="shared" si="345"/>
        <v>6264.7458069644217</v>
      </c>
      <c r="BA280">
        <f t="shared" si="346"/>
        <v>15931.424917173794</v>
      </c>
      <c r="BB280">
        <f t="shared" si="347"/>
        <v>34716.415411300579</v>
      </c>
      <c r="BC280">
        <f t="shared" si="348"/>
        <v>59534.011129207574</v>
      </c>
      <c r="BD280">
        <f t="shared" si="349"/>
        <v>3.725357554728232</v>
      </c>
      <c r="BE280">
        <f t="shared" si="299"/>
        <v>0.22892962336720582</v>
      </c>
      <c r="BF280">
        <f t="shared" si="299"/>
        <v>9.4306365573996173E-2</v>
      </c>
      <c r="BG280">
        <f t="shared" si="299"/>
        <v>1.9318389499603753E-2</v>
      </c>
      <c r="BH280">
        <f t="shared" si="330"/>
        <v>0.10227408219113693</v>
      </c>
      <c r="BI280">
        <f t="shared" si="331"/>
        <v>5.2408772455050717E-3</v>
      </c>
      <c r="BJ280">
        <f t="shared" si="332"/>
        <v>8.8936905877762111E-4</v>
      </c>
      <c r="BK280">
        <f t="shared" si="333"/>
        <v>3.7320017285840052E-5</v>
      </c>
      <c r="BL280">
        <f t="shared" si="334"/>
        <v>2012.3502960979936</v>
      </c>
      <c r="BM280">
        <f t="shared" si="335"/>
        <v>65.947644856718526</v>
      </c>
      <c r="BN280">
        <f t="shared" si="300"/>
        <v>1.9901013977348534</v>
      </c>
      <c r="BO280">
        <f t="shared" si="336"/>
        <v>5251.5312700031154</v>
      </c>
      <c r="BP280">
        <f t="shared" si="337"/>
        <v>140.19564530511477</v>
      </c>
      <c r="BQ280">
        <f t="shared" si="338"/>
        <v>49.609862769920099</v>
      </c>
      <c r="BR280" s="11">
        <f t="shared" si="350"/>
        <v>3.2589465720121086E-2</v>
      </c>
      <c r="BS280">
        <f>MAX(-99,(BS$3*'Climate Model'!E386+BS$4*'Climate Model'!E386^2+BS$6*'Climate Model'!E386^6)*(K280/K$69)^BS$8)</f>
        <v>-17.626480613862888</v>
      </c>
      <c r="BT280">
        <f>MAX(-99,(BT$3*'Climate Model'!E386+BT$4*'Climate Model'!E386^2+BT$6*'Climate Model'!E386^6)*(L280/L$69)^BS$8)</f>
        <v>-18.130204571722764</v>
      </c>
      <c r="BU280">
        <f>MAX(-99,(BU$3*'Climate Model'!E386+BU$4*'Climate Model'!E386^2+BU$6*'Climate Model'!E386^6)*(M280/M$69)^BS$8)</f>
        <v>-13.527786422637517</v>
      </c>
      <c r="BV280" s="41">
        <f t="shared" si="318"/>
        <v>3.3810990698037485E-5</v>
      </c>
      <c r="BW280">
        <f>MAX(-99,(BW$3*'Climate Model'!N386+BW$4*'Climate Model'!N386^2+BW$6*'Climate Model'!N386^6)*(K280/K$69)^BS$8)</f>
        <v>-17.626492339967044</v>
      </c>
      <c r="BX280">
        <f>MAX(-99,(BX$3*'Climate Model'!N386+BX$4*'Climate Model'!N386^2+BX$6*'Climate Model'!N386^6)*(L280/L$69)^BS$8)</f>
        <v>-18.130215431637513</v>
      </c>
      <c r="BY280">
        <f>MAX(-99,(BY$3*'Climate Model'!N386+BY$4*'Climate Model'!N386^2+BY$6*'Climate Model'!N386^6)*(M280/M$69)^BS$8)</f>
        <v>-13.527793737618062</v>
      </c>
      <c r="BZ280">
        <f t="shared" si="339"/>
        <v>5.6978436750192152E-2</v>
      </c>
      <c r="CA280">
        <f t="shared" si="351"/>
        <v>1.926497394949464E-6</v>
      </c>
    </row>
    <row r="281" spans="1:79" ht="14.5" x14ac:dyDescent="0.35">
      <c r="A281" s="13">
        <v>2232</v>
      </c>
      <c r="B281" s="18">
        <f t="shared" si="302"/>
        <v>1286.5322903166168</v>
      </c>
      <c r="C281">
        <f t="shared" si="303"/>
        <v>3572.5953586206592</v>
      </c>
      <c r="D281">
        <f t="shared" si="304"/>
        <v>6809.5766695902794</v>
      </c>
      <c r="E281" s="11">
        <f t="shared" si="327"/>
        <v>1.1061501754569827E-7</v>
      </c>
      <c r="F281" s="11">
        <f t="shared" si="360"/>
        <v>2.2175872449304223E-7</v>
      </c>
      <c r="G281" s="11">
        <f t="shared" si="361"/>
        <v>4.8960540223406395E-7</v>
      </c>
      <c r="H281">
        <f t="shared" si="352"/>
        <v>384946.71432487498</v>
      </c>
      <c r="I281">
        <f t="shared" si="353"/>
        <v>74343.691189485107</v>
      </c>
      <c r="J281">
        <f t="shared" si="328"/>
        <v>53473.82942066963</v>
      </c>
      <c r="K281">
        <f t="shared" si="305"/>
        <v>299212.63323296705</v>
      </c>
      <c r="L281">
        <f t="shared" si="354"/>
        <v>20809.435082003914</v>
      </c>
      <c r="M281">
        <f t="shared" si="306"/>
        <v>7852.7391665137184</v>
      </c>
      <c r="N281" s="11">
        <f t="shared" si="329"/>
        <v>2.5383038867086032E-3</v>
      </c>
      <c r="O281" s="11">
        <f t="shared" si="319"/>
        <v>2.5978052808870457E-3</v>
      </c>
      <c r="P281" s="11">
        <f t="shared" si="320"/>
        <v>2.784714142297356E-3</v>
      </c>
      <c r="Q281">
        <f t="shared" si="340"/>
        <v>3302.374273636839</v>
      </c>
      <c r="R281">
        <f t="shared" si="355"/>
        <v>2223.3023760311621</v>
      </c>
      <c r="S281">
        <f t="shared" si="356"/>
        <v>2088.5782905232641</v>
      </c>
      <c r="T281">
        <f t="shared" si="307"/>
        <v>8.5787828568132856</v>
      </c>
      <c r="U281">
        <f t="shared" si="308"/>
        <v>29.905730270568242</v>
      </c>
      <c r="V281">
        <f t="shared" si="309"/>
        <v>39.057952519030749</v>
      </c>
      <c r="W281" s="11">
        <f t="shared" si="321"/>
        <v>-1.219247815263802E-2</v>
      </c>
      <c r="X281" s="11">
        <f t="shared" si="322"/>
        <v>-1.3228586309256496E-2</v>
      </c>
      <c r="Y281" s="11">
        <f t="shared" si="323"/>
        <v>-1.2203590291796629E-2</v>
      </c>
      <c r="Z281">
        <f t="shared" si="310"/>
        <v>3305.6966954154095</v>
      </c>
      <c r="AA281">
        <f t="shared" si="311"/>
        <v>9890.0155260293704</v>
      </c>
      <c r="AB281">
        <f t="shared" si="312"/>
        <v>4117.2745289344066</v>
      </c>
      <c r="AC281">
        <f t="shared" si="313"/>
        <v>1.2856301369257328</v>
      </c>
      <c r="AD281">
        <f t="shared" si="314"/>
        <v>4.8591525256708294</v>
      </c>
      <c r="AE281">
        <f t="shared" si="315"/>
        <v>1.9911610839821843</v>
      </c>
      <c r="AF281" s="11">
        <f t="shared" si="357"/>
        <v>-2.9039671966837322E-3</v>
      </c>
      <c r="AG281" s="11">
        <f t="shared" si="358"/>
        <v>2.0566286860739247E-3</v>
      </c>
      <c r="AH281" s="11">
        <f t="shared" si="359"/>
        <v>8.2570411056281934E-4</v>
      </c>
      <c r="AI281">
        <f t="shared" si="368"/>
        <v>749666.20625445899</v>
      </c>
      <c r="AJ281">
        <f t="shared" si="363"/>
        <v>144682.33615744999</v>
      </c>
      <c r="AK281">
        <f t="shared" si="364"/>
        <v>103831.00390677403</v>
      </c>
      <c r="AL281">
        <f t="shared" si="366"/>
        <v>102.2998058353018</v>
      </c>
      <c r="AM281">
        <f t="shared" si="367"/>
        <v>12.137305642292635</v>
      </c>
      <c r="AN281">
        <f t="shared" si="362"/>
        <v>5.2664983430200323</v>
      </c>
      <c r="AO281" s="11">
        <f t="shared" si="324"/>
        <v>2.3751511382308632E-3</v>
      </c>
      <c r="AP281" s="11">
        <f t="shared" si="325"/>
        <v>2.3751511382308719E-3</v>
      </c>
      <c r="AQ281" s="11">
        <f t="shared" si="326"/>
        <v>2.3751511382308576E-3</v>
      </c>
      <c r="AR281">
        <f t="shared" si="316"/>
        <v>384946.71432487498</v>
      </c>
      <c r="AS281">
        <f t="shared" si="301"/>
        <v>74343.691189485107</v>
      </c>
      <c r="AT281">
        <f t="shared" si="317"/>
        <v>53473.82942066963</v>
      </c>
      <c r="AU281">
        <f t="shared" si="365"/>
        <v>76989.342864974999</v>
      </c>
      <c r="AV281">
        <f t="shared" si="341"/>
        <v>14868.738237897021</v>
      </c>
      <c r="AW281">
        <f t="shared" si="342"/>
        <v>10694.765884133927</v>
      </c>
      <c r="AX281">
        <f t="shared" si="343"/>
        <v>239370.10658637364</v>
      </c>
      <c r="AY281">
        <f t="shared" si="344"/>
        <v>16647.548065603132</v>
      </c>
      <c r="AZ281">
        <f t="shared" si="345"/>
        <v>6282.1913332109734</v>
      </c>
      <c r="BA281">
        <f t="shared" si="346"/>
        <v>15934.688151786466</v>
      </c>
      <c r="BB281">
        <f t="shared" si="347"/>
        <v>34725.691982900047</v>
      </c>
      <c r="BC281">
        <f t="shared" si="348"/>
        <v>59552.976647866592</v>
      </c>
      <c r="BD281">
        <f t="shared" si="349"/>
        <v>3.5489740771184661</v>
      </c>
      <c r="BE281">
        <f t="shared" si="299"/>
        <v>0.22892962336720582</v>
      </c>
      <c r="BF281">
        <f t="shared" si="299"/>
        <v>9.4306365573996173E-2</v>
      </c>
      <c r="BG281">
        <f t="shared" si="299"/>
        <v>1.9318389499603753E-2</v>
      </c>
      <c r="BH281">
        <f t="shared" si="330"/>
        <v>0.1021777731197015</v>
      </c>
      <c r="BI281">
        <f t="shared" si="331"/>
        <v>5.2408772455050717E-3</v>
      </c>
      <c r="BJ281">
        <f t="shared" si="332"/>
        <v>8.8936905877762111E-4</v>
      </c>
      <c r="BK281">
        <f t="shared" si="333"/>
        <v>3.7320017285840052E-5</v>
      </c>
      <c r="BL281">
        <f t="shared" si="334"/>
        <v>2017.4584758371784</v>
      </c>
      <c r="BM281">
        <f t="shared" si="335"/>
        <v>66.118978659246494</v>
      </c>
      <c r="BN281">
        <f t="shared" si="300"/>
        <v>1.9956442383194528</v>
      </c>
      <c r="BO281">
        <f t="shared" si="336"/>
        <v>5331.7478550924779</v>
      </c>
      <c r="BP281">
        <f t="shared" si="337"/>
        <v>141.78103767346991</v>
      </c>
      <c r="BQ281">
        <f t="shared" si="338"/>
        <v>50.180198455273995</v>
      </c>
      <c r="BR281" s="11">
        <f t="shared" si="350"/>
        <v>3.2572422022513176E-2</v>
      </c>
      <c r="BS281">
        <f>MAX(-99,(BS$3*'Climate Model'!E387+BS$4*'Climate Model'!E387^2+BS$6*'Climate Model'!E387^6)*(K281/K$69)^BS$8)</f>
        <v>-17.656632531069803</v>
      </c>
      <c r="BT281">
        <f>MAX(-99,(BT$3*'Climate Model'!E387+BT$4*'Climate Model'!E387^2+BT$6*'Climate Model'!E387^6)*(L281/L$69)^BS$8)</f>
        <v>-18.156714634908223</v>
      </c>
      <c r="BU281">
        <f>MAX(-99,(BU$3*'Climate Model'!E387+BU$4*'Climate Model'!E387^2+BU$6*'Climate Model'!E387^6)*(M281/M$69)^BS$8)</f>
        <v>-13.54415786755491</v>
      </c>
      <c r="BV281" s="41">
        <f t="shared" si="318"/>
        <v>3.2200943521940458E-5</v>
      </c>
      <c r="BW281">
        <f>MAX(-99,(BW$3*'Climate Model'!N387+BW$4*'Climate Model'!N387^2+BW$6*'Climate Model'!N387^6)*(K281/K$69)^BS$8)</f>
        <v>-17.656644237478037</v>
      </c>
      <c r="BX281">
        <f>MAX(-99,(BX$3*'Climate Model'!N387+BX$4*'Climate Model'!N387^2+BX$6*'Climate Model'!N387^6)*(L281/L$69)^BS$8)</f>
        <v>-18.156725475798222</v>
      </c>
      <c r="BY281">
        <f>MAX(-99,(BY$3*'Climate Model'!N387+BY$4*'Climate Model'!N387^2+BY$6*'Climate Model'!N387^6)*(M281/M$69)^BS$8)</f>
        <v>-13.54416516892673</v>
      </c>
      <c r="BZ281">
        <f t="shared" si="339"/>
        <v>5.7027274757306678E-2</v>
      </c>
      <c r="CA281">
        <f t="shared" si="351"/>
        <v>1.8363320536702131E-6</v>
      </c>
    </row>
    <row r="282" spans="1:79" ht="14.5" x14ac:dyDescent="0.35">
      <c r="A282" s="13">
        <v>2233</v>
      </c>
      <c r="B282" s="18">
        <f t="shared" si="302"/>
        <v>1286.532425510919</v>
      </c>
      <c r="C282">
        <f t="shared" si="303"/>
        <v>3572.5961112621399</v>
      </c>
      <c r="D282">
        <f t="shared" si="304"/>
        <v>6809.5798368955284</v>
      </c>
      <c r="E282" s="11">
        <f t="shared" si="327"/>
        <v>1.0508426666841335E-7</v>
      </c>
      <c r="F282" s="11">
        <f t="shared" si="360"/>
        <v>2.1067078826839011E-7</v>
      </c>
      <c r="G282" s="11">
        <f t="shared" si="361"/>
        <v>4.6512513212236075E-7</v>
      </c>
      <c r="H282">
        <f t="shared" si="352"/>
        <v>385917.68649439543</v>
      </c>
      <c r="I282">
        <f t="shared" si="353"/>
        <v>74535.556521914754</v>
      </c>
      <c r="J282">
        <f t="shared" si="328"/>
        <v>53621.572380278543</v>
      </c>
      <c r="K282">
        <f t="shared" si="305"/>
        <v>299967.32211482071</v>
      </c>
      <c r="L282">
        <f t="shared" si="354"/>
        <v>20863.135434467724</v>
      </c>
      <c r="M282">
        <f t="shared" si="306"/>
        <v>7874.4318540399836</v>
      </c>
      <c r="N282" s="11">
        <f t="shared" si="329"/>
        <v>2.522249390673463E-3</v>
      </c>
      <c r="O282" s="11">
        <f t="shared" si="319"/>
        <v>2.580577139753769E-3</v>
      </c>
      <c r="P282" s="11">
        <f t="shared" si="320"/>
        <v>2.7624357649326898E-3</v>
      </c>
      <c r="Q282">
        <f t="shared" si="340"/>
        <v>3270.3383464464832</v>
      </c>
      <c r="R282">
        <f t="shared" si="355"/>
        <v>2199.5531975915492</v>
      </c>
      <c r="S282">
        <f t="shared" si="356"/>
        <v>2068.7902529993721</v>
      </c>
      <c r="T282">
        <f t="shared" si="307"/>
        <v>8.4741862342553649</v>
      </c>
      <c r="U282">
        <f t="shared" si="308"/>
        <v>29.510119736542684</v>
      </c>
      <c r="V282">
        <f t="shared" si="309"/>
        <v>38.581305268852049</v>
      </c>
      <c r="W282" s="11">
        <f t="shared" si="321"/>
        <v>-1.219247815263802E-2</v>
      </c>
      <c r="X282" s="11">
        <f t="shared" si="322"/>
        <v>-1.3228586309256496E-2</v>
      </c>
      <c r="Y282" s="11">
        <f t="shared" si="323"/>
        <v>-1.2203590291796629E-2</v>
      </c>
      <c r="Z282">
        <f t="shared" si="310"/>
        <v>3264.1743179760169</v>
      </c>
      <c r="AA282">
        <f t="shared" si="311"/>
        <v>9804.6623972131074</v>
      </c>
      <c r="AB282">
        <f t="shared" si="312"/>
        <v>4081.7240231477276</v>
      </c>
      <c r="AC282">
        <f t="shared" si="313"/>
        <v>1.2818967091810325</v>
      </c>
      <c r="AD282">
        <f t="shared" si="314"/>
        <v>4.8691459981451324</v>
      </c>
      <c r="AE282">
        <f t="shared" si="315"/>
        <v>1.992805193874021</v>
      </c>
      <c r="AF282" s="11">
        <f t="shared" si="357"/>
        <v>-2.9039671966837322E-3</v>
      </c>
      <c r="AG282" s="11">
        <f t="shared" si="358"/>
        <v>2.0566286860739247E-3</v>
      </c>
      <c r="AH282" s="11">
        <f t="shared" si="359"/>
        <v>8.2570411056281934E-4</v>
      </c>
      <c r="AI282">
        <f t="shared" si="368"/>
        <v>751688.92849398812</v>
      </c>
      <c r="AJ282">
        <f t="shared" si="363"/>
        <v>145082.840779602</v>
      </c>
      <c r="AK282">
        <f t="shared" si="364"/>
        <v>104142.66940023056</v>
      </c>
      <c r="AL282">
        <f t="shared" si="366"/>
        <v>102.5403535605696</v>
      </c>
      <c r="AM282">
        <f t="shared" si="367"/>
        <v>12.165845298250868</v>
      </c>
      <c r="AN282">
        <f t="shared" si="362"/>
        <v>5.2788819852586082</v>
      </c>
      <c r="AO282" s="11">
        <f t="shared" si="324"/>
        <v>2.3513996268485545E-3</v>
      </c>
      <c r="AP282" s="11">
        <f t="shared" si="325"/>
        <v>2.3513996268485632E-3</v>
      </c>
      <c r="AQ282" s="11">
        <f t="shared" si="326"/>
        <v>2.3513996268485489E-3</v>
      </c>
      <c r="AR282">
        <f t="shared" si="316"/>
        <v>385917.68649439543</v>
      </c>
      <c r="AS282">
        <f t="shared" si="301"/>
        <v>74535.556521914754</v>
      </c>
      <c r="AT282">
        <f t="shared" si="317"/>
        <v>53621.572380278543</v>
      </c>
      <c r="AU282">
        <f t="shared" si="365"/>
        <v>77183.537298879091</v>
      </c>
      <c r="AV282">
        <f t="shared" si="341"/>
        <v>14907.111304382952</v>
      </c>
      <c r="AW282">
        <f t="shared" si="342"/>
        <v>10724.31447605571</v>
      </c>
      <c r="AX282">
        <f t="shared" si="343"/>
        <v>239973.85769185657</v>
      </c>
      <c r="AY282">
        <f t="shared" si="344"/>
        <v>16690.508347574181</v>
      </c>
      <c r="AZ282">
        <f t="shared" si="345"/>
        <v>6299.5454832319865</v>
      </c>
      <c r="BA282">
        <f t="shared" si="346"/>
        <v>15937.930696472333</v>
      </c>
      <c r="BB282">
        <f t="shared" si="347"/>
        <v>34734.906783234153</v>
      </c>
      <c r="BC282">
        <f t="shared" si="348"/>
        <v>59571.789439961998</v>
      </c>
      <c r="BD282">
        <f t="shared" si="349"/>
        <v>3.3809342905120401</v>
      </c>
      <c r="BE282">
        <f t="shared" ref="BE282:BG313" si="369">BE$8</f>
        <v>0.22892962336720582</v>
      </c>
      <c r="BF282">
        <f t="shared" si="369"/>
        <v>9.4306365573996173E-2</v>
      </c>
      <c r="BG282">
        <f t="shared" si="369"/>
        <v>1.9318389499603753E-2</v>
      </c>
      <c r="BH282">
        <f t="shared" si="330"/>
        <v>0.10208182897343468</v>
      </c>
      <c r="BI282">
        <f t="shared" si="331"/>
        <v>5.2408772455050717E-3</v>
      </c>
      <c r="BJ282">
        <f t="shared" si="332"/>
        <v>8.8936905877762111E-4</v>
      </c>
      <c r="BK282">
        <f t="shared" si="333"/>
        <v>3.7320017285840052E-5</v>
      </c>
      <c r="BL282">
        <f t="shared" si="334"/>
        <v>2022.5472217864369</v>
      </c>
      <c r="BM282">
        <f t="shared" si="335"/>
        <v>66.289617749361497</v>
      </c>
      <c r="BN282">
        <f t="shared" si="300"/>
        <v>2.0011580081259188</v>
      </c>
      <c r="BO282">
        <f t="shared" si="336"/>
        <v>5413.1907192190893</v>
      </c>
      <c r="BP282">
        <f t="shared" si="337"/>
        <v>143.38438503736617</v>
      </c>
      <c r="BQ282">
        <f t="shared" si="338"/>
        <v>50.75710238854257</v>
      </c>
      <c r="BR282" s="11">
        <f t="shared" si="350"/>
        <v>3.2555563979725449E-2</v>
      </c>
      <c r="BS282">
        <f>MAX(-99,(BS$3*'Climate Model'!E388+BS$4*'Climate Model'!E388^2+BS$6*'Climate Model'!E388^6)*(K282/K$69)^BS$8)</f>
        <v>-17.685856286628237</v>
      </c>
      <c r="BT282">
        <f>MAX(-99,(BT$3*'Climate Model'!E388+BT$4*'Climate Model'!E388^2+BT$6*'Climate Model'!E388^6)*(L282/L$69)^BS$8)</f>
        <v>-18.18237550330975</v>
      </c>
      <c r="BU282">
        <f>MAX(-99,(BU$3*'Climate Model'!E388+BU$4*'Climate Model'!E388^2+BU$6*'Climate Model'!E388^6)*(M282/M$69)^BS$8)</f>
        <v>-13.559977548978738</v>
      </c>
      <c r="BV282" s="41">
        <f t="shared" si="318"/>
        <v>3.0667565258990917E-5</v>
      </c>
      <c r="BW282">
        <f>MAX(-99,(BW$3*'Climate Model'!N388+BW$4*'Climate Model'!N388^2+BW$6*'Climate Model'!N388^6)*(K282/K$69)^BS$8)</f>
        <v>-17.685867973400857</v>
      </c>
      <c r="BX282">
        <f>MAX(-99,(BX$3*'Climate Model'!N388+BX$4*'Climate Model'!N388^2+BX$6*'Climate Model'!N388^6)*(L282/L$69)^BS$8)</f>
        <v>-18.182386325252896</v>
      </c>
      <c r="BY282">
        <f>MAX(-99,(BY$3*'Climate Model'!N388+BY$4*'Climate Model'!N388^2+BY$6*'Climate Model'!N388^6)*(M282/M$69)^BS$8)</f>
        <v>-13.559984836818083</v>
      </c>
      <c r="BZ282">
        <f t="shared" si="339"/>
        <v>5.7075372120370407E-2</v>
      </c>
      <c r="CA282">
        <f t="shared" si="351"/>
        <v>1.7503626991826503E-6</v>
      </c>
    </row>
    <row r="283" spans="1:79" ht="14.5" x14ac:dyDescent="0.35">
      <c r="A283" s="13">
        <v>2234</v>
      </c>
      <c r="B283" s="18">
        <f t="shared" si="302"/>
        <v>1286.5325539455196</v>
      </c>
      <c r="C283">
        <f t="shared" si="303"/>
        <v>3572.5968262716965</v>
      </c>
      <c r="D283">
        <f t="shared" si="304"/>
        <v>6809.5828458369133</v>
      </c>
      <c r="E283" s="11">
        <f t="shared" si="327"/>
        <v>9.9830053334992685E-8</v>
      </c>
      <c r="F283" s="11">
        <f t="shared" si="360"/>
        <v>2.0013724885497059E-7</v>
      </c>
      <c r="G283" s="11">
        <f t="shared" si="361"/>
        <v>4.4186887551624267E-7</v>
      </c>
      <c r="H283">
        <f t="shared" si="352"/>
        <v>386884.9784742248</v>
      </c>
      <c r="I283">
        <f t="shared" si="353"/>
        <v>74726.645735365862</v>
      </c>
      <c r="J283">
        <f t="shared" si="328"/>
        <v>53768.539582463949</v>
      </c>
      <c r="K283">
        <f t="shared" si="305"/>
        <v>300719.15186889865</v>
      </c>
      <c r="L283">
        <f t="shared" si="354"/>
        <v>20916.618742381117</v>
      </c>
      <c r="M283">
        <f t="shared" si="306"/>
        <v>7896.0107835879735</v>
      </c>
      <c r="N283" s="11">
        <f t="shared" si="329"/>
        <v>2.5063721900686316E-3</v>
      </c>
      <c r="O283" s="11">
        <f t="shared" si="319"/>
        <v>2.5635316456333844E-3</v>
      </c>
      <c r="P283" s="11">
        <f t="shared" si="320"/>
        <v>2.7403792359849827E-3</v>
      </c>
      <c r="Q283">
        <f t="shared" si="340"/>
        <v>3238.5618880913166</v>
      </c>
      <c r="R283">
        <f t="shared" si="355"/>
        <v>2176.0206869791255</v>
      </c>
      <c r="S283">
        <f t="shared" si="356"/>
        <v>2049.1445742113028</v>
      </c>
      <c r="T283">
        <f t="shared" si="307"/>
        <v>8.3708649037328211</v>
      </c>
      <c r="U283">
        <f t="shared" si="308"/>
        <v>29.119742570611336</v>
      </c>
      <c r="V283">
        <f t="shared" si="309"/>
        <v>38.110474826428245</v>
      </c>
      <c r="W283" s="11">
        <f t="shared" si="321"/>
        <v>-1.219247815263802E-2</v>
      </c>
      <c r="X283" s="11">
        <f t="shared" si="322"/>
        <v>-1.3228586309256496E-2</v>
      </c>
      <c r="Y283" s="11">
        <f t="shared" si="323"/>
        <v>-1.2203590291796629E-2</v>
      </c>
      <c r="Z283">
        <f t="shared" si="310"/>
        <v>3223.121863869294</v>
      </c>
      <c r="AA283">
        <f t="shared" si="311"/>
        <v>9719.8787535046358</v>
      </c>
      <c r="AB283">
        <f t="shared" si="312"/>
        <v>4046.3904795963886</v>
      </c>
      <c r="AC283">
        <f t="shared" si="313"/>
        <v>1.2781741231880339</v>
      </c>
      <c r="AD283">
        <f t="shared" si="314"/>
        <v>4.8791600234815995</v>
      </c>
      <c r="AE283">
        <f t="shared" si="315"/>
        <v>1.9944506613141537</v>
      </c>
      <c r="AF283" s="11">
        <f t="shared" si="357"/>
        <v>-2.9039671966837322E-3</v>
      </c>
      <c r="AG283" s="11">
        <f t="shared" si="358"/>
        <v>2.0566286860739247E-3</v>
      </c>
      <c r="AH283" s="11">
        <f t="shared" si="359"/>
        <v>8.2570411056281934E-4</v>
      </c>
      <c r="AI283">
        <f t="shared" si="368"/>
        <v>753703.57294346846</v>
      </c>
      <c r="AJ283">
        <f t="shared" si="363"/>
        <v>145481.66800602476</v>
      </c>
      <c r="AK283">
        <f t="shared" si="364"/>
        <v>104452.71693626321</v>
      </c>
      <c r="AL283">
        <f t="shared" si="366"/>
        <v>102.77905577617786</v>
      </c>
      <c r="AM283">
        <f t="shared" si="367"/>
        <v>12.194165994704528</v>
      </c>
      <c r="AN283">
        <f t="shared" si="362"/>
        <v>5.2911706187776204</v>
      </c>
      <c r="AO283" s="11">
        <f t="shared" si="324"/>
        <v>2.3278856305800691E-3</v>
      </c>
      <c r="AP283" s="11">
        <f t="shared" si="325"/>
        <v>2.3278856305800773E-3</v>
      </c>
      <c r="AQ283" s="11">
        <f t="shared" si="326"/>
        <v>2.3278856305800634E-3</v>
      </c>
      <c r="AR283">
        <f t="shared" si="316"/>
        <v>386884.9784742248</v>
      </c>
      <c r="AS283">
        <f t="shared" si="301"/>
        <v>74726.645735365862</v>
      </c>
      <c r="AT283">
        <f t="shared" si="317"/>
        <v>53768.539582463949</v>
      </c>
      <c r="AU283">
        <f t="shared" si="365"/>
        <v>77376.995694844969</v>
      </c>
      <c r="AV283">
        <f t="shared" si="341"/>
        <v>14945.329147073173</v>
      </c>
      <c r="AW283">
        <f t="shared" si="342"/>
        <v>10753.707916492791</v>
      </c>
      <c r="AX283">
        <f t="shared" si="343"/>
        <v>240575.32149511893</v>
      </c>
      <c r="AY283">
        <f t="shared" si="344"/>
        <v>16733.294993904896</v>
      </c>
      <c r="AZ283">
        <f t="shared" si="345"/>
        <v>6316.8086268703782</v>
      </c>
      <c r="BA283">
        <f t="shared" si="346"/>
        <v>15941.152782775598</v>
      </c>
      <c r="BB283">
        <f t="shared" si="347"/>
        <v>34744.060481020337</v>
      </c>
      <c r="BC283">
        <f t="shared" si="348"/>
        <v>59590.451080046114</v>
      </c>
      <c r="BD283">
        <f t="shared" si="349"/>
        <v>3.2208439359460517</v>
      </c>
      <c r="BE283">
        <f t="shared" si="369"/>
        <v>0.22892962336720582</v>
      </c>
      <c r="BF283">
        <f t="shared" si="369"/>
        <v>9.4306365573996173E-2</v>
      </c>
      <c r="BG283">
        <f t="shared" si="369"/>
        <v>1.9318389499603753E-2</v>
      </c>
      <c r="BH283">
        <f t="shared" si="330"/>
        <v>0.10198624841160127</v>
      </c>
      <c r="BI283">
        <f t="shared" si="331"/>
        <v>5.2408772455050717E-3</v>
      </c>
      <c r="BJ283">
        <f t="shared" si="332"/>
        <v>8.8936905877762111E-4</v>
      </c>
      <c r="BK283">
        <f t="shared" si="333"/>
        <v>3.7320017285840052E-5</v>
      </c>
      <c r="BL283">
        <f t="shared" si="334"/>
        <v>2027.6166803132842</v>
      </c>
      <c r="BM283">
        <f t="shared" si="335"/>
        <v>66.459566583271069</v>
      </c>
      <c r="BN283">
        <f t="shared" si="300"/>
        <v>2.0066428266519298</v>
      </c>
      <c r="BO283">
        <f t="shared" si="336"/>
        <v>5495.8786015126325</v>
      </c>
      <c r="BP283">
        <f t="shared" si="337"/>
        <v>145.00589049625648</v>
      </c>
      <c r="BQ283">
        <f t="shared" si="338"/>
        <v>51.340650177810261</v>
      </c>
      <c r="BR283" s="11">
        <f t="shared" si="350"/>
        <v>3.2538887736517114E-2</v>
      </c>
      <c r="BS283">
        <f>MAX(-99,(BS$3*'Climate Model'!E389+BS$4*'Climate Model'!E389^2+BS$6*'Climate Model'!E389^6)*(K283/K$69)^BS$8)</f>
        <v>-17.714161468189605</v>
      </c>
      <c r="BT283">
        <f>MAX(-99,(BT$3*'Climate Model'!E389+BT$4*'Climate Model'!E389^2+BT$6*'Climate Model'!E389^6)*(L283/L$69)^BS$8)</f>
        <v>-18.207196155177339</v>
      </c>
      <c r="BU283">
        <f>MAX(-99,(BU$3*'Climate Model'!E389+BU$4*'Climate Model'!E389^2+BU$6*'Climate Model'!E389^6)*(M283/M$69)^BS$8)</f>
        <v>-13.575251562308292</v>
      </c>
      <c r="BV283" s="41">
        <f t="shared" si="318"/>
        <v>2.9207205008562782E-5</v>
      </c>
      <c r="BW283">
        <f>MAX(-99,(BW$3*'Climate Model'!N389+BW$4*'Climate Model'!N389^2+BW$6*'Climate Model'!N389^6)*(K283/K$69)^BS$8)</f>
        <v>-17.714173135387124</v>
      </c>
      <c r="BX283">
        <f>MAX(-99,(BX$3*'Climate Model'!N389+BX$4*'Climate Model'!N389^2+BX$6*'Climate Model'!N389^6)*(L283/L$69)^BS$8)</f>
        <v>-18.207206958251337</v>
      </c>
      <c r="BY283">
        <f>MAX(-99,(BY$3*'Climate Model'!N389+BY$4*'Climate Model'!N389^2+BY$6*'Climate Model'!N389^6)*(M283/M$69)^BS$8)</f>
        <v>-13.575258836690892</v>
      </c>
      <c r="BZ283">
        <f t="shared" si="339"/>
        <v>5.7122738733619664E-2</v>
      </c>
      <c r="CA283">
        <f t="shared" si="351"/>
        <v>1.6683955408433995E-6</v>
      </c>
    </row>
    <row r="284" spans="1:79" ht="14.5" x14ac:dyDescent="0.35">
      <c r="A284" s="13">
        <v>2235</v>
      </c>
      <c r="B284" s="18">
        <f t="shared" si="302"/>
        <v>1286.5326759584023</v>
      </c>
      <c r="C284">
        <f t="shared" si="303"/>
        <v>3572.5975055309113</v>
      </c>
      <c r="D284">
        <f t="shared" si="304"/>
        <v>6809.5857043324922</v>
      </c>
      <c r="E284" s="11">
        <f t="shared" si="327"/>
        <v>9.4838550668243048E-8</v>
      </c>
      <c r="F284" s="11">
        <f t="shared" si="360"/>
        <v>1.9013038641222205E-7</v>
      </c>
      <c r="G284" s="11">
        <f t="shared" si="361"/>
        <v>4.1977543174043053E-7</v>
      </c>
      <c r="H284">
        <f t="shared" si="352"/>
        <v>387848.61743370659</v>
      </c>
      <c r="I284">
        <f t="shared" si="353"/>
        <v>74916.963721976994</v>
      </c>
      <c r="J284">
        <f t="shared" si="328"/>
        <v>53914.734216686164</v>
      </c>
      <c r="K284">
        <f t="shared" si="305"/>
        <v>301468.143546979</v>
      </c>
      <c r="L284">
        <f t="shared" si="354"/>
        <v>20969.886365870883</v>
      </c>
      <c r="M284">
        <f t="shared" si="306"/>
        <v>7917.4764159857414</v>
      </c>
      <c r="N284" s="11">
        <f t="shared" si="329"/>
        <v>2.4906683642379945E-3</v>
      </c>
      <c r="O284" s="11">
        <f t="shared" si="319"/>
        <v>2.5466651252688253E-3</v>
      </c>
      <c r="P284" s="11">
        <f t="shared" si="320"/>
        <v>2.7185414237762503E-3</v>
      </c>
      <c r="Q284">
        <f t="shared" si="340"/>
        <v>3207.0439340486519</v>
      </c>
      <c r="R284">
        <f t="shared" si="355"/>
        <v>2152.703707319482</v>
      </c>
      <c r="S284">
        <f t="shared" si="356"/>
        <v>2029.6412074302625</v>
      </c>
      <c r="T284">
        <f t="shared" si="307"/>
        <v>8.268803316275374</v>
      </c>
      <c r="U284">
        <f t="shared" si="308"/>
        <v>28.734529542712675</v>
      </c>
      <c r="V284">
        <f t="shared" si="309"/>
        <v>37.645390205820682</v>
      </c>
      <c r="W284" s="11">
        <f t="shared" si="321"/>
        <v>-1.219247815263802E-2</v>
      </c>
      <c r="X284" s="11">
        <f t="shared" si="322"/>
        <v>-1.3228586309256496E-2</v>
      </c>
      <c r="Y284" s="11">
        <f t="shared" si="323"/>
        <v>-1.2203590291796629E-2</v>
      </c>
      <c r="Z284">
        <f t="shared" si="310"/>
        <v>3182.5352929239584</v>
      </c>
      <c r="AA284">
        <f t="shared" si="311"/>
        <v>9635.6643313634522</v>
      </c>
      <c r="AB284">
        <f t="shared" si="312"/>
        <v>4011.2744754375713</v>
      </c>
      <c r="AC284">
        <f t="shared" si="313"/>
        <v>1.274462347462646</v>
      </c>
      <c r="AD284">
        <f t="shared" si="314"/>
        <v>4.8891946439498373</v>
      </c>
      <c r="AE284">
        <f t="shared" si="315"/>
        <v>1.9960974874235156</v>
      </c>
      <c r="AF284" s="11">
        <f t="shared" si="357"/>
        <v>-2.9039671966837322E-3</v>
      </c>
      <c r="AG284" s="11">
        <f t="shared" si="358"/>
        <v>2.0566286860739247E-3</v>
      </c>
      <c r="AH284" s="11">
        <f t="shared" si="359"/>
        <v>8.2570411056281934E-4</v>
      </c>
      <c r="AI284">
        <f t="shared" si="368"/>
        <v>755710.21134396666</v>
      </c>
      <c r="AJ284">
        <f t="shared" si="363"/>
        <v>145878.83035249545</v>
      </c>
      <c r="AK284">
        <f t="shared" si="364"/>
        <v>104761.15315912968</v>
      </c>
      <c r="AL284">
        <f t="shared" si="366"/>
        <v>103.01592108437315</v>
      </c>
      <c r="AM284">
        <f t="shared" si="367"/>
        <v>12.222268752262549</v>
      </c>
      <c r="AN284">
        <f t="shared" si="362"/>
        <v>5.3033646864294965</v>
      </c>
      <c r="AO284" s="11">
        <f t="shared" si="324"/>
        <v>2.3046067742742682E-3</v>
      </c>
      <c r="AP284" s="11">
        <f t="shared" si="325"/>
        <v>2.3046067742742765E-3</v>
      </c>
      <c r="AQ284" s="11">
        <f t="shared" si="326"/>
        <v>2.3046067742742626E-3</v>
      </c>
      <c r="AR284">
        <f t="shared" si="316"/>
        <v>387848.61743370659</v>
      </c>
      <c r="AS284">
        <f t="shared" si="301"/>
        <v>74916.963721976994</v>
      </c>
      <c r="AT284">
        <f t="shared" si="317"/>
        <v>53914.734216686164</v>
      </c>
      <c r="AU284">
        <f t="shared" si="365"/>
        <v>77569.723486741321</v>
      </c>
      <c r="AV284">
        <f t="shared" si="341"/>
        <v>14983.3927443954</v>
      </c>
      <c r="AW284">
        <f t="shared" si="342"/>
        <v>10782.946843337233</v>
      </c>
      <c r="AX284">
        <f t="shared" si="343"/>
        <v>241174.51483758318</v>
      </c>
      <c r="AY284">
        <f t="shared" si="344"/>
        <v>16775.909092696707</v>
      </c>
      <c r="AZ284">
        <f t="shared" si="345"/>
        <v>6333.9811327885936</v>
      </c>
      <c r="BA284">
        <f t="shared" si="346"/>
        <v>15944.354637003582</v>
      </c>
      <c r="BB284">
        <f t="shared" si="347"/>
        <v>34753.153730980885</v>
      </c>
      <c r="BC284">
        <f t="shared" si="348"/>
        <v>59608.963117970277</v>
      </c>
      <c r="BD284">
        <f t="shared" si="349"/>
        <v>3.0683273585347277</v>
      </c>
      <c r="BE284">
        <f t="shared" si="369"/>
        <v>0.22892962336720582</v>
      </c>
      <c r="BF284">
        <f t="shared" si="369"/>
        <v>9.4306365573996173E-2</v>
      </c>
      <c r="BG284">
        <f t="shared" si="369"/>
        <v>1.9318389499603753E-2</v>
      </c>
      <c r="BH284">
        <f t="shared" si="330"/>
        <v>0.10189103007551154</v>
      </c>
      <c r="BI284">
        <f t="shared" si="331"/>
        <v>5.2408772455050717E-3</v>
      </c>
      <c r="BJ284">
        <f t="shared" si="332"/>
        <v>8.8936905877762111E-4</v>
      </c>
      <c r="BK284">
        <f t="shared" si="333"/>
        <v>3.7320017285840052E-5</v>
      </c>
      <c r="BL284">
        <f t="shared" si="334"/>
        <v>2032.6669938089144</v>
      </c>
      <c r="BM284">
        <f t="shared" si="335"/>
        <v>66.628829511891865</v>
      </c>
      <c r="BN284">
        <f t="shared" si="300"/>
        <v>2.0120988129281998</v>
      </c>
      <c r="BO284">
        <f t="shared" si="336"/>
        <v>5579.8305275674729</v>
      </c>
      <c r="BP284">
        <f t="shared" si="337"/>
        <v>146.64575945141604</v>
      </c>
      <c r="BQ284">
        <f t="shared" si="338"/>
        <v>51.930918302564663</v>
      </c>
      <c r="BR284" s="11">
        <f t="shared" si="350"/>
        <v>3.2522389529908685E-2</v>
      </c>
      <c r="BS284">
        <f>MAX(-99,(BS$3*'Climate Model'!E390+BS$4*'Climate Model'!E390^2+BS$6*'Climate Model'!E390^6)*(K284/K$69)^BS$8)</f>
        <v>-17.741557661766095</v>
      </c>
      <c r="BT284">
        <f>MAX(-99,(BT$3*'Climate Model'!E390+BT$4*'Climate Model'!E390^2+BT$6*'Climate Model'!E390^6)*(L284/L$69)^BS$8)</f>
        <v>-18.231185559601073</v>
      </c>
      <c r="BU284">
        <f>MAX(-99,(BU$3*'Climate Model'!E390+BU$4*'Climate Model'!E390^2+BU$6*'Climate Model'!E390^6)*(M284/M$69)^BS$8)</f>
        <v>-13.589985985797268</v>
      </c>
      <c r="BV284" s="41">
        <f t="shared" si="318"/>
        <v>2.7816385722440736E-5</v>
      </c>
      <c r="BW284">
        <f>MAX(-99,(BW$3*'Climate Model'!N390+BW$4*'Climate Model'!N390^2+BW$6*'Climate Model'!N390^6)*(K284/K$69)^BS$8)</f>
        <v>-17.741569309449211</v>
      </c>
      <c r="BX284">
        <f>MAX(-99,(BX$3*'Climate Model'!N390+BX$4*'Climate Model'!N390^2+BX$6*'Climate Model'!N390^6)*(L284/L$69)^BS$8)</f>
        <v>-18.231196343883408</v>
      </c>
      <c r="BY284">
        <f>MAX(-99,(BY$3*'Climate Model'!N390+BY$4*'Climate Model'!N390^2+BY$6*'Climate Model'!N390^6)*(M284/M$69)^BS$8)</f>
        <v>-13.589993246798326</v>
      </c>
      <c r="BZ284">
        <f t="shared" si="339"/>
        <v>5.7169384236969802E-2</v>
      </c>
      <c r="CA284">
        <f t="shared" si="351"/>
        <v>1.5902456434499751E-6</v>
      </c>
    </row>
    <row r="285" spans="1:79" ht="14.5" x14ac:dyDescent="0.35">
      <c r="A285" s="13">
        <v>2236</v>
      </c>
      <c r="B285" s="18">
        <f t="shared" si="302"/>
        <v>1286.5327918706519</v>
      </c>
      <c r="C285">
        <f t="shared" si="303"/>
        <v>3572.5981508272889</v>
      </c>
      <c r="D285">
        <f t="shared" si="304"/>
        <v>6809.5884199044322</v>
      </c>
      <c r="E285" s="11">
        <f t="shared" si="327"/>
        <v>9.0096623134830888E-8</v>
      </c>
      <c r="F285" s="11">
        <f t="shared" si="360"/>
        <v>1.8062386709161094E-7</v>
      </c>
      <c r="G285" s="11">
        <f t="shared" si="361"/>
        <v>3.9878666015340899E-7</v>
      </c>
      <c r="H285">
        <f t="shared" si="352"/>
        <v>388808.62979860243</v>
      </c>
      <c r="I285">
        <f t="shared" si="353"/>
        <v>75106.515257936873</v>
      </c>
      <c r="J285">
        <f t="shared" si="328"/>
        <v>54060.159460124909</v>
      </c>
      <c r="K285">
        <f t="shared" si="305"/>
        <v>302214.31762595393</v>
      </c>
      <c r="L285">
        <f t="shared" si="354"/>
        <v>21022.939633035643</v>
      </c>
      <c r="M285">
        <f t="shared" si="306"/>
        <v>7938.8292106035397</v>
      </c>
      <c r="N285" s="11">
        <f t="shared" si="329"/>
        <v>2.4751340894453469E-3</v>
      </c>
      <c r="O285" s="11">
        <f t="shared" si="319"/>
        <v>2.5299739940940033E-3</v>
      </c>
      <c r="P285" s="11">
        <f t="shared" si="320"/>
        <v>2.6969192575914754E-3</v>
      </c>
      <c r="Q285">
        <f t="shared" si="340"/>
        <v>3175.7834886125047</v>
      </c>
      <c r="R285">
        <f t="shared" si="355"/>
        <v>2129.6011029389711</v>
      </c>
      <c r="S285">
        <f t="shared" si="356"/>
        <v>2010.2800780766613</v>
      </c>
      <c r="T285">
        <f t="shared" si="307"/>
        <v>8.1679861124932263</v>
      </c>
      <c r="U285">
        <f t="shared" si="308"/>
        <v>28.354412338601019</v>
      </c>
      <c r="V285">
        <f t="shared" si="309"/>
        <v>37.185981287374034</v>
      </c>
      <c r="W285" s="11">
        <f t="shared" si="321"/>
        <v>-1.219247815263802E-2</v>
      </c>
      <c r="X285" s="11">
        <f t="shared" si="322"/>
        <v>-1.3228586309256496E-2</v>
      </c>
      <c r="Y285" s="11">
        <f t="shared" si="323"/>
        <v>-1.2203590291796629E-2</v>
      </c>
      <c r="Z285">
        <f t="shared" si="310"/>
        <v>3142.4105599797035</v>
      </c>
      <c r="AA285">
        <f t="shared" si="311"/>
        <v>9552.0187593845785</v>
      </c>
      <c r="AB285">
        <f t="shared" si="312"/>
        <v>3976.3765325596637</v>
      </c>
      <c r="AC285">
        <f t="shared" si="313"/>
        <v>1.270761350612206</v>
      </c>
      <c r="AD285">
        <f t="shared" si="314"/>
        <v>4.8992499019063835</v>
      </c>
      <c r="AE285">
        <f t="shared" si="315"/>
        <v>1.9977456733239654</v>
      </c>
      <c r="AF285" s="11">
        <f t="shared" si="357"/>
        <v>-2.9039671966837322E-3</v>
      </c>
      <c r="AG285" s="11">
        <f t="shared" si="358"/>
        <v>2.0566286860739247E-3</v>
      </c>
      <c r="AH285" s="11">
        <f t="shared" si="359"/>
        <v>8.2570411056281934E-4</v>
      </c>
      <c r="AI285">
        <f t="shared" si="368"/>
        <v>757708.9136963113</v>
      </c>
      <c r="AJ285">
        <f t="shared" si="363"/>
        <v>146274.3400616413</v>
      </c>
      <c r="AK285">
        <f t="shared" si="364"/>
        <v>105067.98468655396</v>
      </c>
      <c r="AL285">
        <f t="shared" si="366"/>
        <v>103.25095816206641</v>
      </c>
      <c r="AM285">
        <f t="shared" si="367"/>
        <v>12.25015460039238</v>
      </c>
      <c r="AN285">
        <f t="shared" si="362"/>
        <v>5.3154646349104615</v>
      </c>
      <c r="AO285" s="11">
        <f t="shared" si="324"/>
        <v>2.2815607065315257E-3</v>
      </c>
      <c r="AP285" s="11">
        <f t="shared" si="325"/>
        <v>2.2815607065315336E-3</v>
      </c>
      <c r="AQ285" s="11">
        <f t="shared" si="326"/>
        <v>2.2815607065315201E-3</v>
      </c>
      <c r="AR285">
        <f t="shared" si="316"/>
        <v>388808.62979860243</v>
      </c>
      <c r="AS285">
        <f t="shared" si="301"/>
        <v>75106.515257936873</v>
      </c>
      <c r="AT285">
        <f t="shared" si="317"/>
        <v>54060.159460124909</v>
      </c>
      <c r="AU285">
        <f t="shared" si="365"/>
        <v>77761.725959720483</v>
      </c>
      <c r="AV285">
        <f t="shared" si="341"/>
        <v>15021.303051587376</v>
      </c>
      <c r="AW285">
        <f t="shared" si="342"/>
        <v>10812.031892024983</v>
      </c>
      <c r="AX285">
        <f t="shared" si="343"/>
        <v>241771.45410076313</v>
      </c>
      <c r="AY285">
        <f t="shared" si="344"/>
        <v>16818.351706428515</v>
      </c>
      <c r="AZ285">
        <f t="shared" si="345"/>
        <v>6351.0633684828317</v>
      </c>
      <c r="BA285">
        <f t="shared" si="346"/>
        <v>15947.536480361434</v>
      </c>
      <c r="BB285">
        <f t="shared" si="347"/>
        <v>34762.187174204249</v>
      </c>
      <c r="BC285">
        <f t="shared" si="348"/>
        <v>59627.327079470662</v>
      </c>
      <c r="BD285">
        <f t="shared" si="349"/>
        <v>2.9230266311375885</v>
      </c>
      <c r="BE285">
        <f t="shared" si="369"/>
        <v>0.22892962336720582</v>
      </c>
      <c r="BF285">
        <f t="shared" si="369"/>
        <v>9.4306365573996173E-2</v>
      </c>
      <c r="BG285">
        <f t="shared" si="369"/>
        <v>1.9318389499603753E-2</v>
      </c>
      <c r="BH285">
        <f t="shared" si="330"/>
        <v>0.10179617258938305</v>
      </c>
      <c r="BI285">
        <f t="shared" si="331"/>
        <v>5.2408772455050717E-3</v>
      </c>
      <c r="BJ285">
        <f t="shared" si="332"/>
        <v>8.8936905877762111E-4</v>
      </c>
      <c r="BK285">
        <f t="shared" si="333"/>
        <v>3.7320017285840052E-5</v>
      </c>
      <c r="BL285">
        <f t="shared" si="334"/>
        <v>2037.6983007675005</v>
      </c>
      <c r="BM285">
        <f t="shared" si="335"/>
        <v>66.79741078301835</v>
      </c>
      <c r="BN285">
        <f t="shared" si="300"/>
        <v>2.0175260855271313</v>
      </c>
      <c r="BO285">
        <f t="shared" si="336"/>
        <v>5665.065813824679</v>
      </c>
      <c r="BP285">
        <f t="shared" si="337"/>
        <v>148.3041996320423</v>
      </c>
      <c r="BQ285">
        <f t="shared" si="338"/>
        <v>52.527984123732452</v>
      </c>
      <c r="BR285" s="11">
        <f t="shared" si="350"/>
        <v>3.2506065687480462E-2</v>
      </c>
      <c r="BS285">
        <f>MAX(-99,(BS$3*'Climate Model'!E391+BS$4*'Climate Model'!E391^2+BS$6*'Climate Model'!E391^6)*(K285/K$69)^BS$8)</f>
        <v>-17.768054448641522</v>
      </c>
      <c r="BT285">
        <f>MAX(-99,(BT$3*'Climate Model'!E391+BT$4*'Climate Model'!E391^2+BT$6*'Climate Model'!E391^6)*(L285/L$69)^BS$8)</f>
        <v>-18.254352673853447</v>
      </c>
      <c r="BU285">
        <f>MAX(-99,(BU$3*'Climate Model'!E391+BU$4*'Climate Model'!E391^2+BU$6*'Climate Model'!E391^6)*(M285/M$69)^BS$8)</f>
        <v>-13.604186879082246</v>
      </c>
      <c r="BV285" s="41">
        <f t="shared" si="318"/>
        <v>2.649179592613404E-5</v>
      </c>
      <c r="BW285">
        <f>MAX(-99,(BW$3*'Climate Model'!N391+BW$4*'Climate Model'!N391^2+BW$6*'Climate Model'!N391^6)*(K285/K$69)^BS$8)</f>
        <v>-17.768066076871087</v>
      </c>
      <c r="BX285">
        <f>MAX(-99,(BX$3*'Climate Model'!N391+BX$4*'Climate Model'!N391^2+BX$6*'Climate Model'!N391^6)*(L285/L$69)^BS$8)</f>
        <v>-18.25436343942139</v>
      </c>
      <c r="BY285">
        <f>MAX(-99,(BY$3*'Climate Model'!N391+BY$4*'Climate Model'!N391^2+BY$6*'Climate Model'!N391^6)*(M285/M$69)^BS$8)</f>
        <v>-13.604194126776433</v>
      </c>
      <c r="BZ285">
        <f t="shared" si="339"/>
        <v>5.7215318005903189E-2</v>
      </c>
      <c r="CA285">
        <f t="shared" si="351"/>
        <v>1.5157365284612496E-6</v>
      </c>
    </row>
    <row r="286" spans="1:79" ht="14.5" x14ac:dyDescent="0.35">
      <c r="A286" s="13">
        <v>2237</v>
      </c>
      <c r="B286" s="18">
        <f t="shared" si="302"/>
        <v>1286.5329019872988</v>
      </c>
      <c r="C286">
        <f t="shared" si="303"/>
        <v>3572.5987638589581</v>
      </c>
      <c r="D286">
        <f t="shared" si="304"/>
        <v>6809.5909996988039</v>
      </c>
      <c r="E286" s="11">
        <f t="shared" si="327"/>
        <v>8.5591791978089338E-8</v>
      </c>
      <c r="F286" s="11">
        <f t="shared" si="360"/>
        <v>1.7159267373703039E-7</v>
      </c>
      <c r="G286" s="11">
        <f t="shared" si="361"/>
        <v>3.788473271457385E-7</v>
      </c>
      <c r="H286">
        <f t="shared" si="352"/>
        <v>389765.04126624588</v>
      </c>
      <c r="I286">
        <f t="shared" si="353"/>
        <v>75295.305005924412</v>
      </c>
      <c r="J286">
        <f t="shared" si="328"/>
        <v>54204.818477913992</v>
      </c>
      <c r="K286">
        <f t="shared" si="305"/>
        <v>302957.69401946769</v>
      </c>
      <c r="L286">
        <f t="shared" si="354"/>
        <v>21075.779840609321</v>
      </c>
      <c r="M286">
        <f t="shared" si="306"/>
        <v>7960.0696253727328</v>
      </c>
      <c r="N286" s="11">
        <f t="shared" si="329"/>
        <v>2.4597656370265674E-3</v>
      </c>
      <c r="O286" s="11">
        <f t="shared" si="319"/>
        <v>2.5134547544742041E-3</v>
      </c>
      <c r="P286" s="11">
        <f t="shared" si="320"/>
        <v>2.675509726399369E-3</v>
      </c>
      <c r="Q286">
        <f t="shared" si="340"/>
        <v>3144.7795262978229</v>
      </c>
      <c r="R286">
        <f t="shared" si="355"/>
        <v>2106.7117003858934</v>
      </c>
      <c r="S286">
        <f t="shared" si="356"/>
        <v>1991.0610845395474</v>
      </c>
      <c r="T286">
        <f t="shared" si="307"/>
        <v>8.0683981202656021</v>
      </c>
      <c r="U286">
        <f t="shared" si="308"/>
        <v>27.979323547731589</v>
      </c>
      <c r="V286">
        <f t="shared" si="309"/>
        <v>36.732178807144507</v>
      </c>
      <c r="W286" s="11">
        <f t="shared" si="321"/>
        <v>-1.219247815263802E-2</v>
      </c>
      <c r="X286" s="11">
        <f t="shared" si="322"/>
        <v>-1.3228586309256496E-2</v>
      </c>
      <c r="Y286" s="11">
        <f t="shared" si="323"/>
        <v>-1.2203590291796629E-2</v>
      </c>
      <c r="Z286">
        <f t="shared" si="310"/>
        <v>3102.7436166145676</v>
      </c>
      <c r="AA286">
        <f t="shared" si="311"/>
        <v>9468.9415619483334</v>
      </c>
      <c r="AB286">
        <f t="shared" si="312"/>
        <v>3941.6971189943897</v>
      </c>
      <c r="AC286">
        <f t="shared" si="313"/>
        <v>1.2670711013352145</v>
      </c>
      <c r="AD286">
        <f t="shared" si="314"/>
        <v>4.9093258397948887</v>
      </c>
      <c r="AE286">
        <f t="shared" si="315"/>
        <v>1.9993952201382881</v>
      </c>
      <c r="AF286" s="11">
        <f t="shared" si="357"/>
        <v>-2.9039671966837322E-3</v>
      </c>
      <c r="AG286" s="11">
        <f t="shared" si="358"/>
        <v>2.0566286860739247E-3</v>
      </c>
      <c r="AH286" s="11">
        <f t="shared" si="359"/>
        <v>8.2570411056281934E-4</v>
      </c>
      <c r="AI286">
        <f t="shared" si="368"/>
        <v>759699.74828640057</v>
      </c>
      <c r="AJ286">
        <f t="shared" si="363"/>
        <v>146668.20910706455</v>
      </c>
      <c r="AK286">
        <f t="shared" si="364"/>
        <v>105373.21810992355</v>
      </c>
      <c r="AL286">
        <f t="shared" si="366"/>
        <v>103.48417575783017</v>
      </c>
      <c r="AM286">
        <f t="shared" si="367"/>
        <v>12.27782457706372</v>
      </c>
      <c r="AN286">
        <f t="shared" si="362"/>
        <v>5.3274709146059518</v>
      </c>
      <c r="AO286" s="11">
        <f t="shared" si="324"/>
        <v>2.2587450994662104E-3</v>
      </c>
      <c r="AP286" s="11">
        <f t="shared" si="325"/>
        <v>2.2587450994662182E-3</v>
      </c>
      <c r="AQ286" s="11">
        <f t="shared" si="326"/>
        <v>2.2587450994662047E-3</v>
      </c>
      <c r="AR286">
        <f t="shared" si="316"/>
        <v>389765.04126624588</v>
      </c>
      <c r="AS286">
        <f t="shared" si="301"/>
        <v>75295.305005924412</v>
      </c>
      <c r="AT286">
        <f t="shared" si="317"/>
        <v>54204.818477913992</v>
      </c>
      <c r="AU286">
        <f t="shared" si="365"/>
        <v>77953.00825324918</v>
      </c>
      <c r="AV286">
        <f t="shared" si="341"/>
        <v>15059.061001184884</v>
      </c>
      <c r="AW286">
        <f t="shared" si="342"/>
        <v>10840.963695582799</v>
      </c>
      <c r="AX286">
        <f t="shared" si="343"/>
        <v>242366.15521557417</v>
      </c>
      <c r="AY286">
        <f t="shared" si="344"/>
        <v>16860.62387248746</v>
      </c>
      <c r="AZ286">
        <f t="shared" si="345"/>
        <v>6368.0557002981868</v>
      </c>
      <c r="BA286">
        <f t="shared" si="346"/>
        <v>15950.698529083909</v>
      </c>
      <c r="BB286">
        <f t="shared" si="347"/>
        <v>34771.161438497897</v>
      </c>
      <c r="BC286">
        <f t="shared" si="348"/>
        <v>59645.544466736901</v>
      </c>
      <c r="BD286">
        <f t="shared" si="349"/>
        <v>2.7846007192105451</v>
      </c>
      <c r="BE286">
        <f t="shared" si="369"/>
        <v>0.22892962336720582</v>
      </c>
      <c r="BF286">
        <f t="shared" si="369"/>
        <v>9.4306365573996173E-2</v>
      </c>
      <c r="BG286">
        <f t="shared" si="369"/>
        <v>1.9318389499603753E-2</v>
      </c>
      <c r="BH286">
        <f t="shared" si="330"/>
        <v>0.10170167456118957</v>
      </c>
      <c r="BI286">
        <f t="shared" si="331"/>
        <v>5.2408772455050717E-3</v>
      </c>
      <c r="BJ286">
        <f t="shared" si="332"/>
        <v>8.8936905877762111E-4</v>
      </c>
      <c r="BK286">
        <f t="shared" si="333"/>
        <v>3.7320017285840052E-5</v>
      </c>
      <c r="BL286">
        <f t="shared" si="334"/>
        <v>2042.7107358656133</v>
      </c>
      <c r="BM286">
        <f t="shared" si="335"/>
        <v>66.965314543492894</v>
      </c>
      <c r="BN286">
        <f t="shared" si="300"/>
        <v>2.0229247625715723</v>
      </c>
      <c r="BO286">
        <f t="shared" si="336"/>
        <v>5751.604072020843</v>
      </c>
      <c r="BP286">
        <f t="shared" si="337"/>
        <v>149.98142112164822</v>
      </c>
      <c r="BQ286">
        <f t="shared" si="338"/>
        <v>53.131925893829774</v>
      </c>
      <c r="BR286" s="11">
        <f t="shared" si="350"/>
        <v>3.2489912625643019E-2</v>
      </c>
      <c r="BS286">
        <f>MAX(-99,(BS$3*'Climate Model'!E392+BS$4*'Climate Model'!E392^2+BS$6*'Climate Model'!E392^6)*(K286/K$69)^BS$8)</f>
        <v>-17.793661402384476</v>
      </c>
      <c r="BT286">
        <f>MAX(-99,(BT$3*'Climate Model'!E392+BT$4*'Climate Model'!E392^2+BT$6*'Climate Model'!E392^6)*(L286/L$69)^BS$8)</f>
        <v>-18.276706440824007</v>
      </c>
      <c r="BU286">
        <f>MAX(-99,(BU$3*'Climate Model'!E392+BU$4*'Climate Model'!E392^2+BU$6*'Climate Model'!E392^6)*(M286/M$69)^BS$8)</f>
        <v>-13.617860281769955</v>
      </c>
      <c r="BV286" s="41">
        <f t="shared" si="318"/>
        <v>2.5230281834413369E-5</v>
      </c>
      <c r="BW286">
        <f>MAX(-99,(BW$3*'Climate Model'!N392+BW$4*'Climate Model'!N392^2+BW$6*'Climate Model'!N392^6)*(K286/K$69)^BS$8)</f>
        <v>-17.793673011221493</v>
      </c>
      <c r="BX286">
        <f>MAX(-99,(BX$3*'Climate Model'!N392+BX$4*'Climate Model'!N392^2+BX$6*'Climate Model'!N392^6)*(L286/L$69)^BS$8)</f>
        <v>-18.276717187754592</v>
      </c>
      <c r="BY286">
        <f>MAX(-99,(BY$3*'Climate Model'!N392+BY$4*'Climate Model'!N392^2+BY$6*'Climate Model'!N392^6)*(M286/M$69)^BS$8)</f>
        <v>-13.617867516231415</v>
      </c>
      <c r="BZ286">
        <f t="shared" si="339"/>
        <v>5.7260549254599911E-2</v>
      </c>
      <c r="CA286">
        <f t="shared" si="351"/>
        <v>1.444699795686864E-6</v>
      </c>
    </row>
    <row r="287" spans="1:79" ht="14.5" x14ac:dyDescent="0.35">
      <c r="A287" s="13">
        <v>2238</v>
      </c>
      <c r="B287" s="18">
        <f t="shared" si="302"/>
        <v>1286.5330065981225</v>
      </c>
      <c r="C287">
        <f t="shared" si="303"/>
        <v>3572.599346239143</v>
      </c>
      <c r="D287">
        <f t="shared" si="304"/>
        <v>6809.5934505043851</v>
      </c>
      <c r="E287" s="11">
        <f t="shared" si="327"/>
        <v>8.1312202379184872E-8</v>
      </c>
      <c r="F287" s="11">
        <f t="shared" si="360"/>
        <v>1.6301304005017886E-7</v>
      </c>
      <c r="G287" s="11">
        <f t="shared" si="361"/>
        <v>3.5990496078845155E-7</v>
      </c>
      <c r="H287">
        <f t="shared" si="352"/>
        <v>390717.87682071322</v>
      </c>
      <c r="I287">
        <f t="shared" si="353"/>
        <v>75483.337517548614</v>
      </c>
      <c r="J287">
        <f t="shared" si="328"/>
        <v>54348.714423378231</v>
      </c>
      <c r="K287">
        <f t="shared" si="305"/>
        <v>303698.29208957305</v>
      </c>
      <c r="L287">
        <f t="shared" si="354"/>
        <v>21128.408254625454</v>
      </c>
      <c r="M287">
        <f t="shared" si="306"/>
        <v>7981.1981168057291</v>
      </c>
      <c r="N287" s="11">
        <f t="shared" si="329"/>
        <v>2.4445593715727624E-3</v>
      </c>
      <c r="O287" s="11">
        <f t="shared" si="319"/>
        <v>2.4971039939754745E-3</v>
      </c>
      <c r="P287" s="11">
        <f t="shared" si="320"/>
        <v>2.654309877598203E-3</v>
      </c>
      <c r="Q287">
        <f t="shared" si="340"/>
        <v>3114.0309932015653</v>
      </c>
      <c r="R287">
        <f t="shared" si="355"/>
        <v>2084.0343094188893</v>
      </c>
      <c r="S287">
        <f t="shared" si="356"/>
        <v>1971.9840989779134</v>
      </c>
      <c r="T287">
        <f t="shared" si="307"/>
        <v>7.9700243524574779</v>
      </c>
      <c r="U287">
        <f t="shared" si="308"/>
        <v>27.609196651305808</v>
      </c>
      <c r="V287">
        <f t="shared" si="309"/>
        <v>36.283914346457102</v>
      </c>
      <c r="W287" s="11">
        <f t="shared" si="321"/>
        <v>-1.219247815263802E-2</v>
      </c>
      <c r="X287" s="11">
        <f t="shared" si="322"/>
        <v>-1.3228586309256496E-2</v>
      </c>
      <c r="Y287" s="11">
        <f t="shared" si="323"/>
        <v>-1.2203590291796629E-2</v>
      </c>
      <c r="Z287">
        <f t="shared" si="310"/>
        <v>3063.5304128012117</v>
      </c>
      <c r="AA287">
        <f t="shared" si="311"/>
        <v>9386.4321627717527</v>
      </c>
      <c r="AB287">
        <f t="shared" si="312"/>
        <v>3907.2366503002631</v>
      </c>
      <c r="AC287">
        <f t="shared" si="313"/>
        <v>1.263391568421071</v>
      </c>
      <c r="AD287">
        <f t="shared" si="314"/>
        <v>4.919422500146295</v>
      </c>
      <c r="AE287">
        <f t="shared" si="315"/>
        <v>2.001046128990196</v>
      </c>
      <c r="AF287" s="11">
        <f t="shared" si="357"/>
        <v>-2.9039671966837322E-3</v>
      </c>
      <c r="AG287" s="11">
        <f t="shared" si="358"/>
        <v>2.0566286860739247E-3</v>
      </c>
      <c r="AH287" s="11">
        <f t="shared" si="359"/>
        <v>8.2570411056281934E-4</v>
      </c>
      <c r="AI287">
        <f t="shared" si="368"/>
        <v>761682.7817110098</v>
      </c>
      <c r="AJ287">
        <f t="shared" si="363"/>
        <v>147060.449197543</v>
      </c>
      <c r="AK287">
        <f t="shared" si="364"/>
        <v>105676.859994514</v>
      </c>
      <c r="AL287">
        <f t="shared" si="366"/>
        <v>103.71558268894681</v>
      </c>
      <c r="AM287">
        <f t="shared" si="367"/>
        <v>12.305279728398313</v>
      </c>
      <c r="AN287">
        <f t="shared" si="362"/>
        <v>5.3393839794386571</v>
      </c>
      <c r="AO287" s="11">
        <f t="shared" si="324"/>
        <v>2.2361576484715481E-3</v>
      </c>
      <c r="AP287" s="11">
        <f t="shared" si="325"/>
        <v>2.2361576484715559E-3</v>
      </c>
      <c r="AQ287" s="11">
        <f t="shared" si="326"/>
        <v>2.2361576484715429E-3</v>
      </c>
      <c r="AR287">
        <f t="shared" si="316"/>
        <v>390717.87682071322</v>
      </c>
      <c r="AS287">
        <f t="shared" si="301"/>
        <v>75483.337517548614</v>
      </c>
      <c r="AT287">
        <f t="shared" si="317"/>
        <v>54348.714423378231</v>
      </c>
      <c r="AU287">
        <f t="shared" si="365"/>
        <v>78143.575364142642</v>
      </c>
      <c r="AV287">
        <f t="shared" si="341"/>
        <v>15096.667503509723</v>
      </c>
      <c r="AW287">
        <f t="shared" si="342"/>
        <v>10869.742884675647</v>
      </c>
      <c r="AX287">
        <f t="shared" si="343"/>
        <v>242958.63367165843</v>
      </c>
      <c r="AY287">
        <f t="shared" si="344"/>
        <v>16902.726603700365</v>
      </c>
      <c r="AZ287">
        <f t="shared" si="345"/>
        <v>6384.9584934445838</v>
      </c>
      <c r="BA287">
        <f t="shared" si="346"/>
        <v>15953.840994564371</v>
      </c>
      <c r="BB287">
        <f t="shared" si="347"/>
        <v>34780.07713873277</v>
      </c>
      <c r="BC287">
        <f t="shared" si="348"/>
        <v>59663.616758963966</v>
      </c>
      <c r="BD287">
        <f t="shared" si="349"/>
        <v>2.6527246849106971</v>
      </c>
      <c r="BE287">
        <f t="shared" si="369"/>
        <v>0.22892962336720582</v>
      </c>
      <c r="BF287">
        <f t="shared" si="369"/>
        <v>9.4306365573996173E-2</v>
      </c>
      <c r="BG287">
        <f t="shared" si="369"/>
        <v>1.9318389499603753E-2</v>
      </c>
      <c r="BH287">
        <f t="shared" si="330"/>
        <v>0.1016075345834966</v>
      </c>
      <c r="BI287">
        <f t="shared" si="331"/>
        <v>5.2408772455050717E-3</v>
      </c>
      <c r="BJ287">
        <f t="shared" si="332"/>
        <v>8.8936905877762111E-4</v>
      </c>
      <c r="BK287">
        <f t="shared" si="333"/>
        <v>3.7320017285840052E-5</v>
      </c>
      <c r="BL287">
        <f t="shared" si="334"/>
        <v>2047.7044300417294</v>
      </c>
      <c r="BM287">
        <f t="shared" si="335"/>
        <v>67.132544841375704</v>
      </c>
      <c r="BN287">
        <f t="shared" si="300"/>
        <v>2.0282949617436601</v>
      </c>
      <c r="BO287">
        <f t="shared" si="336"/>
        <v>5839.4652137050152</v>
      </c>
      <c r="BP287">
        <f t="shared" si="337"/>
        <v>151.67763638475427</v>
      </c>
      <c r="BQ287">
        <f t="shared" si="338"/>
        <v>53.742822767229526</v>
      </c>
      <c r="BR287" s="11">
        <f t="shared" si="350"/>
        <v>3.2473926847948559E-2</v>
      </c>
      <c r="BS287">
        <f>MAX(-99,(BS$3*'Climate Model'!E393+BS$4*'Climate Model'!E393^2+BS$6*'Climate Model'!E393^6)*(K287/K$69)^BS$8)</f>
        <v>-17.818388085961722</v>
      </c>
      <c r="BT287">
        <f>MAX(-99,(BT$3*'Climate Model'!E393+BT$4*'Climate Model'!E393^2+BT$6*'Climate Model'!E393^6)*(L287/L$69)^BS$8)</f>
        <v>-18.298255786544161</v>
      </c>
      <c r="BU287">
        <f>MAX(-99,(BU$3*'Climate Model'!E393+BU$4*'Climate Model'!E393^2+BU$6*'Climate Model'!E393^6)*(M287/M$69)^BS$8)</f>
        <v>-13.631012212081874</v>
      </c>
      <c r="BV287" s="41">
        <f t="shared" si="318"/>
        <v>2.4028839842298449E-5</v>
      </c>
      <c r="BW287">
        <f>MAX(-99,(BW$3*'Climate Model'!N393+BW$4*'Climate Model'!N393^2+BW$6*'Climate Model'!N393^6)*(K287/K$69)^BS$8)</f>
        <v>-17.818399675467283</v>
      </c>
      <c r="BX287">
        <f>MAX(-99,(BX$3*'Climate Model'!N393+BX$4*'Climate Model'!N393^2+BX$6*'Climate Model'!N393^6)*(L287/L$69)^BS$8)</f>
        <v>-18.298266514914147</v>
      </c>
      <c r="BY287">
        <f>MAX(-99,(BY$3*'Climate Model'!N393+BY$4*'Climate Model'!N393^2+BY$6*'Climate Model'!N393^6)*(M287/M$69)^BS$8)</f>
        <v>-13.6310194333842</v>
      </c>
      <c r="BZ287">
        <f t="shared" si="339"/>
        <v>5.7305086769291892E-2</v>
      </c>
      <c r="CA287">
        <f t="shared" si="351"/>
        <v>1.3769747521283308E-6</v>
      </c>
    </row>
    <row r="288" spans="1:79" ht="14.5" x14ac:dyDescent="0.35">
      <c r="A288" s="13">
        <v>2239</v>
      </c>
      <c r="B288" s="18">
        <f t="shared" si="302"/>
        <v>1286.533105978413</v>
      </c>
      <c r="C288">
        <f t="shared" si="303"/>
        <v>3572.5998995004093</v>
      </c>
      <c r="D288">
        <f t="shared" si="304"/>
        <v>6809.5957787705256</v>
      </c>
      <c r="E288" s="11">
        <f t="shared" si="327"/>
        <v>7.7246592260225627E-8</v>
      </c>
      <c r="F288" s="11">
        <f t="shared" si="360"/>
        <v>1.5486238804766991E-7</v>
      </c>
      <c r="G288" s="11">
        <f t="shared" si="361"/>
        <v>3.4190971274902894E-7</v>
      </c>
      <c r="H288">
        <f t="shared" si="352"/>
        <v>391667.16074798675</v>
      </c>
      <c r="I288">
        <f t="shared" si="353"/>
        <v>75670.617235784928</v>
      </c>
      <c r="J288">
        <f t="shared" si="328"/>
        <v>54491.850438272711</v>
      </c>
      <c r="K288">
        <f t="shared" si="305"/>
        <v>304436.13065838866</v>
      </c>
      <c r="L288">
        <f t="shared" si="354"/>
        <v>21180.826111081366</v>
      </c>
      <c r="M288">
        <f t="shared" si="306"/>
        <v>8002.2151400169059</v>
      </c>
      <c r="N288" s="11">
        <f t="shared" si="329"/>
        <v>2.4295117491078726E-3</v>
      </c>
      <c r="O288" s="11">
        <f t="shared" si="319"/>
        <v>2.4809183836381125E-3</v>
      </c>
      <c r="P288" s="11">
        <f t="shared" si="320"/>
        <v>2.6333168157951134E-3</v>
      </c>
      <c r="Q288">
        <f t="shared" si="340"/>
        <v>3083.5368083215808</v>
      </c>
      <c r="R288">
        <f t="shared" si="355"/>
        <v>2061.5677239633715</v>
      </c>
      <c r="S288">
        <f t="shared" si="356"/>
        <v>1953.0489681042352</v>
      </c>
      <c r="T288">
        <f t="shared" si="307"/>
        <v>7.872850004664147</v>
      </c>
      <c r="U288">
        <f t="shared" si="308"/>
        <v>27.243966010474775</v>
      </c>
      <c r="V288">
        <f t="shared" si="309"/>
        <v>35.841120321590296</v>
      </c>
      <c r="W288" s="11">
        <f t="shared" si="321"/>
        <v>-1.219247815263802E-2</v>
      </c>
      <c r="X288" s="11">
        <f t="shared" si="322"/>
        <v>-1.3228586309256496E-2</v>
      </c>
      <c r="Y288" s="11">
        <f t="shared" si="323"/>
        <v>-1.2203590291796629E-2</v>
      </c>
      <c r="Z288">
        <f t="shared" si="310"/>
        <v>3024.7668984943539</v>
      </c>
      <c r="AA288">
        <f t="shared" si="311"/>
        <v>9304.4898883637543</v>
      </c>
      <c r="AB288">
        <f t="shared" si="312"/>
        <v>3872.9954909178391</v>
      </c>
      <c r="AC288">
        <f t="shared" si="313"/>
        <v>1.2597227207498094</v>
      </c>
      <c r="AD288">
        <f t="shared" si="314"/>
        <v>4.9295399255790135</v>
      </c>
      <c r="AE288">
        <f t="shared" si="315"/>
        <v>2.0026984010043289</v>
      </c>
      <c r="AF288" s="11">
        <f t="shared" si="357"/>
        <v>-2.9039671966837322E-3</v>
      </c>
      <c r="AG288" s="11">
        <f t="shared" si="358"/>
        <v>2.0566286860739247E-3</v>
      </c>
      <c r="AH288" s="11">
        <f t="shared" si="359"/>
        <v>8.2570411056281934E-4</v>
      </c>
      <c r="AI288">
        <f t="shared" si="368"/>
        <v>763658.07890405145</v>
      </c>
      <c r="AJ288">
        <f t="shared" si="363"/>
        <v>147451.07178129844</v>
      </c>
      <c r="AK288">
        <f t="shared" si="364"/>
        <v>105978.91687973826</v>
      </c>
      <c r="AL288">
        <f t="shared" si="366"/>
        <v>103.94518783850742</v>
      </c>
      <c r="AM288">
        <f t="shared" si="367"/>
        <v>12.332521108325739</v>
      </c>
      <c r="AN288">
        <f t="shared" si="362"/>
        <v>5.3512042867191676</v>
      </c>
      <c r="AO288" s="11">
        <f t="shared" si="324"/>
        <v>2.2137960719868324E-3</v>
      </c>
      <c r="AP288" s="11">
        <f t="shared" si="325"/>
        <v>2.2137960719868402E-3</v>
      </c>
      <c r="AQ288" s="11">
        <f t="shared" si="326"/>
        <v>2.2137960719868276E-3</v>
      </c>
      <c r="AR288">
        <f t="shared" si="316"/>
        <v>391667.16074798675</v>
      </c>
      <c r="AS288">
        <f t="shared" si="301"/>
        <v>75670.617235784928</v>
      </c>
      <c r="AT288">
        <f t="shared" si="317"/>
        <v>54491.850438272711</v>
      </c>
      <c r="AU288">
        <f t="shared" si="365"/>
        <v>78333.432149597356</v>
      </c>
      <c r="AV288">
        <f t="shared" si="341"/>
        <v>15134.123447156986</v>
      </c>
      <c r="AW288">
        <f t="shared" si="342"/>
        <v>10898.370087654543</v>
      </c>
      <c r="AX288">
        <f t="shared" si="343"/>
        <v>243548.90452671098</v>
      </c>
      <c r="AY288">
        <f t="shared" si="344"/>
        <v>16944.660888865092</v>
      </c>
      <c r="AZ288">
        <f t="shared" si="345"/>
        <v>6401.7721120135247</v>
      </c>
      <c r="BA288">
        <f t="shared" si="346"/>
        <v>15956.964083480952</v>
      </c>
      <c r="BB288">
        <f t="shared" si="347"/>
        <v>34788.934877179687</v>
      </c>
      <c r="BC288">
        <f t="shared" si="348"/>
        <v>59681.545412888285</v>
      </c>
      <c r="BD288">
        <f t="shared" si="349"/>
        <v>2.5270889286155502</v>
      </c>
      <c r="BE288">
        <f t="shared" si="369"/>
        <v>0.22892962336720582</v>
      </c>
      <c r="BF288">
        <f t="shared" si="369"/>
        <v>9.4306365573996173E-2</v>
      </c>
      <c r="BG288">
        <f t="shared" si="369"/>
        <v>1.9318389499603753E-2</v>
      </c>
      <c r="BH288">
        <f t="shared" si="330"/>
        <v>0.10151375123428326</v>
      </c>
      <c r="BI288">
        <f t="shared" si="331"/>
        <v>5.2408772455050717E-3</v>
      </c>
      <c r="BJ288">
        <f t="shared" si="332"/>
        <v>8.8936905877762111E-4</v>
      </c>
      <c r="BK288">
        <f t="shared" si="333"/>
        <v>3.7320017285840052E-5</v>
      </c>
      <c r="BL288">
        <f t="shared" si="334"/>
        <v>2052.679510575701</v>
      </c>
      <c r="BM288">
        <f t="shared" si="335"/>
        <v>67.299105628111676</v>
      </c>
      <c r="BN288">
        <f t="shared" si="300"/>
        <v>2.0336368002937486</v>
      </c>
      <c r="BO288">
        <f t="shared" si="336"/>
        <v>5928.6694548245605</v>
      </c>
      <c r="BP288">
        <f t="shared" si="337"/>
        <v>153.39306029387956</v>
      </c>
      <c r="BQ288">
        <f t="shared" si="338"/>
        <v>54.360754810547611</v>
      </c>
      <c r="BR288" s="11">
        <f t="shared" si="350"/>
        <v>3.2458104943390492E-2</v>
      </c>
      <c r="BS288">
        <f>MAX(-99,(BS$3*'Climate Model'!E394+BS$4*'Climate Model'!E394^2+BS$6*'Climate Model'!E394^6)*(K288/K$69)^BS$8)</f>
        <v>-17.842244048949915</v>
      </c>
      <c r="BT288">
        <f>MAX(-99,(BT$3*'Climate Model'!E394+BT$4*'Climate Model'!E394^2+BT$6*'Climate Model'!E394^6)*(L288/L$69)^BS$8)</f>
        <v>-18.319009617800447</v>
      </c>
      <c r="BU288">
        <f>MAX(-99,(BU$3*'Climate Model'!E394+BU$4*'Climate Model'!E394^2+BU$6*'Climate Model'!E394^6)*(M288/M$69)^BS$8)</f>
        <v>-13.643648665554643</v>
      </c>
      <c r="BV288" s="41">
        <f t="shared" si="318"/>
        <v>2.2884609373617565E-5</v>
      </c>
      <c r="BW288">
        <f>MAX(-99,(BW$3*'Climate Model'!N394+BW$4*'Climate Model'!N394^2+BW$6*'Climate Model'!N394^6)*(K288/K$69)^BS$8)</f>
        <v>-17.842255619185195</v>
      </c>
      <c r="BX288">
        <f>MAX(-99,(BX$3*'Climate Model'!N394+BX$4*'Climate Model'!N394^2+BX$6*'Climate Model'!N394^6)*(L288/L$69)^BS$8)</f>
        <v>-18.31902032768631</v>
      </c>
      <c r="BY288">
        <f>MAX(-99,(BY$3*'Climate Model'!N394+BY$4*'Climate Model'!N394^2+BY$6*'Climate Model'!N394^6)*(M288/M$69)^BS$8)</f>
        <v>-13.643655873770884</v>
      </c>
      <c r="BZ288">
        <f t="shared" si="339"/>
        <v>5.7348939164735546E-2</v>
      </c>
      <c r="CA288">
        <f t="shared" si="351"/>
        <v>1.3124080707763307E-6</v>
      </c>
    </row>
    <row r="289" spans="1:79" ht="14.5" x14ac:dyDescent="0.35">
      <c r="A289" s="13">
        <v>2240</v>
      </c>
      <c r="B289" s="18">
        <f t="shared" si="302"/>
        <v>1286.5332003896963</v>
      </c>
      <c r="C289">
        <f t="shared" si="303"/>
        <v>3572.6004250986934</v>
      </c>
      <c r="D289">
        <f t="shared" si="304"/>
        <v>6809.5979906241155</v>
      </c>
      <c r="E289" s="11">
        <f t="shared" si="327"/>
        <v>7.3384262647214343E-8</v>
      </c>
      <c r="F289" s="11">
        <f t="shared" si="360"/>
        <v>1.471192686452864E-7</v>
      </c>
      <c r="G289" s="11">
        <f t="shared" si="361"/>
        <v>3.2481422711157747E-7</v>
      </c>
      <c r="H289">
        <f t="shared" si="352"/>
        <v>392612.9166511044</v>
      </c>
      <c r="I289">
        <f t="shared" si="353"/>
        <v>75857.148497406277</v>
      </c>
      <c r="J289">
        <f t="shared" si="328"/>
        <v>54634.22965302255</v>
      </c>
      <c r="K289">
        <f t="shared" si="305"/>
        <v>305171.22801975132</v>
      </c>
      <c r="L289">
        <f t="shared" si="354"/>
        <v>21233.034616601635</v>
      </c>
      <c r="M289">
        <f t="shared" si="306"/>
        <v>8023.1211487442288</v>
      </c>
      <c r="N289" s="11">
        <f t="shared" si="329"/>
        <v>2.4146193152990666E-3</v>
      </c>
      <c r="O289" s="11">
        <f t="shared" si="319"/>
        <v>2.4648946762730506E-3</v>
      </c>
      <c r="P289" s="11">
        <f t="shared" si="320"/>
        <v>2.6125277015832237E-3</v>
      </c>
      <c r="Q289">
        <f t="shared" si="340"/>
        <v>3053.2958648343956</v>
      </c>
      <c r="R289">
        <f t="shared" si="355"/>
        <v>2039.310723036833</v>
      </c>
      <c r="S289">
        <f t="shared" si="356"/>
        <v>1934.2555139505296</v>
      </c>
      <c r="T289">
        <f t="shared" si="307"/>
        <v>7.776860452983283</v>
      </c>
      <c r="U289">
        <f t="shared" si="308"/>
        <v>26.88356685469876</v>
      </c>
      <c r="V289">
        <f t="shared" si="309"/>
        <v>35.403729973586621</v>
      </c>
      <c r="W289" s="11">
        <f t="shared" si="321"/>
        <v>-1.219247815263802E-2</v>
      </c>
      <c r="X289" s="11">
        <f t="shared" si="322"/>
        <v>-1.3228586309256496E-2</v>
      </c>
      <c r="Y289" s="11">
        <f t="shared" si="323"/>
        <v>-1.2203590291796629E-2</v>
      </c>
      <c r="Z289">
        <f t="shared" si="310"/>
        <v>2986.4490251514326</v>
      </c>
      <c r="AA289">
        <f t="shared" si="311"/>
        <v>9223.1139713861248</v>
      </c>
      <c r="AB289">
        <f t="shared" si="312"/>
        <v>3838.9739554973057</v>
      </c>
      <c r="AC289">
        <f t="shared" si="313"/>
        <v>1.2560645272918347</v>
      </c>
      <c r="AD289">
        <f t="shared" si="314"/>
        <v>4.9396781587991061</v>
      </c>
      <c r="AE289">
        <f t="shared" si="315"/>
        <v>2.0043520373062558</v>
      </c>
      <c r="AF289" s="11">
        <f t="shared" si="357"/>
        <v>-2.9039671966837322E-3</v>
      </c>
      <c r="AG289" s="11">
        <f t="shared" si="358"/>
        <v>2.0566286860739247E-3</v>
      </c>
      <c r="AH289" s="11">
        <f t="shared" si="359"/>
        <v>8.2570411056281934E-4</v>
      </c>
      <c r="AI289">
        <f t="shared" si="368"/>
        <v>765625.7031632436</v>
      </c>
      <c r="AJ289">
        <f t="shared" si="363"/>
        <v>147840.08805032558</v>
      </c>
      <c r="AK289">
        <f t="shared" si="364"/>
        <v>106279.39527941898</v>
      </c>
      <c r="AL289">
        <f t="shared" si="366"/>
        <v>104.17300015256085</v>
      </c>
      <c r="AM289">
        <f t="shared" si="367"/>
        <v>12.359549778245171</v>
      </c>
      <c r="AN289">
        <f t="shared" si="362"/>
        <v>5.3629322969992019</v>
      </c>
      <c r="AO289" s="11">
        <f t="shared" si="324"/>
        <v>2.1916581112669639E-3</v>
      </c>
      <c r="AP289" s="11">
        <f t="shared" si="325"/>
        <v>2.1916581112669717E-3</v>
      </c>
      <c r="AQ289" s="11">
        <f t="shared" si="326"/>
        <v>2.1916581112669592E-3</v>
      </c>
      <c r="AR289">
        <f t="shared" si="316"/>
        <v>392612.9166511044</v>
      </c>
      <c r="AS289">
        <f t="shared" si="301"/>
        <v>75857.148497406277</v>
      </c>
      <c r="AT289">
        <f t="shared" si="317"/>
        <v>54634.22965302255</v>
      </c>
      <c r="AU289">
        <f t="shared" si="365"/>
        <v>78522.583330220878</v>
      </c>
      <c r="AV289">
        <f t="shared" si="341"/>
        <v>15171.429699481256</v>
      </c>
      <c r="AW289">
        <f t="shared" si="342"/>
        <v>10926.845930604512</v>
      </c>
      <c r="AX289">
        <f t="shared" si="343"/>
        <v>244136.98241580103</v>
      </c>
      <c r="AY289">
        <f t="shared" si="344"/>
        <v>16986.427693281312</v>
      </c>
      <c r="AZ289">
        <f t="shared" si="345"/>
        <v>6418.4969189953827</v>
      </c>
      <c r="BA289">
        <f t="shared" si="346"/>
        <v>15960.067997919996</v>
      </c>
      <c r="BB289">
        <f t="shared" si="347"/>
        <v>34797.735243837604</v>
      </c>
      <c r="BC289">
        <f t="shared" si="348"/>
        <v>59699.33186330802</v>
      </c>
      <c r="BD289">
        <f t="shared" si="349"/>
        <v>2.4073984661031687</v>
      </c>
      <c r="BE289">
        <f t="shared" si="369"/>
        <v>0.22892962336720582</v>
      </c>
      <c r="BF289">
        <f t="shared" si="369"/>
        <v>9.4306365573996173E-2</v>
      </c>
      <c r="BG289">
        <f t="shared" si="369"/>
        <v>1.9318389499603753E-2</v>
      </c>
      <c r="BH289">
        <f t="shared" si="330"/>
        <v>0.10142032307774965</v>
      </c>
      <c r="BI289">
        <f t="shared" si="331"/>
        <v>5.2408772455050717E-3</v>
      </c>
      <c r="BJ289">
        <f t="shared" si="332"/>
        <v>8.8936905877762111E-4</v>
      </c>
      <c r="BK289">
        <f t="shared" si="333"/>
        <v>3.7320017285840052E-5</v>
      </c>
      <c r="BL289">
        <f t="shared" si="334"/>
        <v>2057.6361011681524</v>
      </c>
      <c r="BM289">
        <f t="shared" si="335"/>
        <v>67.465000760692462</v>
      </c>
      <c r="BN289">
        <f t="shared" si="300"/>
        <v>2.0389503950493566</v>
      </c>
      <c r="BO289">
        <f t="shared" si="336"/>
        <v>6019.2373203811812</v>
      </c>
      <c r="BP289">
        <f t="shared" si="337"/>
        <v>155.12791015683783</v>
      </c>
      <c r="BQ289">
        <f t="shared" si="338"/>
        <v>54.985803013147404</v>
      </c>
      <c r="BR289" s="11">
        <f t="shared" si="350"/>
        <v>3.2442443584733444E-2</v>
      </c>
      <c r="BS289">
        <f>MAX(-99,(BS$3*'Climate Model'!E395+BS$4*'Climate Model'!E395^2+BS$6*'Climate Model'!E395^6)*(K289/K$69)^BS$8)</f>
        <v>-17.865238824843555</v>
      </c>
      <c r="BT289">
        <f>MAX(-99,(BT$3*'Climate Model'!E395+BT$4*'Climate Model'!E395^2+BT$6*'Climate Model'!E395^6)*(L289/L$69)^BS$8)</f>
        <v>-18.33897681983429</v>
      </c>
      <c r="BU289">
        <f>MAX(-99,(BU$3*'Climate Model'!E395+BU$4*'Climate Model'!E395^2+BU$6*'Climate Model'!E395^6)*(M289/M$69)^BS$8)</f>
        <v>-13.655775613795081</v>
      </c>
      <c r="BV289" s="41">
        <f t="shared" si="318"/>
        <v>2.179486607011197E-5</v>
      </c>
      <c r="BW289">
        <f>MAX(-99,(BW$3*'Climate Model'!N395+BW$4*'Climate Model'!N395^2+BW$6*'Climate Model'!N395^6)*(K289/K$69)^BS$8)</f>
        <v>-17.86525037586976</v>
      </c>
      <c r="BX289">
        <f>MAX(-99,(BX$3*'Climate Model'!N395+BX$4*'Climate Model'!N395^2+BX$6*'Climate Model'!N395^6)*(L289/L$69)^BS$8)</f>
        <v>-18.338987511312208</v>
      </c>
      <c r="BY289">
        <f>MAX(-99,(BY$3*'Climate Model'!N395+BY$4*'Climate Model'!N395^2+BY$6*'Climate Model'!N395^6)*(M289/M$69)^BS$8)</f>
        <v>-13.655782808997712</v>
      </c>
      <c r="BZ289">
        <f t="shared" si="339"/>
        <v>5.7392114696417258E-2</v>
      </c>
      <c r="CA289">
        <f t="shared" si="351"/>
        <v>1.2508534532889191E-6</v>
      </c>
    </row>
    <row r="290" spans="1:79" ht="14.5" x14ac:dyDescent="0.35">
      <c r="A290" s="13">
        <v>2241</v>
      </c>
      <c r="B290" s="18">
        <f t="shared" si="302"/>
        <v>1286.5332900804221</v>
      </c>
      <c r="C290">
        <f t="shared" si="303"/>
        <v>3572.6009244171369</v>
      </c>
      <c r="D290">
        <f t="shared" si="304"/>
        <v>6809.6000918857089</v>
      </c>
      <c r="E290" s="11">
        <f t="shared" si="327"/>
        <v>6.9715049514853616E-8</v>
      </c>
      <c r="F290" s="11">
        <f t="shared" si="360"/>
        <v>1.3976330521302209E-7</v>
      </c>
      <c r="G290" s="11">
        <f t="shared" si="361"/>
        <v>3.0857351575599857E-7</v>
      </c>
      <c r="H290">
        <f t="shared" si="352"/>
        <v>393555.16746527655</v>
      </c>
      <c r="I290">
        <f t="shared" si="353"/>
        <v>76042.935535405893</v>
      </c>
      <c r="J290">
        <f t="shared" si="328"/>
        <v>54775.855186963759</v>
      </c>
      <c r="K290">
        <f t="shared" si="305"/>
        <v>305903.60195084818</v>
      </c>
      <c r="L290">
        <f t="shared" si="354"/>
        <v>21285.034949100049</v>
      </c>
      <c r="M290">
        <f t="shared" si="306"/>
        <v>8043.9165953716483</v>
      </c>
      <c r="N290" s="11">
        <f t="shared" si="329"/>
        <v>2.3998787036681778E-3</v>
      </c>
      <c r="O290" s="11">
        <f t="shared" si="319"/>
        <v>2.4490297047674819E-3</v>
      </c>
      <c r="P290" s="11">
        <f t="shared" si="320"/>
        <v>2.5919397503644122E-3</v>
      </c>
      <c r="Q290">
        <f t="shared" si="340"/>
        <v>3023.3070313328881</v>
      </c>
      <c r="R290">
        <f t="shared" si="355"/>
        <v>2017.2620716438555</v>
      </c>
      <c r="S290">
        <f t="shared" si="356"/>
        <v>1915.6035346173019</v>
      </c>
      <c r="T290">
        <f t="shared" si="307"/>
        <v>7.6820412518141694</v>
      </c>
      <c r="U290">
        <f t="shared" si="308"/>
        <v>26.527935270260709</v>
      </c>
      <c r="V290">
        <f t="shared" si="309"/>
        <v>34.97167735818757</v>
      </c>
      <c r="W290" s="11">
        <f t="shared" si="321"/>
        <v>-1.219247815263802E-2</v>
      </c>
      <c r="X290" s="11">
        <f t="shared" si="322"/>
        <v>-1.3228586309256496E-2</v>
      </c>
      <c r="Y290" s="11">
        <f t="shared" si="323"/>
        <v>-1.2203590291796629E-2</v>
      </c>
      <c r="Z290">
        <f t="shared" si="310"/>
        <v>2948.5727471886207</v>
      </c>
      <c r="AA290">
        <f t="shared" si="311"/>
        <v>9142.3035539223129</v>
      </c>
      <c r="AB290">
        <f t="shared" si="312"/>
        <v>3805.1723101987786</v>
      </c>
      <c r="AC290">
        <f t="shared" si="313"/>
        <v>1.2524169571076611</v>
      </c>
      <c r="AD290">
        <f t="shared" si="314"/>
        <v>4.9498372426004655</v>
      </c>
      <c r="AE290">
        <f t="shared" si="315"/>
        <v>2.0060070390224745</v>
      </c>
      <c r="AF290" s="11">
        <f t="shared" si="357"/>
        <v>-2.9039671966837322E-3</v>
      </c>
      <c r="AG290" s="11">
        <f t="shared" si="358"/>
        <v>2.0566286860739247E-3</v>
      </c>
      <c r="AH290" s="11">
        <f t="shared" si="359"/>
        <v>8.2570411056281934E-4</v>
      </c>
      <c r="AI290">
        <f t="shared" si="368"/>
        <v>767585.71617714013</v>
      </c>
      <c r="AJ290">
        <f t="shared" si="363"/>
        <v>148227.50894477428</v>
      </c>
      <c r="AK290">
        <f t="shared" si="364"/>
        <v>106578.3016820816</v>
      </c>
      <c r="AL290">
        <f t="shared" si="366"/>
        <v>104.39902863731263</v>
      </c>
      <c r="AM290">
        <f t="shared" si="367"/>
        <v>12.386366806693038</v>
      </c>
      <c r="AN290">
        <f t="shared" si="362"/>
        <v>5.3745684739274067</v>
      </c>
      <c r="AO290" s="11">
        <f t="shared" si="324"/>
        <v>2.1697415301542944E-3</v>
      </c>
      <c r="AP290" s="11">
        <f t="shared" si="325"/>
        <v>2.1697415301543022E-3</v>
      </c>
      <c r="AQ290" s="11">
        <f t="shared" si="326"/>
        <v>2.1697415301542896E-3</v>
      </c>
      <c r="AR290">
        <f t="shared" si="316"/>
        <v>393555.16746527655</v>
      </c>
      <c r="AS290">
        <f t="shared" si="301"/>
        <v>76042.935535405893</v>
      </c>
      <c r="AT290">
        <f t="shared" si="317"/>
        <v>54775.855186963759</v>
      </c>
      <c r="AU290">
        <f t="shared" si="365"/>
        <v>78711.033493055322</v>
      </c>
      <c r="AV290">
        <f t="shared" si="341"/>
        <v>15208.587107081179</v>
      </c>
      <c r="AW290">
        <f t="shared" si="342"/>
        <v>10955.171037392753</v>
      </c>
      <c r="AX290">
        <f t="shared" si="343"/>
        <v>244722.88156067854</v>
      </c>
      <c r="AY290">
        <f t="shared" si="344"/>
        <v>17028.02795928004</v>
      </c>
      <c r="AZ290">
        <f t="shared" si="345"/>
        <v>6435.1332762973198</v>
      </c>
      <c r="BA290">
        <f t="shared" si="346"/>
        <v>15963.15293549679</v>
      </c>
      <c r="BB290">
        <f t="shared" si="347"/>
        <v>34806.478816754105</v>
      </c>
      <c r="BC290">
        <f t="shared" si="348"/>
        <v>59716.977523588488</v>
      </c>
      <c r="BD290">
        <f t="shared" si="349"/>
        <v>2.2933722397216281</v>
      </c>
      <c r="BE290">
        <f t="shared" si="369"/>
        <v>0.22892962336720582</v>
      </c>
      <c r="BF290">
        <f t="shared" si="369"/>
        <v>9.4306365573996173E-2</v>
      </c>
      <c r="BG290">
        <f t="shared" si="369"/>
        <v>1.9318389499603753E-2</v>
      </c>
      <c r="BH290">
        <f t="shared" si="330"/>
        <v>0.10132724866511073</v>
      </c>
      <c r="BI290">
        <f t="shared" si="331"/>
        <v>5.2408772455050717E-3</v>
      </c>
      <c r="BJ290">
        <f t="shared" si="332"/>
        <v>8.8936905877762111E-4</v>
      </c>
      <c r="BK290">
        <f t="shared" si="333"/>
        <v>3.7320017285840052E-5</v>
      </c>
      <c r="BL290">
        <f t="shared" si="334"/>
        <v>2062.574322019706</v>
      </c>
      <c r="BM290">
        <f t="shared" si="335"/>
        <v>67.630234003811253</v>
      </c>
      <c r="BN290">
        <f t="shared" si="300"/>
        <v>2.0442358624241588</v>
      </c>
      <c r="BO290">
        <f t="shared" si="336"/>
        <v>6111.1896491580719</v>
      </c>
      <c r="BP290">
        <f t="shared" si="337"/>
        <v>156.8824057443401</v>
      </c>
      <c r="BQ290">
        <f t="shared" si="338"/>
        <v>55.61804929776639</v>
      </c>
      <c r="BR290" s="11">
        <f t="shared" si="350"/>
        <v>3.2426939526845916E-2</v>
      </c>
      <c r="BS290">
        <f>MAX(-99,(BS$3*'Climate Model'!E396+BS$4*'Climate Model'!E396^2+BS$6*'Climate Model'!E396^6)*(K290/K$69)^BS$8)</f>
        <v>-17.88738192845717</v>
      </c>
      <c r="BT290">
        <f>MAX(-99,(BT$3*'Climate Model'!E396+BT$4*'Climate Model'!E396^2+BT$6*'Climate Model'!E396^6)*(L290/L$69)^BS$8)</f>
        <v>-18.358166254126395</v>
      </c>
      <c r="BU290">
        <f>MAX(-99,(BU$3*'Climate Model'!E396+BU$4*'Climate Model'!E396^2+BU$6*'Climate Model'!E396^6)*(M290/M$69)^BS$8)</f>
        <v>-13.66739900328816</v>
      </c>
      <c r="BV290" s="41">
        <f t="shared" si="318"/>
        <v>2.0757015304868536E-5</v>
      </c>
      <c r="BW290">
        <f>MAX(-99,(BW$3*'Climate Model'!N396+BW$4*'Climate Model'!N396^2+BW$6*'Climate Model'!N396^6)*(K290/K$69)^BS$8)</f>
        <v>-17.887393460335566</v>
      </c>
      <c r="BX290">
        <f>MAX(-99,(BX$3*'Climate Model'!N396+BX$4*'Climate Model'!N396^2+BX$6*'Climate Model'!N396^6)*(L290/L$69)^BS$8)</f>
        <v>-18.358176927272236</v>
      </c>
      <c r="BY290">
        <f>MAX(-99,(BY$3*'Climate Model'!N396+BY$4*'Climate Model'!N396^2+BY$6*'Climate Model'!N396^6)*(M290/M$69)^BS$8)</f>
        <v>-13.667406185549106</v>
      </c>
      <c r="BZ290">
        <f t="shared" si="339"/>
        <v>5.7434621600374679E-2</v>
      </c>
      <c r="CA290">
        <f t="shared" si="351"/>
        <v>1.1921713195883102E-6</v>
      </c>
    </row>
    <row r="291" spans="1:79" ht="14.5" x14ac:dyDescent="0.35">
      <c r="A291" s="13">
        <v>2242</v>
      </c>
      <c r="B291" s="18">
        <f t="shared" si="302"/>
        <v>1286.5333752866175</v>
      </c>
      <c r="C291">
        <f t="shared" si="303"/>
        <v>3572.6013987697247</v>
      </c>
      <c r="D291">
        <f t="shared" si="304"/>
        <v>6809.6020880848382</v>
      </c>
      <c r="E291" s="11">
        <f t="shared" si="327"/>
        <v>6.6229297039110935E-8</v>
      </c>
      <c r="F291" s="11">
        <f t="shared" si="360"/>
        <v>1.3277513995237097E-7</v>
      </c>
      <c r="G291" s="11">
        <f t="shared" si="361"/>
        <v>2.9314483996819865E-7</v>
      </c>
      <c r="H291">
        <f t="shared" si="352"/>
        <v>394493.93547295919</v>
      </c>
      <c r="I291">
        <f t="shared" si="353"/>
        <v>76227.982481411906</v>
      </c>
      <c r="J291">
        <f t="shared" si="328"/>
        <v>54916.730148583367</v>
      </c>
      <c r="K291">
        <f t="shared" si="305"/>
        <v>306633.26972382102</v>
      </c>
      <c r="L291">
        <f t="shared" si="354"/>
        <v>21336.828258439935</v>
      </c>
      <c r="M291">
        <f t="shared" si="306"/>
        <v>8064.6019309519424</v>
      </c>
      <c r="N291" s="11">
        <f t="shared" si="329"/>
        <v>2.3852866338268256E-3</v>
      </c>
      <c r="O291" s="11">
        <f t="shared" si="319"/>
        <v>2.4333203804335732E-3</v>
      </c>
      <c r="P291" s="11">
        <f t="shared" si="320"/>
        <v>2.5715502311642767E-3</v>
      </c>
      <c r="Q291">
        <f t="shared" si="340"/>
        <v>2993.5691530248682</v>
      </c>
      <c r="R291">
        <f t="shared" si="355"/>
        <v>1995.4205216416613</v>
      </c>
      <c r="S291">
        <f t="shared" si="356"/>
        <v>1897.0928050056616</v>
      </c>
      <c r="T291">
        <f t="shared" si="307"/>
        <v>7.5883781316837613</v>
      </c>
      <c r="U291">
        <f t="shared" si="308"/>
        <v>26.177008188931694</v>
      </c>
      <c r="V291">
        <f t="shared" si="309"/>
        <v>34.544897335891349</v>
      </c>
      <c r="W291" s="11">
        <f t="shared" si="321"/>
        <v>-1.219247815263802E-2</v>
      </c>
      <c r="X291" s="11">
        <f t="shared" si="322"/>
        <v>-1.3228586309256496E-2</v>
      </c>
      <c r="Y291" s="11">
        <f t="shared" si="323"/>
        <v>-1.2203590291796629E-2</v>
      </c>
      <c r="Z291">
        <f t="shared" si="310"/>
        <v>2911.1340233742162</v>
      </c>
      <c r="AA291">
        <f t="shared" si="311"/>
        <v>9062.05769065614</v>
      </c>
      <c r="AB291">
        <f t="shared" si="312"/>
        <v>3771.590773965871</v>
      </c>
      <c r="AC291">
        <f t="shared" si="313"/>
        <v>1.2487799793476499</v>
      </c>
      <c r="AD291">
        <f t="shared" si="314"/>
        <v>4.9600172198649943</v>
      </c>
      <c r="AE291">
        <f t="shared" si="315"/>
        <v>2.0076634072804134</v>
      </c>
      <c r="AF291" s="11">
        <f t="shared" si="357"/>
        <v>-2.9039671966837322E-3</v>
      </c>
      <c r="AG291" s="11">
        <f t="shared" si="358"/>
        <v>2.0566286860739247E-3</v>
      </c>
      <c r="AH291" s="11">
        <f t="shared" si="359"/>
        <v>8.2570411056281934E-4</v>
      </c>
      <c r="AI291">
        <f t="shared" si="368"/>
        <v>769538.1780524815</v>
      </c>
      <c r="AJ291">
        <f t="shared" si="363"/>
        <v>148613.34515737803</v>
      </c>
      <c r="AK291">
        <f t="shared" si="364"/>
        <v>106875.6425512662</v>
      </c>
      <c r="AL291">
        <f t="shared" si="366"/>
        <v>104.62328235637334</v>
      </c>
      <c r="AM291">
        <f t="shared" si="367"/>
        <v>12.412973269016563</v>
      </c>
      <c r="AN291">
        <f t="shared" si="362"/>
        <v>5.3861132841076991</v>
      </c>
      <c r="AO291" s="11">
        <f t="shared" si="324"/>
        <v>2.1480441148527514E-3</v>
      </c>
      <c r="AP291" s="11">
        <f t="shared" si="325"/>
        <v>2.1480441148527592E-3</v>
      </c>
      <c r="AQ291" s="11">
        <f t="shared" si="326"/>
        <v>2.1480441148527467E-3</v>
      </c>
      <c r="AR291">
        <f t="shared" si="316"/>
        <v>394493.93547295919</v>
      </c>
      <c r="AS291">
        <f t="shared" si="301"/>
        <v>76227.982481411906</v>
      </c>
      <c r="AT291">
        <f t="shared" si="317"/>
        <v>54916.730148583367</v>
      </c>
      <c r="AU291">
        <f t="shared" si="365"/>
        <v>78898.78709459184</v>
      </c>
      <c r="AV291">
        <f t="shared" si="341"/>
        <v>15245.596496282382</v>
      </c>
      <c r="AW291">
        <f t="shared" si="342"/>
        <v>10983.346029716675</v>
      </c>
      <c r="AX291">
        <f t="shared" si="343"/>
        <v>245306.61577905682</v>
      </c>
      <c r="AY291">
        <f t="shared" si="344"/>
        <v>17069.462606751953</v>
      </c>
      <c r="AZ291">
        <f t="shared" si="345"/>
        <v>6451.6815447615536</v>
      </c>
      <c r="BA291">
        <f t="shared" si="346"/>
        <v>15966.21908947361</v>
      </c>
      <c r="BB291">
        <f t="shared" si="347"/>
        <v>34815.16616233821</v>
      </c>
      <c r="BC291">
        <f t="shared" si="348"/>
        <v>59734.483786152916</v>
      </c>
      <c r="BD291">
        <f t="shared" si="349"/>
        <v>2.1847424619541731</v>
      </c>
      <c r="BE291">
        <f t="shared" si="369"/>
        <v>0.22892962336720582</v>
      </c>
      <c r="BF291">
        <f t="shared" si="369"/>
        <v>9.4306365573996173E-2</v>
      </c>
      <c r="BG291">
        <f t="shared" si="369"/>
        <v>1.9318389499603753E-2</v>
      </c>
      <c r="BH291">
        <f t="shared" si="330"/>
        <v>0.10123452653537515</v>
      </c>
      <c r="BI291">
        <f t="shared" si="331"/>
        <v>5.2408772455050717E-3</v>
      </c>
      <c r="BJ291">
        <f t="shared" si="332"/>
        <v>8.8936905877762111E-4</v>
      </c>
      <c r="BK291">
        <f t="shared" si="333"/>
        <v>3.7320017285840052E-5</v>
      </c>
      <c r="BL291">
        <f t="shared" si="334"/>
        <v>2067.4942899099779</v>
      </c>
      <c r="BM291">
        <f t="shared" si="335"/>
        <v>67.794809032010292</v>
      </c>
      <c r="BN291">
        <f t="shared" si="300"/>
        <v>2.0494933184269448</v>
      </c>
      <c r="BO291">
        <f t="shared" si="336"/>
        <v>6204.5475985192825</v>
      </c>
      <c r="BP291">
        <f t="shared" si="337"/>
        <v>158.65676931791199</v>
      </c>
      <c r="BQ291">
        <f t="shared" si="338"/>
        <v>56.257576531263723</v>
      </c>
      <c r="BR291" s="11">
        <f t="shared" si="350"/>
        <v>3.2411589605052721E-2</v>
      </c>
      <c r="BS291">
        <f>MAX(-99,(BS$3*'Climate Model'!E397+BS$4*'Climate Model'!E397^2+BS$6*'Climate Model'!E397^6)*(K291/K$69)^BS$8)</f>
        <v>-17.90868285342</v>
      </c>
      <c r="BT291">
        <f>MAX(-99,(BT$3*'Climate Model'!E397+BT$4*'Climate Model'!E397^2+BT$6*'Climate Model'!E397^6)*(L291/L$69)^BS$8)</f>
        <v>-18.376586756263873</v>
      </c>
      <c r="BU291">
        <f>MAX(-99,(BU$3*'Climate Model'!E397+BU$4*'Climate Model'!E397^2+BU$6*'Climate Model'!E397^6)*(M291/M$69)^BS$8)</f>
        <v>-13.678524754256889</v>
      </c>
      <c r="BV291" s="41">
        <f t="shared" si="318"/>
        <v>1.976858600463671E-5</v>
      </c>
      <c r="BW291">
        <f>MAX(-99,(BW$3*'Climate Model'!N397+BW$4*'Climate Model'!N397^2+BW$6*'Climate Model'!N397^6)*(K291/K$69)^BS$8)</f>
        <v>-17.908694366211819</v>
      </c>
      <c r="BX291">
        <f>MAX(-99,(BX$3*'Climate Model'!N397+BX$4*'Climate Model'!N397^2+BX$6*'Climate Model'!N397^6)*(L291/L$69)^BS$8)</f>
        <v>-18.376597411153163</v>
      </c>
      <c r="BY291">
        <f>MAX(-99,(BY$3*'Climate Model'!N397+BY$4*'Climate Model'!N397^2+BY$6*'Climate Model'!N397^6)*(M291/M$69)^BS$8)</f>
        <v>-13.678531923647498</v>
      </c>
      <c r="BZ291">
        <f t="shared" si="339"/>
        <v>5.7476467563501325E-2</v>
      </c>
      <c r="CA291">
        <f t="shared" si="351"/>
        <v>1.1362284922717881E-6</v>
      </c>
    </row>
    <row r="292" spans="1:79" ht="14.5" x14ac:dyDescent="0.35">
      <c r="A292" s="13">
        <v>2243</v>
      </c>
      <c r="B292" s="18">
        <f t="shared" si="302"/>
        <v>1286.5334562325086</v>
      </c>
      <c r="C292">
        <f t="shared" si="303"/>
        <v>3572.6018494047426</v>
      </c>
      <c r="D292">
        <f t="shared" si="304"/>
        <v>6809.6039844745665</v>
      </c>
      <c r="E292" s="11">
        <f t="shared" si="327"/>
        <v>6.2917832187155391E-8</v>
      </c>
      <c r="F292" s="11">
        <f t="shared" si="360"/>
        <v>1.2613638295475242E-7</v>
      </c>
      <c r="G292" s="11">
        <f t="shared" si="361"/>
        <v>2.7848759796978869E-7</v>
      </c>
      <c r="H292">
        <f t="shared" si="352"/>
        <v>395429.24231886788</v>
      </c>
      <c r="I292">
        <f t="shared" si="353"/>
        <v>76412.293368088285</v>
      </c>
      <c r="J292">
        <f t="shared" si="328"/>
        <v>55056.857635759792</v>
      </c>
      <c r="K292">
        <f t="shared" si="305"/>
        <v>307360.24811732839</v>
      </c>
      <c r="L292">
        <f t="shared" si="354"/>
        <v>21388.415667091449</v>
      </c>
      <c r="M292">
        <f t="shared" si="306"/>
        <v>8085.1776052301539</v>
      </c>
      <c r="N292" s="11">
        <f t="shared" si="329"/>
        <v>2.3708399097141053E-3</v>
      </c>
      <c r="O292" s="11">
        <f t="shared" si="319"/>
        <v>2.4177636913353491E-3</v>
      </c>
      <c r="P292" s="11">
        <f t="shared" si="320"/>
        <v>2.5513564654991799E-3</v>
      </c>
      <c r="Q292">
        <f t="shared" si="340"/>
        <v>2964.0810528935413</v>
      </c>
      <c r="R292">
        <f t="shared" si="355"/>
        <v>1973.7848125769306</v>
      </c>
      <c r="S292">
        <f t="shared" si="356"/>
        <v>1878.723077532982</v>
      </c>
      <c r="T292">
        <f t="shared" si="307"/>
        <v>7.495856997099251</v>
      </c>
      <c r="U292">
        <f t="shared" si="308"/>
        <v>25.830723376786295</v>
      </c>
      <c r="V292">
        <f t="shared" si="309"/>
        <v>34.123325562131953</v>
      </c>
      <c r="W292" s="11">
        <f t="shared" si="321"/>
        <v>-1.219247815263802E-2</v>
      </c>
      <c r="X292" s="11">
        <f t="shared" si="322"/>
        <v>-1.3228586309256496E-2</v>
      </c>
      <c r="Y292" s="11">
        <f t="shared" si="323"/>
        <v>-1.2203590291796629E-2</v>
      </c>
      <c r="Z292">
        <f t="shared" si="310"/>
        <v>2874.1288181613859</v>
      </c>
      <c r="AA292">
        <f t="shared" si="311"/>
        <v>8982.3753519625479</v>
      </c>
      <c r="AB292">
        <f t="shared" si="312"/>
        <v>3738.2295197728959</v>
      </c>
      <c r="AC292">
        <f t="shared" si="313"/>
        <v>1.245153563251749</v>
      </c>
      <c r="AD292">
        <f t="shared" si="314"/>
        <v>4.9702181335627893</v>
      </c>
      <c r="AE292">
        <f t="shared" si="315"/>
        <v>2.0093211432084312</v>
      </c>
      <c r="AF292" s="11">
        <f t="shared" si="357"/>
        <v>-2.9039671966837322E-3</v>
      </c>
      <c r="AG292" s="11">
        <f t="shared" si="358"/>
        <v>2.0566286860739247E-3</v>
      </c>
      <c r="AH292" s="11">
        <f t="shared" si="359"/>
        <v>8.2570411056281934E-4</v>
      </c>
      <c r="AI292">
        <f t="shared" si="368"/>
        <v>771483.1473418253</v>
      </c>
      <c r="AJ292">
        <f t="shared" si="363"/>
        <v>148997.60713792261</v>
      </c>
      <c r="AK292">
        <f t="shared" si="364"/>
        <v>107171.42432585625</v>
      </c>
      <c r="AL292">
        <f t="shared" si="366"/>
        <v>104.8457704280561</v>
      </c>
      <c r="AM292">
        <f t="shared" si="367"/>
        <v>12.439370247053114</v>
      </c>
      <c r="AN292">
        <f t="shared" si="362"/>
        <v>5.3975671969601384</v>
      </c>
      <c r="AO292" s="11">
        <f t="shared" si="324"/>
        <v>2.1265636737042241E-3</v>
      </c>
      <c r="AP292" s="11">
        <f t="shared" si="325"/>
        <v>2.1265636737042314E-3</v>
      </c>
      <c r="AQ292" s="11">
        <f t="shared" si="326"/>
        <v>2.1265636737042193E-3</v>
      </c>
      <c r="AR292">
        <f t="shared" si="316"/>
        <v>395429.24231886788</v>
      </c>
      <c r="AS292">
        <f t="shared" si="301"/>
        <v>76412.293368088285</v>
      </c>
      <c r="AT292">
        <f t="shared" si="317"/>
        <v>55056.857635759792</v>
      </c>
      <c r="AU292">
        <f t="shared" si="365"/>
        <v>79085.848463773582</v>
      </c>
      <c r="AV292">
        <f t="shared" si="341"/>
        <v>15282.458673617657</v>
      </c>
      <c r="AW292">
        <f t="shared" si="342"/>
        <v>11011.37152715196</v>
      </c>
      <c r="AX292">
        <f t="shared" si="343"/>
        <v>245888.19849386273</v>
      </c>
      <c r="AY292">
        <f t="shared" si="344"/>
        <v>17110.732533673163</v>
      </c>
      <c r="AZ292">
        <f t="shared" si="345"/>
        <v>6468.1420841841227</v>
      </c>
      <c r="BA292">
        <f t="shared" si="346"/>
        <v>15969.266648875157</v>
      </c>
      <c r="BB292">
        <f t="shared" si="347"/>
        <v>34823.797835665551</v>
      </c>
      <c r="BC292">
        <f t="shared" si="348"/>
        <v>59751.852022959189</v>
      </c>
      <c r="BD292">
        <f t="shared" si="349"/>
        <v>2.0812539898608526</v>
      </c>
      <c r="BE292">
        <f t="shared" si="369"/>
        <v>0.22892962336720582</v>
      </c>
      <c r="BF292">
        <f t="shared" si="369"/>
        <v>9.4306365573996173E-2</v>
      </c>
      <c r="BG292">
        <f t="shared" si="369"/>
        <v>1.9318389499603753E-2</v>
      </c>
      <c r="BH292">
        <f t="shared" si="330"/>
        <v>0.10114215521610972</v>
      </c>
      <c r="BI292">
        <f t="shared" si="331"/>
        <v>5.2408772455050717E-3</v>
      </c>
      <c r="BJ292">
        <f t="shared" si="332"/>
        <v>8.8936905877762111E-4</v>
      </c>
      <c r="BK292">
        <f t="shared" si="333"/>
        <v>3.7320017285840052E-5</v>
      </c>
      <c r="BL292">
        <f t="shared" si="334"/>
        <v>2072.396118276266</v>
      </c>
      <c r="BM292">
        <f t="shared" si="335"/>
        <v>67.958729431816138</v>
      </c>
      <c r="BN292">
        <f t="shared" si="300"/>
        <v>2.0547228786705904</v>
      </c>
      <c r="BO292">
        <f t="shared" si="336"/>
        <v>6299.3326492824508</v>
      </c>
      <c r="BP292">
        <f t="shared" si="337"/>
        <v>160.45122565811977</v>
      </c>
      <c r="BQ292">
        <f t="shared" si="338"/>
        <v>56.904468535493073</v>
      </c>
      <c r="BR292" s="11">
        <f t="shared" si="350"/>
        <v>3.2396390733496733E-2</v>
      </c>
      <c r="BS292">
        <f>MAX(-99,(BS$3*'Climate Model'!E398+BS$4*'Climate Model'!E398^2+BS$6*'Climate Model'!E398^6)*(K292/K$69)^BS$8)</f>
        <v>-17.929151069760827</v>
      </c>
      <c r="BT292">
        <f>MAX(-99,(BT$3*'Climate Model'!E398+BT$4*'Climate Model'!E398^2+BT$6*'Climate Model'!E398^6)*(L292/L$69)^BS$8)</f>
        <v>-18.394247133888314</v>
      </c>
      <c r="BU292">
        <f>MAX(-99,(BU$3*'Climate Model'!E398+BU$4*'Climate Model'!E398^2+BU$6*'Climate Model'!E398^6)*(M292/M$69)^BS$8)</f>
        <v>-13.689158759572397</v>
      </c>
      <c r="BV292" s="41">
        <f t="shared" si="318"/>
        <v>1.8827224766320669E-5</v>
      </c>
      <c r="BW292">
        <f>MAX(-99,(BW$3*'Climate Model'!N398+BW$4*'Climate Model'!N398^2+BW$6*'Climate Model'!N398^6)*(K292/K$69)^BS$8)</f>
        <v>-17.929162563527324</v>
      </c>
      <c r="BX292">
        <f>MAX(-99,(BX$3*'Climate Model'!N398+BX$4*'Climate Model'!N398^2+BX$6*'Climate Model'!N398^6)*(L292/L$69)^BS$8)</f>
        <v>-18.394257770596248</v>
      </c>
      <c r="BY292">
        <f>MAX(-99,(BY$3*'Climate Model'!N398+BY$4*'Climate Model'!N398^2+BY$6*'Climate Model'!N398^6)*(M292/M$69)^BS$8)</f>
        <v>-13.689165916163462</v>
      </c>
      <c r="BZ292">
        <f t="shared" si="339"/>
        <v>5.7517660397892599E-2</v>
      </c>
      <c r="CA292">
        <f t="shared" si="351"/>
        <v>1.0828979203440251E-6</v>
      </c>
    </row>
    <row r="293" spans="1:79" ht="14.5" x14ac:dyDescent="0.35">
      <c r="A293" s="13">
        <v>2244</v>
      </c>
      <c r="B293" s="18">
        <f t="shared" si="302"/>
        <v>1286.5335331311098</v>
      </c>
      <c r="C293">
        <f t="shared" si="303"/>
        <v>3572.6022775080637</v>
      </c>
      <c r="D293">
        <f t="shared" si="304"/>
        <v>6809.6057860453102</v>
      </c>
      <c r="E293" s="11">
        <f t="shared" si="327"/>
        <v>5.9771940577797617E-8</v>
      </c>
      <c r="F293" s="11">
        <f t="shared" si="360"/>
        <v>1.1982956380701481E-7</v>
      </c>
      <c r="G293" s="11">
        <f t="shared" si="361"/>
        <v>2.6456321807129922E-7</v>
      </c>
      <c r="H293">
        <f t="shared" si="352"/>
        <v>396361.1090249251</v>
      </c>
      <c r="I293">
        <f t="shared" si="353"/>
        <v>76595.872131523472</v>
      </c>
      <c r="J293">
        <f t="shared" si="328"/>
        <v>55196.240736001877</v>
      </c>
      <c r="K293">
        <f t="shared" si="305"/>
        <v>308084.55342806224</v>
      </c>
      <c r="L293">
        <f t="shared" si="354"/>
        <v>21439.798270785988</v>
      </c>
      <c r="M293">
        <f t="shared" si="306"/>
        <v>8105.6440666673579</v>
      </c>
      <c r="N293" s="11">
        <f t="shared" si="329"/>
        <v>2.3565354178701754E-3</v>
      </c>
      <c r="O293" s="11">
        <f t="shared" si="319"/>
        <v>2.4023567006693893E-3</v>
      </c>
      <c r="P293" s="11">
        <f t="shared" si="320"/>
        <v>2.5313558262424203E-3</v>
      </c>
      <c r="Q293">
        <f t="shared" si="340"/>
        <v>2934.841532820863</v>
      </c>
      <c r="R293">
        <f t="shared" si="355"/>
        <v>1952.3536724947371</v>
      </c>
      <c r="S293">
        <f t="shared" si="356"/>
        <v>1860.4940828323761</v>
      </c>
      <c r="T293">
        <f t="shared" si="307"/>
        <v>7.4044639244268193</v>
      </c>
      <c r="U293">
        <f t="shared" si="308"/>
        <v>25.489019423165949</v>
      </c>
      <c r="V293">
        <f t="shared" si="309"/>
        <v>33.7068984775781</v>
      </c>
      <c r="W293" s="11">
        <f t="shared" si="321"/>
        <v>-1.219247815263802E-2</v>
      </c>
      <c r="X293" s="11">
        <f t="shared" si="322"/>
        <v>-1.3228586309256496E-2</v>
      </c>
      <c r="Y293" s="11">
        <f t="shared" si="323"/>
        <v>-1.2203590291796629E-2</v>
      </c>
      <c r="Z293">
        <f t="shared" si="310"/>
        <v>2837.553102962207</v>
      </c>
      <c r="AA293">
        <f t="shared" si="311"/>
        <v>8903.2554269121338</v>
      </c>
      <c r="AB293">
        <f t="shared" si="312"/>
        <v>3705.088675846283</v>
      </c>
      <c r="AC293">
        <f t="shared" si="313"/>
        <v>1.241537678149232</v>
      </c>
      <c r="AD293">
        <f t="shared" si="314"/>
        <v>4.9804400267523192</v>
      </c>
      <c r="AE293">
        <f t="shared" si="315"/>
        <v>2.0109802479358194</v>
      </c>
      <c r="AF293" s="11">
        <f t="shared" si="357"/>
        <v>-2.9039671966837322E-3</v>
      </c>
      <c r="AG293" s="11">
        <f t="shared" si="358"/>
        <v>2.0566286860739247E-3</v>
      </c>
      <c r="AH293" s="11">
        <f t="shared" si="359"/>
        <v>8.2570411056281934E-4</v>
      </c>
      <c r="AI293">
        <f t="shared" si="368"/>
        <v>773420.68107141636</v>
      </c>
      <c r="AJ293">
        <f t="shared" si="363"/>
        <v>149380.305097748</v>
      </c>
      <c r="AK293">
        <f t="shared" si="364"/>
        <v>107465.65342042259</v>
      </c>
      <c r="AL293">
        <f t="shared" si="366"/>
        <v>105.06650202272259</v>
      </c>
      <c r="AM293">
        <f t="shared" si="367"/>
        <v>12.465558828815343</v>
      </c>
      <c r="AN293">
        <f t="shared" si="362"/>
        <v>5.4089306845842966</v>
      </c>
      <c r="AO293" s="11">
        <f t="shared" si="324"/>
        <v>2.1052980369671817E-3</v>
      </c>
      <c r="AP293" s="11">
        <f t="shared" si="325"/>
        <v>2.1052980369671891E-3</v>
      </c>
      <c r="AQ293" s="11">
        <f t="shared" si="326"/>
        <v>2.105298036967177E-3</v>
      </c>
      <c r="AR293">
        <f t="shared" si="316"/>
        <v>396361.1090249251</v>
      </c>
      <c r="AS293">
        <f t="shared" si="301"/>
        <v>76595.872131523472</v>
      </c>
      <c r="AT293">
        <f t="shared" si="317"/>
        <v>55196.240736001877</v>
      </c>
      <c r="AU293">
        <f t="shared" si="365"/>
        <v>79272.22180498502</v>
      </c>
      <c r="AV293">
        <f t="shared" si="341"/>
        <v>15319.174426304695</v>
      </c>
      <c r="AW293">
        <f t="shared" si="342"/>
        <v>11039.248147200376</v>
      </c>
      <c r="AX293">
        <f t="shared" si="343"/>
        <v>246467.64274244983</v>
      </c>
      <c r="AY293">
        <f t="shared" si="344"/>
        <v>17151.838616628789</v>
      </c>
      <c r="AZ293">
        <f t="shared" si="345"/>
        <v>6484.5152533338851</v>
      </c>
      <c r="BA293">
        <f t="shared" si="346"/>
        <v>15972.295798601393</v>
      </c>
      <c r="BB293">
        <f t="shared" si="347"/>
        <v>34832.374380776244</v>
      </c>
      <c r="BC293">
        <f t="shared" si="348"/>
        <v>59769.083585962922</v>
      </c>
      <c r="BD293">
        <f t="shared" si="349"/>
        <v>1.9826637289484412</v>
      </c>
      <c r="BE293">
        <f t="shared" si="369"/>
        <v>0.22892962336720582</v>
      </c>
      <c r="BF293">
        <f t="shared" si="369"/>
        <v>9.4306365573996173E-2</v>
      </c>
      <c r="BG293">
        <f t="shared" si="369"/>
        <v>1.9318389499603753E-2</v>
      </c>
      <c r="BH293">
        <f t="shared" si="330"/>
        <v>0.10105013322418885</v>
      </c>
      <c r="BI293">
        <f t="shared" si="331"/>
        <v>5.2408772455050717E-3</v>
      </c>
      <c r="BJ293">
        <f t="shared" si="332"/>
        <v>8.8936905877762111E-4</v>
      </c>
      <c r="BK293">
        <f t="shared" si="333"/>
        <v>3.7320017285840052E-5</v>
      </c>
      <c r="BL293">
        <f t="shared" si="334"/>
        <v>2077.2799172918849</v>
      </c>
      <c r="BM293">
        <f t="shared" si="335"/>
        <v>68.121998703864051</v>
      </c>
      <c r="BN293">
        <f t="shared" si="300"/>
        <v>2.0599246583809787</v>
      </c>
      <c r="BO293">
        <f t="shared" si="336"/>
        <v>6395.566610666011</v>
      </c>
      <c r="BP293">
        <f t="shared" si="337"/>
        <v>162.26600209311974</v>
      </c>
      <c r="BQ293">
        <f t="shared" si="338"/>
        <v>57.558810098299439</v>
      </c>
      <c r="BR293" s="11">
        <f t="shared" si="350"/>
        <v>3.2381339903521517E-2</v>
      </c>
      <c r="BS293">
        <f>MAX(-99,(BS$3*'Climate Model'!E399+BS$4*'Climate Model'!E399^2+BS$6*'Climate Model'!E399^6)*(K293/K$69)^BS$8)</f>
        <v>-17.948796021581391</v>
      </c>
      <c r="BT293">
        <f>MAX(-99,(BT$3*'Climate Model'!E399+BT$4*'Climate Model'!E399^2+BT$6*'Climate Model'!E399^6)*(L293/L$69)^BS$8)</f>
        <v>-18.411156164722922</v>
      </c>
      <c r="BU293">
        <f>MAX(-99,(BU$3*'Climate Model'!E399+BU$4*'Climate Model'!E399^2+BU$6*'Climate Model'!E399^6)*(M293/M$69)^BS$8)</f>
        <v>-13.699306883713229</v>
      </c>
      <c r="BV293" s="41">
        <f t="shared" si="318"/>
        <v>1.7930690253638734E-5</v>
      </c>
      <c r="BW293">
        <f>MAX(-99,(BW$3*'Climate Model'!N399+BW$4*'Climate Model'!N399^2+BW$6*'Climate Model'!N399^6)*(K293/K$69)^BS$8)</f>
        <v>-17.948807496383751</v>
      </c>
      <c r="BX293">
        <f>MAX(-99,(BX$3*'Climate Model'!N399+BX$4*'Climate Model'!N399^2+BX$6*'Climate Model'!N399^6)*(L293/L$69)^BS$8)</f>
        <v>-18.41116678332433</v>
      </c>
      <c r="BY293">
        <f>MAX(-99,(BY$3*'Climate Model'!N399+BY$4*'Climate Model'!N399^2+BY$6*'Climate Model'!N399^6)*(M293/M$69)^BS$8)</f>
        <v>-13.699314027574939</v>
      </c>
      <c r="BZ293">
        <f t="shared" si="339"/>
        <v>5.7558207355932256E-2</v>
      </c>
      <c r="CA293">
        <f t="shared" si="351"/>
        <v>1.0320583876539318E-6</v>
      </c>
    </row>
    <row r="294" spans="1:79" ht="14.5" x14ac:dyDescent="0.35">
      <c r="A294" s="13">
        <v>2245</v>
      </c>
      <c r="B294" s="18">
        <f t="shared" si="302"/>
        <v>1286.5336061847854</v>
      </c>
      <c r="C294">
        <f t="shared" si="303"/>
        <v>3572.6026842062679</v>
      </c>
      <c r="D294">
        <f t="shared" si="304"/>
        <v>6809.6074975379697</v>
      </c>
      <c r="E294" s="11">
        <f t="shared" si="327"/>
        <v>5.678334354890773E-8</v>
      </c>
      <c r="F294" s="11">
        <f t="shared" si="360"/>
        <v>1.1383808561666407E-7</v>
      </c>
      <c r="G294" s="11">
        <f t="shared" si="361"/>
        <v>2.5133505716773427E-7</v>
      </c>
      <c r="H294">
        <f t="shared" si="352"/>
        <v>397289.55600512744</v>
      </c>
      <c r="I294">
        <f t="shared" si="353"/>
        <v>76778.722613603735</v>
      </c>
      <c r="J294">
        <f t="shared" si="328"/>
        <v>55334.882526685869</v>
      </c>
      <c r="K294">
        <f t="shared" si="305"/>
        <v>308806.20148220559</v>
      </c>
      <c r="L294">
        <f t="shared" si="354"/>
        <v>21490.977139167047</v>
      </c>
      <c r="M294">
        <f t="shared" si="306"/>
        <v>8126.0017624646252</v>
      </c>
      <c r="N294" s="11">
        <f t="shared" si="329"/>
        <v>2.3423701257124551E-3</v>
      </c>
      <c r="O294" s="11">
        <f t="shared" si="319"/>
        <v>2.3870965451571347E-3</v>
      </c>
      <c r="P294" s="11">
        <f t="shared" si="320"/>
        <v>2.5115457365052275E-3</v>
      </c>
      <c r="Q294">
        <f t="shared" si="340"/>
        <v>2905.849374674744</v>
      </c>
      <c r="R294">
        <f t="shared" si="355"/>
        <v>1931.1258187203418</v>
      </c>
      <c r="S294">
        <f t="shared" si="356"/>
        <v>1842.405530436303</v>
      </c>
      <c r="T294">
        <f t="shared" si="307"/>
        <v>7.3141851597962493</v>
      </c>
      <c r="U294">
        <f t="shared" si="308"/>
        <v>25.151835729788282</v>
      </c>
      <c r="V294">
        <f t="shared" si="309"/>
        <v>33.295553298550551</v>
      </c>
      <c r="W294" s="11">
        <f t="shared" si="321"/>
        <v>-1.219247815263802E-2</v>
      </c>
      <c r="X294" s="11">
        <f t="shared" si="322"/>
        <v>-1.3228586309256496E-2</v>
      </c>
      <c r="Y294" s="11">
        <f t="shared" si="323"/>
        <v>-1.2203590291796629E-2</v>
      </c>
      <c r="Z294">
        <f t="shared" si="310"/>
        <v>2801.4028573649171</v>
      </c>
      <c r="AA294">
        <f t="shared" si="311"/>
        <v>8824.6967261917107</v>
      </c>
      <c r="AB294">
        <f t="shared" si="312"/>
        <v>3672.168326860573</v>
      </c>
      <c r="AC294">
        <f t="shared" si="313"/>
        <v>1.2379322934584398</v>
      </c>
      <c r="AD294">
        <f t="shared" si="314"/>
        <v>4.9906829425806087</v>
      </c>
      <c r="AE294">
        <f t="shared" si="315"/>
        <v>2.0126407225928005</v>
      </c>
      <c r="AF294" s="11">
        <f t="shared" si="357"/>
        <v>-2.9039671966837322E-3</v>
      </c>
      <c r="AG294" s="11">
        <f t="shared" si="358"/>
        <v>2.0566286860739247E-3</v>
      </c>
      <c r="AH294" s="11">
        <f t="shared" si="359"/>
        <v>8.2570411056281934E-4</v>
      </c>
      <c r="AI294">
        <f t="shared" si="368"/>
        <v>775350.83476925967</v>
      </c>
      <c r="AJ294">
        <f t="shared" si="363"/>
        <v>149761.4490142779</v>
      </c>
      <c r="AK294">
        <f t="shared" si="364"/>
        <v>107758.3362255807</v>
      </c>
      <c r="AL294">
        <f t="shared" si="366"/>
        <v>105.28548636017743</v>
      </c>
      <c r="AM294">
        <f t="shared" si="367"/>
        <v>12.491540108182026</v>
      </c>
      <c r="AN294">
        <f t="shared" si="362"/>
        <v>5.4202042216251192</v>
      </c>
      <c r="AO294" s="11">
        <f t="shared" si="324"/>
        <v>2.0842450565975099E-3</v>
      </c>
      <c r="AP294" s="11">
        <f t="shared" si="325"/>
        <v>2.0842450565975172E-3</v>
      </c>
      <c r="AQ294" s="11">
        <f t="shared" si="326"/>
        <v>2.0842450565975051E-3</v>
      </c>
      <c r="AR294">
        <f t="shared" si="316"/>
        <v>397289.55600512744</v>
      </c>
      <c r="AS294">
        <f t="shared" si="301"/>
        <v>76778.722613603735</v>
      </c>
      <c r="AT294">
        <f t="shared" si="317"/>
        <v>55334.882526685869</v>
      </c>
      <c r="AU294">
        <f t="shared" si="365"/>
        <v>79457.91120102549</v>
      </c>
      <c r="AV294">
        <f t="shared" si="341"/>
        <v>15355.744522720748</v>
      </c>
      <c r="AW294">
        <f t="shared" si="342"/>
        <v>11066.976505337174</v>
      </c>
      <c r="AX294">
        <f t="shared" si="343"/>
        <v>247044.96118576452</v>
      </c>
      <c r="AY294">
        <f t="shared" si="344"/>
        <v>17192.781711333639</v>
      </c>
      <c r="AZ294">
        <f t="shared" si="345"/>
        <v>6500.8014099717002</v>
      </c>
      <c r="BA294">
        <f t="shared" si="346"/>
        <v>15975.306719537841</v>
      </c>
      <c r="BB294">
        <f t="shared" si="347"/>
        <v>34840.896330965508</v>
      </c>
      <c r="BC294">
        <f t="shared" si="348"/>
        <v>59786.179807567314</v>
      </c>
      <c r="BD294">
        <f t="shared" si="349"/>
        <v>1.8887400650880262</v>
      </c>
      <c r="BE294">
        <f t="shared" si="369"/>
        <v>0.22892962336720582</v>
      </c>
      <c r="BF294">
        <f t="shared" si="369"/>
        <v>9.4306365573996173E-2</v>
      </c>
      <c r="BG294">
        <f t="shared" si="369"/>
        <v>1.9318389499603753E-2</v>
      </c>
      <c r="BH294">
        <f t="shared" si="330"/>
        <v>0.10095845906652894</v>
      </c>
      <c r="BI294">
        <f t="shared" si="331"/>
        <v>5.2408772455050717E-3</v>
      </c>
      <c r="BJ294">
        <f t="shared" si="332"/>
        <v>8.8936905877762111E-4</v>
      </c>
      <c r="BK294">
        <f t="shared" si="333"/>
        <v>3.7320017285840052E-5</v>
      </c>
      <c r="BL294">
        <f t="shared" si="334"/>
        <v>2082.1457939440852</v>
      </c>
      <c r="BM294">
        <f t="shared" si="335"/>
        <v>68.284620265008812</v>
      </c>
      <c r="BN294">
        <f t="shared" si="300"/>
        <v>2.0650987724058454</v>
      </c>
      <c r="BO294">
        <f t="shared" si="336"/>
        <v>6493.2716253120261</v>
      </c>
      <c r="BP294">
        <f t="shared" si="337"/>
        <v>164.10132852752864</v>
      </c>
      <c r="BQ294">
        <f t="shared" si="338"/>
        <v>58.220686984642313</v>
      </c>
      <c r="BR294" s="11">
        <f t="shared" si="350"/>
        <v>3.2366434182068832E-2</v>
      </c>
      <c r="BS294">
        <f>MAX(-99,(BS$3*'Climate Model'!E400+BS$4*'Climate Model'!E400^2+BS$6*'Climate Model'!E400^6)*(K294/K$69)^BS$8)</f>
        <v>-17.967627124816104</v>
      </c>
      <c r="BT294">
        <f>MAX(-99,(BT$3*'Climate Model'!E400+BT$4*'Climate Model'!E400^2+BT$6*'Climate Model'!E400^6)*(L294/L$69)^BS$8)</f>
        <v>-18.42732259467688</v>
      </c>
      <c r="BU294">
        <f>MAX(-99,(BU$3*'Climate Model'!E400+BU$4*'Climate Model'!E400^2+BU$6*'Climate Model'!E400^6)*(M294/M$69)^BS$8)</f>
        <v>-13.708974961772268</v>
      </c>
      <c r="BV294" s="41">
        <f t="shared" si="318"/>
        <v>1.7076847860608318E-5</v>
      </c>
      <c r="BW294">
        <f>MAX(-99,(BW$3*'Climate Model'!N400+BW$4*'Climate Model'!N400^2+BW$6*'Climate Model'!N400^6)*(K294/K$69)^BS$8)</f>
        <v>-17.967638580715491</v>
      </c>
      <c r="BX294">
        <f>MAX(-99,(BX$3*'Climate Model'!N400+BX$4*'Climate Model'!N400^2+BX$6*'Climate Model'!N400^6)*(L294/L$69)^BS$8)</f>
        <v>-18.427333195246238</v>
      </c>
      <c r="BY294">
        <f>MAX(-99,(BY$3*'Climate Model'!N400+BY$4*'Climate Model'!N400^2+BY$6*'Climate Model'!N400^6)*(M294/M$69)^BS$8)</f>
        <v>-13.708982092974267</v>
      </c>
      <c r="BZ294">
        <f t="shared" si="339"/>
        <v>5.7598115799925277E-2</v>
      </c>
      <c r="CA294">
        <f t="shared" si="351"/>
        <v>9.8359426057302407E-7</v>
      </c>
    </row>
    <row r="295" spans="1:79" ht="14.5" x14ac:dyDescent="0.35">
      <c r="A295" s="13">
        <v>2246</v>
      </c>
      <c r="B295" s="18">
        <f t="shared" si="302"/>
        <v>1286.5336755857813</v>
      </c>
      <c r="C295">
        <f t="shared" si="303"/>
        <v>3572.6030705696057</v>
      </c>
      <c r="D295">
        <f t="shared" si="304"/>
        <v>6809.6091234564046</v>
      </c>
      <c r="E295" s="11">
        <f t="shared" si="327"/>
        <v>5.3944176371462341E-8</v>
      </c>
      <c r="F295" s="11">
        <f t="shared" si="360"/>
        <v>1.0814618133583086E-7</v>
      </c>
      <c r="G295" s="11">
        <f t="shared" si="361"/>
        <v>2.3876830430934755E-7</v>
      </c>
      <c r="H295">
        <f t="shared" si="352"/>
        <v>398214.60308032081</v>
      </c>
      <c r="I295">
        <f t="shared" si="353"/>
        <v>76960.848564368978</v>
      </c>
      <c r="J295">
        <f t="shared" si="328"/>
        <v>55472.786075291362</v>
      </c>
      <c r="K295">
        <f t="shared" si="305"/>
        <v>309525.20764682413</v>
      </c>
      <c r="L295">
        <f t="shared" si="354"/>
        <v>21541.953316436735</v>
      </c>
      <c r="M295">
        <f t="shared" si="306"/>
        <v>8146.251138587324</v>
      </c>
      <c r="N295" s="11">
        <f t="shared" si="329"/>
        <v>2.3283410798340667E-3</v>
      </c>
      <c r="O295" s="11">
        <f t="shared" si="319"/>
        <v>2.3719804334435776E-3</v>
      </c>
      <c r="P295" s="11">
        <f t="shared" si="320"/>
        <v>2.4919236685665104E-3</v>
      </c>
      <c r="Q295">
        <f t="shared" si="340"/>
        <v>2877.1033413610262</v>
      </c>
      <c r="R295">
        <f t="shared" si="355"/>
        <v>1910.0999586145786</v>
      </c>
      <c r="S295">
        <f t="shared" si="356"/>
        <v>1824.4571094446553</v>
      </c>
      <c r="T295">
        <f t="shared" si="307"/>
        <v>7.2250071170310841</v>
      </c>
      <c r="U295">
        <f t="shared" si="308"/>
        <v>24.819112500000536</v>
      </c>
      <c r="V295">
        <f t="shared" si="309"/>
        <v>32.889228007556362</v>
      </c>
      <c r="W295" s="11">
        <f t="shared" si="321"/>
        <v>-1.219247815263802E-2</v>
      </c>
      <c r="X295" s="11">
        <f t="shared" si="322"/>
        <v>-1.3228586309256496E-2</v>
      </c>
      <c r="Y295" s="11">
        <f t="shared" si="323"/>
        <v>-1.2203590291796629E-2</v>
      </c>
      <c r="Z295">
        <f t="shared" si="310"/>
        <v>2765.6740702962302</v>
      </c>
      <c r="AA295">
        <f t="shared" si="311"/>
        <v>8746.6979849428044</v>
      </c>
      <c r="AB295">
        <f t="shared" si="312"/>
        <v>3639.4685151094473</v>
      </c>
      <c r="AC295">
        <f t="shared" si="313"/>
        <v>1.234337378686521</v>
      </c>
      <c r="AD295">
        <f t="shared" si="314"/>
        <v>5.0009469242834195</v>
      </c>
      <c r="AE295">
        <f t="shared" si="315"/>
        <v>2.0143025683105313</v>
      </c>
      <c r="AF295" s="11">
        <f t="shared" si="357"/>
        <v>-2.9039671966837322E-3</v>
      </c>
      <c r="AG295" s="11">
        <f t="shared" si="358"/>
        <v>2.0566286860739247E-3</v>
      </c>
      <c r="AH295" s="11">
        <f t="shared" si="359"/>
        <v>8.2570411056281934E-4</v>
      </c>
      <c r="AI295">
        <f t="shared" si="368"/>
        <v>777273.66249335918</v>
      </c>
      <c r="AJ295">
        <f t="shared" si="363"/>
        <v>150141.04863557086</v>
      </c>
      <c r="AK295">
        <f t="shared" si="364"/>
        <v>108049.47910835981</v>
      </c>
      <c r="AL295">
        <f t="shared" si="366"/>
        <v>105.50273270711033</v>
      </c>
      <c r="AM295">
        <f t="shared" si="367"/>
        <v>12.517315184594596</v>
      </c>
      <c r="AN295">
        <f t="shared" si="362"/>
        <v>5.4313882851412441</v>
      </c>
      <c r="AO295" s="11">
        <f t="shared" si="324"/>
        <v>2.0634026060315346E-3</v>
      </c>
      <c r="AP295" s="11">
        <f t="shared" si="325"/>
        <v>2.063402606031542E-3</v>
      </c>
      <c r="AQ295" s="11">
        <f t="shared" si="326"/>
        <v>2.0634026060315299E-3</v>
      </c>
      <c r="AR295">
        <f t="shared" si="316"/>
        <v>398214.60308032081</v>
      </c>
      <c r="AS295">
        <f t="shared" si="301"/>
        <v>76960.848564368978</v>
      </c>
      <c r="AT295">
        <f t="shared" si="317"/>
        <v>55472.786075291362</v>
      </c>
      <c r="AU295">
        <f t="shared" si="365"/>
        <v>79642.920616064162</v>
      </c>
      <c r="AV295">
        <f t="shared" si="341"/>
        <v>15392.169712873796</v>
      </c>
      <c r="AW295">
        <f t="shared" si="342"/>
        <v>11094.557215058274</v>
      </c>
      <c r="AX295">
        <f t="shared" si="343"/>
        <v>247620.1661174593</v>
      </c>
      <c r="AY295">
        <f t="shared" si="344"/>
        <v>17233.562653149387</v>
      </c>
      <c r="AZ295">
        <f t="shared" si="345"/>
        <v>6517.0009108698587</v>
      </c>
      <c r="BA295">
        <f t="shared" si="346"/>
        <v>15978.29958866336</v>
      </c>
      <c r="BB295">
        <f t="shared" si="347"/>
        <v>34849.364209067142</v>
      </c>
      <c r="BC295">
        <f t="shared" si="348"/>
        <v>59803.142001060143</v>
      </c>
      <c r="BD295">
        <f t="shared" si="349"/>
        <v>1.7992623231642402</v>
      </c>
      <c r="BE295">
        <f t="shared" si="369"/>
        <v>0.22892962336720582</v>
      </c>
      <c r="BF295">
        <f t="shared" si="369"/>
        <v>9.4306365573996173E-2</v>
      </c>
      <c r="BG295">
        <f t="shared" si="369"/>
        <v>1.9318389499603753E-2</v>
      </c>
      <c r="BH295">
        <f t="shared" si="330"/>
        <v>0.10086713124080826</v>
      </c>
      <c r="BI295">
        <f t="shared" si="331"/>
        <v>5.2408772455050717E-3</v>
      </c>
      <c r="BJ295">
        <f t="shared" si="332"/>
        <v>8.8936905877762111E-4</v>
      </c>
      <c r="BK295">
        <f t="shared" si="333"/>
        <v>3.7320017285840052E-5</v>
      </c>
      <c r="BL295">
        <f t="shared" si="334"/>
        <v>2086.9938521114873</v>
      </c>
      <c r="BM295">
        <f t="shared" si="335"/>
        <v>68.446597450419873</v>
      </c>
      <c r="BN295">
        <f t="shared" si="300"/>
        <v>2.0702453352235808</v>
      </c>
      <c r="BO295">
        <f t="shared" si="336"/>
        <v>6592.4701743857167</v>
      </c>
      <c r="BP295">
        <f t="shared" si="337"/>
        <v>165.95743747161748</v>
      </c>
      <c r="BQ295">
        <f t="shared" si="338"/>
        <v>58.89018594784833</v>
      </c>
      <c r="BR295" s="11">
        <f t="shared" si="350"/>
        <v>3.2351670710092345E-2</v>
      </c>
      <c r="BS295">
        <f>MAX(-99,(BS$3*'Climate Model'!E401+BS$4*'Climate Model'!E401^2+BS$6*'Climate Model'!E401^6)*(K295/K$69)^BS$8)</f>
        <v>-17.985653765076432</v>
      </c>
      <c r="BT295">
        <f>MAX(-99,(BT$3*'Climate Model'!E401+BT$4*'Climate Model'!E401^2+BT$6*'Climate Model'!E401^6)*(L295/L$69)^BS$8)</f>
        <v>-18.442755136025173</v>
      </c>
      <c r="BU295">
        <f>MAX(-99,(BU$3*'Climate Model'!E401+BU$4*'Climate Model'!E401^2+BU$6*'Climate Model'!E401^6)*(M295/M$69)^BS$8)</f>
        <v>-13.718168798510181</v>
      </c>
      <c r="BV295" s="41">
        <f t="shared" si="318"/>
        <v>1.6263664629150777E-5</v>
      </c>
      <c r="BW295">
        <f>MAX(-99,(BW$3*'Climate Model'!N401+BW$4*'Climate Model'!N401^2+BW$6*'Climate Model'!N401^6)*(K295/K$69)^BS$8)</f>
        <v>-17.985665202133923</v>
      </c>
      <c r="BX295">
        <f>MAX(-99,(BX$3*'Climate Model'!N401+BX$4*'Climate Model'!N401^2+BX$6*'Climate Model'!N401^6)*(L295/L$69)^BS$8)</f>
        <v>-18.442765718636579</v>
      </c>
      <c r="BY295">
        <f>MAX(-99,(BY$3*'Climate Model'!N401+BY$4*'Climate Model'!N401^2+BY$6*'Climate Model'!N401^6)*(M295/M$69)^BS$8)</f>
        <v>-13.718175917121522</v>
      </c>
      <c r="BZ295">
        <f t="shared" si="339"/>
        <v>5.7637392672113402E-2</v>
      </c>
      <c r="CA295">
        <f t="shared" si="351"/>
        <v>9.3739522451792492E-7</v>
      </c>
    </row>
    <row r="296" spans="1:79" ht="14.5" x14ac:dyDescent="0.35">
      <c r="A296" s="13">
        <v>2247</v>
      </c>
      <c r="B296" s="18">
        <f t="shared" si="302"/>
        <v>1286.533741516731</v>
      </c>
      <c r="C296">
        <f t="shared" si="303"/>
        <v>3572.6034376148164</v>
      </c>
      <c r="D296">
        <f t="shared" si="304"/>
        <v>6809.6106680792873</v>
      </c>
      <c r="E296" s="11">
        <f t="shared" si="327"/>
        <v>5.1246967552889224E-8</v>
      </c>
      <c r="F296" s="11">
        <f t="shared" si="360"/>
        <v>1.0273887226903931E-7</v>
      </c>
      <c r="G296" s="11">
        <f t="shared" si="361"/>
        <v>2.2682988909388015E-7</v>
      </c>
      <c r="H296">
        <f t="shared" si="352"/>
        <v>399136.26949287276</v>
      </c>
      <c r="I296">
        <f t="shared" si="353"/>
        <v>77142.253644349679</v>
      </c>
      <c r="J296">
        <f t="shared" si="328"/>
        <v>55609.95443963429</v>
      </c>
      <c r="K296">
        <f t="shared" si="305"/>
        <v>310241.58684118127</v>
      </c>
      <c r="L296">
        <f t="shared" si="354"/>
        <v>21592.727821997592</v>
      </c>
      <c r="M296">
        <f t="shared" si="306"/>
        <v>8166.392639789432</v>
      </c>
      <c r="N296" s="11">
        <f t="shared" si="329"/>
        <v>2.3144454043127487E-3</v>
      </c>
      <c r="O296" s="11">
        <f t="shared" si="319"/>
        <v>2.357005644521383E-3</v>
      </c>
      <c r="P296" s="11">
        <f t="shared" si="320"/>
        <v>2.4724871427915245E-3</v>
      </c>
      <c r="Q296">
        <f t="shared" si="340"/>
        <v>2848.6021778411859</v>
      </c>
      <c r="R296">
        <f t="shared" si="355"/>
        <v>1889.2747903035736</v>
      </c>
      <c r="S296">
        <f t="shared" si="356"/>
        <v>1806.6484891775849</v>
      </c>
      <c r="T296">
        <f t="shared" si="307"/>
        <v>7.1369163756040281</v>
      </c>
      <c r="U296">
        <f t="shared" si="308"/>
        <v>24.490790728175131</v>
      </c>
      <c r="V296">
        <f t="shared" si="309"/>
        <v>32.487861343938661</v>
      </c>
      <c r="W296" s="11">
        <f t="shared" si="321"/>
        <v>-1.219247815263802E-2</v>
      </c>
      <c r="X296" s="11">
        <f t="shared" si="322"/>
        <v>-1.3228586309256496E-2</v>
      </c>
      <c r="Y296" s="11">
        <f t="shared" si="323"/>
        <v>-1.2203590291796629E-2</v>
      </c>
      <c r="Z296">
        <f t="shared" si="310"/>
        <v>2730.3627411304838</v>
      </c>
      <c r="AA296">
        <f t="shared" si="311"/>
        <v>8669.2578655199231</v>
      </c>
      <c r="AB296">
        <f t="shared" si="312"/>
        <v>3606.989241652323</v>
      </c>
      <c r="AC296">
        <f t="shared" si="313"/>
        <v>1.2307529034291749</v>
      </c>
      <c r="AD296">
        <f t="shared" si="314"/>
        <v>5.0112320151854339</v>
      </c>
      <c r="AE296">
        <f t="shared" si="315"/>
        <v>2.0159657862211025</v>
      </c>
      <c r="AF296" s="11">
        <f t="shared" si="357"/>
        <v>-2.9039671966837322E-3</v>
      </c>
      <c r="AG296" s="11">
        <f t="shared" si="358"/>
        <v>2.0566286860739247E-3</v>
      </c>
      <c r="AH296" s="11">
        <f t="shared" si="359"/>
        <v>8.2570411056281934E-4</v>
      </c>
      <c r="AI296">
        <f t="shared" si="368"/>
        <v>779189.21686008736</v>
      </c>
      <c r="AJ296">
        <f t="shared" si="363"/>
        <v>150519.11348488755</v>
      </c>
      <c r="AK296">
        <f t="shared" si="364"/>
        <v>108339.0884125821</v>
      </c>
      <c r="AL296">
        <f t="shared" si="366"/>
        <v>105.71825037458552</v>
      </c>
      <c r="AM296">
        <f t="shared" si="367"/>
        <v>12.542885162759283</v>
      </c>
      <c r="AN296">
        <f t="shared" si="362"/>
        <v>5.4424833544757547</v>
      </c>
      <c r="AO296" s="11">
        <f t="shared" si="324"/>
        <v>2.0427685799712194E-3</v>
      </c>
      <c r="AP296" s="11">
        <f t="shared" si="325"/>
        <v>2.0427685799712264E-3</v>
      </c>
      <c r="AQ296" s="11">
        <f t="shared" si="326"/>
        <v>2.0427685799712146E-3</v>
      </c>
      <c r="AR296">
        <f t="shared" si="316"/>
        <v>399136.26949287276</v>
      </c>
      <c r="AS296">
        <f t="shared" si="301"/>
        <v>77142.253644349679</v>
      </c>
      <c r="AT296">
        <f t="shared" si="317"/>
        <v>55609.95443963429</v>
      </c>
      <c r="AU296">
        <f t="shared" si="365"/>
        <v>79827.253898574563</v>
      </c>
      <c r="AV296">
        <f t="shared" si="341"/>
        <v>15428.450728869937</v>
      </c>
      <c r="AW296">
        <f t="shared" si="342"/>
        <v>11121.990887926859</v>
      </c>
      <c r="AX296">
        <f t="shared" si="343"/>
        <v>248193.26947294502</v>
      </c>
      <c r="AY296">
        <f t="shared" si="344"/>
        <v>17274.18225759807</v>
      </c>
      <c r="AZ296">
        <f t="shared" si="345"/>
        <v>6533.1141118315463</v>
      </c>
      <c r="BA296">
        <f t="shared" si="346"/>
        <v>15981.274579155453</v>
      </c>
      <c r="BB296">
        <f t="shared" si="347"/>
        <v>34857.778527730028</v>
      </c>
      <c r="BC296">
        <f t="shared" si="348"/>
        <v>59819.971461038564</v>
      </c>
      <c r="BD296">
        <f t="shared" si="349"/>
        <v>1.7140202512015934</v>
      </c>
      <c r="BE296">
        <f t="shared" si="369"/>
        <v>0.22892962336720582</v>
      </c>
      <c r="BF296">
        <f t="shared" si="369"/>
        <v>9.4306365573996173E-2</v>
      </c>
      <c r="BG296">
        <f t="shared" si="369"/>
        <v>1.9318389499603753E-2</v>
      </c>
      <c r="BH296">
        <f t="shared" si="330"/>
        <v>0.10077614823617083</v>
      </c>
      <c r="BI296">
        <f t="shared" si="331"/>
        <v>5.2408772455050717E-3</v>
      </c>
      <c r="BJ296">
        <f t="shared" si="332"/>
        <v>8.8936905877762111E-4</v>
      </c>
      <c r="BK296">
        <f t="shared" si="333"/>
        <v>3.7320017285840052E-5</v>
      </c>
      <c r="BL296">
        <f t="shared" si="334"/>
        <v>2091.8241926409769</v>
      </c>
      <c r="BM296">
        <f t="shared" si="335"/>
        <v>68.607933515659781</v>
      </c>
      <c r="BN296">
        <f t="shared" si="300"/>
        <v>2.0753644609519295</v>
      </c>
      <c r="BO296">
        <f t="shared" si="336"/>
        <v>6693.1850827529424</v>
      </c>
      <c r="BP296">
        <f t="shared" si="337"/>
        <v>167.83456407083526</v>
      </c>
      <c r="BQ296">
        <f t="shared" si="338"/>
        <v>59.567394740991865</v>
      </c>
      <c r="BR296" s="11">
        <f t="shared" si="350"/>
        <v>3.2337046700978672E-2</v>
      </c>
      <c r="BS296">
        <f>MAX(-99,(BS$3*'Climate Model'!E402+BS$4*'Climate Model'!E402^2+BS$6*'Climate Model'!E402^6)*(K296/K$69)^BS$8)</f>
        <v>-18.002885295577919</v>
      </c>
      <c r="BT296">
        <f>MAX(-99,(BT$3*'Climate Model'!E402+BT$4*'Climate Model'!E402^2+BT$6*'Climate Model'!E402^6)*(L296/L$69)^BS$8)</f>
        <v>-18.457462465662172</v>
      </c>
      <c r="BU296">
        <f>MAX(-99,(BU$3*'Climate Model'!E402+BU$4*'Climate Model'!E402^2+BU$6*'Climate Model'!E402^6)*(M296/M$69)^BS$8)</f>
        <v>-13.726894167453997</v>
      </c>
      <c r="BV296" s="41">
        <f t="shared" si="318"/>
        <v>1.5489204408715025E-5</v>
      </c>
      <c r="BW296">
        <f>MAX(-99,(BW$3*'Climate Model'!N402+BW$4*'Climate Model'!N402^2+BW$6*'Climate Model'!N402^6)*(K296/K$69)^BS$8)</f>
        <v>-18.002896713854504</v>
      </c>
      <c r="BX296">
        <f>MAX(-99,(BX$3*'Climate Model'!N402+BX$4*'Climate Model'!N402^2+BX$6*'Climate Model'!N402^6)*(L296/L$69)^BS$8)</f>
        <v>-18.457473030389338</v>
      </c>
      <c r="BY296">
        <f>MAX(-99,(BY$3*'Climate Model'!N402+BY$4*'Climate Model'!N402^2+BY$6*'Climate Model'!N402^6)*(M296/M$69)^BS$8)</f>
        <v>-13.726901273543151</v>
      </c>
      <c r="BZ296">
        <f t="shared" si="339"/>
        <v>5.7676044771982161E-2</v>
      </c>
      <c r="CA296">
        <f t="shared" si="351"/>
        <v>8.9335604695943126E-7</v>
      </c>
    </row>
    <row r="297" spans="1:79" ht="14.5" x14ac:dyDescent="0.35">
      <c r="A297" s="13">
        <v>2248</v>
      </c>
      <c r="B297" s="18">
        <f t="shared" si="302"/>
        <v>1286.5338041511363</v>
      </c>
      <c r="C297">
        <f t="shared" si="303"/>
        <v>3572.6037863078027</v>
      </c>
      <c r="D297">
        <f t="shared" si="304"/>
        <v>6809.6121354713587</v>
      </c>
      <c r="E297" s="11">
        <f t="shared" si="327"/>
        <v>4.8684619175244761E-8</v>
      </c>
      <c r="F297" s="11">
        <f t="shared" si="360"/>
        <v>9.7601928655587334E-8</v>
      </c>
      <c r="G297" s="11">
        <f t="shared" si="361"/>
        <v>2.1548839463918613E-7</v>
      </c>
      <c r="H297">
        <f t="shared" si="352"/>
        <v>400054.5739212418</v>
      </c>
      <c r="I297">
        <f t="shared" si="353"/>
        <v>77322.941426885256</v>
      </c>
      <c r="J297">
        <f t="shared" si="328"/>
        <v>55746.390668097272</v>
      </c>
      <c r="K297">
        <f t="shared" si="305"/>
        <v>310955.35354797804</v>
      </c>
      <c r="L297">
        <f t="shared" si="354"/>
        <v>21643.30165108978</v>
      </c>
      <c r="M297">
        <f t="shared" si="306"/>
        <v>8186.4267096379244</v>
      </c>
      <c r="N297" s="11">
        <f t="shared" si="329"/>
        <v>2.3006802990669381E-3</v>
      </c>
      <c r="O297" s="11">
        <f t="shared" si="319"/>
        <v>2.3421695261987758E-3</v>
      </c>
      <c r="P297" s="11">
        <f t="shared" si="320"/>
        <v>2.4532337265881217E-3</v>
      </c>
      <c r="Q297">
        <f t="shared" si="340"/>
        <v>2820.3446121167322</v>
      </c>
      <c r="R297">
        <f t="shared" si="355"/>
        <v>1868.6490033835687</v>
      </c>
      <c r="S297">
        <f t="shared" si="356"/>
        <v>1788.979319813393</v>
      </c>
      <c r="T297">
        <f t="shared" si="307"/>
        <v>7.0498996786172716</v>
      </c>
      <c r="U297">
        <f t="shared" si="308"/>
        <v>24.16681218924553</v>
      </c>
      <c r="V297">
        <f t="shared" si="309"/>
        <v>32.091392794640534</v>
      </c>
      <c r="W297" s="11">
        <f t="shared" si="321"/>
        <v>-1.219247815263802E-2</v>
      </c>
      <c r="X297" s="11">
        <f t="shared" si="322"/>
        <v>-1.3228586309256496E-2</v>
      </c>
      <c r="Y297" s="11">
        <f t="shared" si="323"/>
        <v>-1.2203590291796629E-2</v>
      </c>
      <c r="Z297">
        <f t="shared" si="310"/>
        <v>2695.4648807474082</v>
      </c>
      <c r="AA297">
        <f t="shared" si="311"/>
        <v>8592.3749601705676</v>
      </c>
      <c r="AB297">
        <f t="shared" si="312"/>
        <v>3574.7304674368625</v>
      </c>
      <c r="AC297">
        <f t="shared" si="313"/>
        <v>1.2271788373703933</v>
      </c>
      <c r="AD297">
        <f t="shared" si="314"/>
        <v>5.0215382587004367</v>
      </c>
      <c r="AE297">
        <f t="shared" si="315"/>
        <v>2.017630377457539</v>
      </c>
      <c r="AF297" s="11">
        <f t="shared" si="357"/>
        <v>-2.9039671966837322E-3</v>
      </c>
      <c r="AG297" s="11">
        <f t="shared" si="358"/>
        <v>2.0566286860739247E-3</v>
      </c>
      <c r="AH297" s="11">
        <f t="shared" si="359"/>
        <v>8.2570411056281934E-4</v>
      </c>
      <c r="AI297">
        <f t="shared" si="368"/>
        <v>781097.54907265329</v>
      </c>
      <c r="AJ297">
        <f t="shared" si="363"/>
        <v>150895.65286526873</v>
      </c>
      <c r="AK297">
        <f t="shared" si="364"/>
        <v>108627.17045925076</v>
      </c>
      <c r="AL297">
        <f t="shared" si="366"/>
        <v>105.93204871557832</v>
      </c>
      <c r="AM297">
        <f t="shared" si="367"/>
        <v>12.568251152354829</v>
      </c>
      <c r="AN297">
        <f t="shared" si="362"/>
        <v>5.4534899111293589</v>
      </c>
      <c r="AO297" s="11">
        <f t="shared" si="324"/>
        <v>2.0223408941715073E-3</v>
      </c>
      <c r="AP297" s="11">
        <f t="shared" si="325"/>
        <v>2.0223408941715143E-3</v>
      </c>
      <c r="AQ297" s="11">
        <f t="shared" si="326"/>
        <v>2.0223408941715025E-3</v>
      </c>
      <c r="AR297">
        <f t="shared" si="316"/>
        <v>400054.5739212418</v>
      </c>
      <c r="AS297">
        <f t="shared" si="301"/>
        <v>77322.941426885256</v>
      </c>
      <c r="AT297">
        <f t="shared" si="317"/>
        <v>55746.390668097272</v>
      </c>
      <c r="AU297">
        <f t="shared" si="365"/>
        <v>80010.914784248365</v>
      </c>
      <c r="AV297">
        <f t="shared" si="341"/>
        <v>15464.588285377053</v>
      </c>
      <c r="AW297">
        <f t="shared" si="342"/>
        <v>11149.278133619455</v>
      </c>
      <c r="AX297">
        <f t="shared" si="343"/>
        <v>248764.2828383825</v>
      </c>
      <c r="AY297">
        <f t="shared" si="344"/>
        <v>17314.641320871822</v>
      </c>
      <c r="AZ297">
        <f t="shared" si="345"/>
        <v>6549.1413677103392</v>
      </c>
      <c r="BA297">
        <f t="shared" si="346"/>
        <v>15984.231860493172</v>
      </c>
      <c r="BB297">
        <f t="shared" si="347"/>
        <v>34866.139789687993</v>
      </c>
      <c r="BC297">
        <f t="shared" si="348"/>
        <v>59836.66946382165</v>
      </c>
      <c r="BD297">
        <f t="shared" si="349"/>
        <v>1.6328135287720325</v>
      </c>
      <c r="BE297">
        <f t="shared" si="369"/>
        <v>0.22892962336720582</v>
      </c>
      <c r="BF297">
        <f t="shared" si="369"/>
        <v>9.4306365573996173E-2</v>
      </c>
      <c r="BG297">
        <f t="shared" si="369"/>
        <v>1.9318389499603753E-2</v>
      </c>
      <c r="BH297">
        <f t="shared" si="330"/>
        <v>0.10068550853391528</v>
      </c>
      <c r="BI297">
        <f t="shared" si="331"/>
        <v>5.2408772455050717E-3</v>
      </c>
      <c r="BJ297">
        <f t="shared" si="332"/>
        <v>8.8936905877762111E-4</v>
      </c>
      <c r="BK297">
        <f t="shared" si="333"/>
        <v>3.7320017285840052E-5</v>
      </c>
      <c r="BL297">
        <f t="shared" si="334"/>
        <v>2096.6369134240626</v>
      </c>
      <c r="BM297">
        <f t="shared" si="335"/>
        <v>68.768631638746072</v>
      </c>
      <c r="BN297">
        <f t="shared" si="300"/>
        <v>2.0804562633565826</v>
      </c>
      <c r="BO297">
        <f t="shared" si="336"/>
        <v>6795.4395242369528</v>
      </c>
      <c r="BP297">
        <f t="shared" si="337"/>
        <v>169.73294613566958</v>
      </c>
      <c r="BQ297">
        <f t="shared" si="338"/>
        <v>60.252402128407454</v>
      </c>
      <c r="BR297" s="11">
        <f t="shared" si="350"/>
        <v>3.2322559439015269E-2</v>
      </c>
      <c r="BS297">
        <f>MAX(-99,(BS$3*'Climate Model'!E403+BS$4*'Climate Model'!E403^2+BS$6*'Climate Model'!E403^6)*(K297/K$69)^BS$8)</f>
        <v>-18.019331035147815</v>
      </c>
      <c r="BT297">
        <f>MAX(-99,(BT$3*'Climate Model'!E403+BT$4*'Climate Model'!E403^2+BT$6*'Climate Model'!E403^6)*(L297/L$69)^BS$8)</f>
        <v>-18.471453223426941</v>
      </c>
      <c r="BU297">
        <f>MAX(-99,(BU$3*'Climate Model'!E403+BU$4*'Climate Model'!E403^2+BU$6*'Climate Model'!E403^6)*(M297/M$69)^BS$8)</f>
        <v>-13.735156810039637</v>
      </c>
      <c r="BV297" s="41">
        <f t="shared" si="318"/>
        <v>1.4751623246395265E-5</v>
      </c>
      <c r="BW297">
        <f>MAX(-99,(BW$3*'Climate Model'!N403+BW$4*'Climate Model'!N403^2+BW$6*'Climate Model'!N403^6)*(K297/K$69)^BS$8)</f>
        <v>-18.019342434704388</v>
      </c>
      <c r="BX297">
        <f>MAX(-99,(BX$3*'Climate Model'!N403+BX$4*'Climate Model'!N403^2+BX$6*'Climate Model'!N403^6)*(L297/L$69)^BS$8)</f>
        <v>-18.471463770343178</v>
      </c>
      <c r="BY297">
        <f>MAX(-99,(BY$3*'Climate Model'!N403+BY$4*'Climate Model'!N403^2+BY$6*'Climate Model'!N403^6)*(M297/M$69)^BS$8)</f>
        <v>-13.735163903674486</v>
      </c>
      <c r="BZ297">
        <f t="shared" si="339"/>
        <v>5.7714078737935062E-2</v>
      </c>
      <c r="CA297">
        <f t="shared" si="351"/>
        <v>8.5137634555480951E-7</v>
      </c>
    </row>
    <row r="298" spans="1:79" ht="14.5" x14ac:dyDescent="0.35">
      <c r="A298" s="13">
        <v>2249</v>
      </c>
      <c r="B298" s="18">
        <f t="shared" si="302"/>
        <v>1286.5338636538243</v>
      </c>
      <c r="C298">
        <f t="shared" si="303"/>
        <v>3572.6041175661717</v>
      </c>
      <c r="D298">
        <f t="shared" si="304"/>
        <v>6809.6135294941259</v>
      </c>
      <c r="E298" s="11">
        <f t="shared" si="327"/>
        <v>4.6250388216482522E-8</v>
      </c>
      <c r="F298" s="11">
        <f t="shared" si="360"/>
        <v>9.2721832222807968E-8</v>
      </c>
      <c r="G298" s="11">
        <f t="shared" si="361"/>
        <v>2.0471397490722682E-7</v>
      </c>
      <c r="H298">
        <f t="shared" si="352"/>
        <v>400969.53449441952</v>
      </c>
      <c r="I298">
        <f t="shared" si="353"/>
        <v>77502.915400419137</v>
      </c>
      <c r="J298">
        <f t="shared" si="328"/>
        <v>55882.097799857453</v>
      </c>
      <c r="K298">
        <f t="shared" si="305"/>
        <v>311666.52182449738</v>
      </c>
      <c r="L298">
        <f t="shared" si="354"/>
        <v>21693.675775422274</v>
      </c>
      <c r="M298">
        <f t="shared" si="306"/>
        <v>8206.3537905371886</v>
      </c>
      <c r="N298" s="11">
        <f t="shared" si="329"/>
        <v>2.2870430381884779E-3</v>
      </c>
      <c r="O298" s="11">
        <f t="shared" si="319"/>
        <v>2.3274694935445954E-3</v>
      </c>
      <c r="P298" s="11">
        <f t="shared" si="320"/>
        <v>2.4341610333851673E-3</v>
      </c>
      <c r="Q298">
        <f t="shared" si="340"/>
        <v>2792.3293561810979</v>
      </c>
      <c r="R298">
        <f t="shared" si="355"/>
        <v>1848.2212796014658</v>
      </c>
      <c r="S298">
        <f t="shared" si="356"/>
        <v>1771.4492330117935</v>
      </c>
      <c r="T298">
        <f t="shared" si="307"/>
        <v>6.9639439308074405</v>
      </c>
      <c r="U298">
        <f t="shared" si="308"/>
        <v>23.847119428380502</v>
      </c>
      <c r="V298">
        <f t="shared" si="309"/>
        <v>31.699762585081626</v>
      </c>
      <c r="W298" s="11">
        <f t="shared" si="321"/>
        <v>-1.219247815263802E-2</v>
      </c>
      <c r="X298" s="11">
        <f t="shared" si="322"/>
        <v>-1.3228586309256496E-2</v>
      </c>
      <c r="Y298" s="11">
        <f t="shared" si="323"/>
        <v>-1.2203590291796629E-2</v>
      </c>
      <c r="Z298">
        <f t="shared" si="310"/>
        <v>2660.9765125402728</v>
      </c>
      <c r="AA298">
        <f t="shared" si="311"/>
        <v>8516.0477936390325</v>
      </c>
      <c r="AB298">
        <f t="shared" si="312"/>
        <v>3542.6921143978884</v>
      </c>
      <c r="AC298">
        <f t="shared" si="313"/>
        <v>1.2236151502822052</v>
      </c>
      <c r="AD298">
        <f t="shared" si="314"/>
        <v>5.0318656983314973</v>
      </c>
      <c r="AE298">
        <f t="shared" si="315"/>
        <v>2.019296343153802</v>
      </c>
      <c r="AF298" s="11">
        <f t="shared" si="357"/>
        <v>-2.9039671966837322E-3</v>
      </c>
      <c r="AG298" s="11">
        <f t="shared" si="358"/>
        <v>2.0566286860739247E-3</v>
      </c>
      <c r="AH298" s="11">
        <f t="shared" si="359"/>
        <v>8.2570411056281934E-4</v>
      </c>
      <c r="AI298">
        <f t="shared" si="368"/>
        <v>782998.70894963632</v>
      </c>
      <c r="AJ298">
        <f t="shared" si="363"/>
        <v>151270.67586411891</v>
      </c>
      <c r="AK298">
        <f t="shared" si="364"/>
        <v>108913.73154694514</v>
      </c>
      <c r="AL298">
        <f t="shared" si="366"/>
        <v>106.14413712255799</v>
      </c>
      <c r="AM298">
        <f t="shared" si="367"/>
        <v>12.593414267745718</v>
      </c>
      <c r="AN298">
        <f t="shared" si="362"/>
        <v>5.4644084386359557</v>
      </c>
      <c r="AO298" s="11">
        <f t="shared" si="324"/>
        <v>2.0021174852297924E-3</v>
      </c>
      <c r="AP298" s="11">
        <f t="shared" si="325"/>
        <v>2.0021174852297989E-3</v>
      </c>
      <c r="AQ298" s="11">
        <f t="shared" si="326"/>
        <v>2.0021174852297876E-3</v>
      </c>
      <c r="AR298">
        <f t="shared" si="316"/>
        <v>400969.53449441952</v>
      </c>
      <c r="AS298">
        <f t="shared" si="301"/>
        <v>77502.915400419137</v>
      </c>
      <c r="AT298">
        <f t="shared" si="317"/>
        <v>55882.097799857453</v>
      </c>
      <c r="AU298">
        <f t="shared" si="365"/>
        <v>80193.906898883914</v>
      </c>
      <c r="AV298">
        <f t="shared" si="341"/>
        <v>15500.583080083828</v>
      </c>
      <c r="AW298">
        <f t="shared" si="342"/>
        <v>11176.419559971491</v>
      </c>
      <c r="AX298">
        <f t="shared" si="343"/>
        <v>249333.21745959789</v>
      </c>
      <c r="AY298">
        <f t="shared" si="344"/>
        <v>17354.94062033782</v>
      </c>
      <c r="AZ298">
        <f t="shared" si="345"/>
        <v>6565.0830324297531</v>
      </c>
      <c r="BA298">
        <f t="shared" si="346"/>
        <v>15987.171598557594</v>
      </c>
      <c r="BB298">
        <f t="shared" si="347"/>
        <v>34874.448488022681</v>
      </c>
      <c r="BC298">
        <f t="shared" si="348"/>
        <v>59853.237267851589</v>
      </c>
      <c r="BD298">
        <f t="shared" si="349"/>
        <v>1.5554512985437836</v>
      </c>
      <c r="BE298">
        <f t="shared" si="369"/>
        <v>0.22892962336720582</v>
      </c>
      <c r="BF298">
        <f t="shared" si="369"/>
        <v>9.4306365573996173E-2</v>
      </c>
      <c r="BG298">
        <f t="shared" si="369"/>
        <v>1.9318389499603753E-2</v>
      </c>
      <c r="BH298">
        <f t="shared" si="330"/>
        <v>0.10059521060816889</v>
      </c>
      <c r="BI298">
        <f t="shared" si="331"/>
        <v>5.2408772455050717E-3</v>
      </c>
      <c r="BJ298">
        <f t="shared" si="332"/>
        <v>8.8936905877762111E-4</v>
      </c>
      <c r="BK298">
        <f t="shared" si="333"/>
        <v>3.7320017285840052E-5</v>
      </c>
      <c r="BL298">
        <f t="shared" si="334"/>
        <v>2101.4321094725642</v>
      </c>
      <c r="BM298">
        <f t="shared" si="335"/>
        <v>68.928694922192363</v>
      </c>
      <c r="BN298">
        <f t="shared" si="300"/>
        <v>2.0855208558596843</v>
      </c>
      <c r="BO298">
        <f t="shared" si="336"/>
        <v>6899.257026955217</v>
      </c>
      <c r="BP298">
        <f t="shared" si="337"/>
        <v>171.65282417183747</v>
      </c>
      <c r="BQ298">
        <f t="shared" si="338"/>
        <v>60.945297897335095</v>
      </c>
      <c r="BR298" s="11">
        <f t="shared" si="350"/>
        <v>3.2308206277839008E-2</v>
      </c>
      <c r="BS298">
        <f>MAX(-99,(BS$3*'Climate Model'!E404+BS$4*'Climate Model'!E404^2+BS$6*'Climate Model'!E404^6)*(K298/K$69)^BS$8)</f>
        <v>-18.03500026631178</v>
      </c>
      <c r="BT298">
        <f>MAX(-99,(BT$3*'Climate Model'!E404+BT$4*'Climate Model'!E404^2+BT$6*'Climate Model'!E404^6)*(L298/L$69)^BS$8)</f>
        <v>-18.48473601049891</v>
      </c>
      <c r="BU298">
        <f>MAX(-99,(BU$3*'Climate Model'!E404+BU$4*'Climate Model'!E404^2+BU$6*'Climate Model'!E404^6)*(M298/M$69)^BS$8)</f>
        <v>-13.742962434797093</v>
      </c>
      <c r="BV298" s="41">
        <f t="shared" si="318"/>
        <v>1.4049164996566918E-5</v>
      </c>
      <c r="BW298">
        <f>MAX(-99,(BW$3*'Climate Model'!N404+BW$4*'Climate Model'!N404^2+BW$6*'Climate Model'!N404^6)*(K298/K$69)^BS$8)</f>
        <v>-18.035011647209096</v>
      </c>
      <c r="BX298">
        <f>MAX(-99,(BX$3*'Climate Model'!N404+BX$4*'Climate Model'!N404^2+BX$6*'Climate Model'!N404^6)*(L298/L$69)^BS$8)</f>
        <v>-18.484746539677118</v>
      </c>
      <c r="BY298">
        <f>MAX(-99,(BY$3*'Climate Model'!N404+BY$4*'Climate Model'!N404^2+BY$6*'Climate Model'!N404^6)*(M298/M$69)^BS$8)</f>
        <v>-13.742969516044939</v>
      </c>
      <c r="BZ298">
        <f t="shared" si="339"/>
        <v>5.7751500915636973E-2</v>
      </c>
      <c r="CA298">
        <f t="shared" si="351"/>
        <v>8.1136036516316923E-7</v>
      </c>
    </row>
    <row r="299" spans="1:79" ht="14.5" x14ac:dyDescent="0.35">
      <c r="A299" s="13">
        <v>2250</v>
      </c>
      <c r="B299" s="18">
        <f t="shared" si="302"/>
        <v>1286.5339201813804</v>
      </c>
      <c r="C299">
        <f t="shared" si="303"/>
        <v>3572.6044322616517</v>
      </c>
      <c r="D299">
        <f t="shared" si="304"/>
        <v>6809.614853816026</v>
      </c>
      <c r="E299" s="11">
        <f t="shared" si="327"/>
        <v>4.3937868805658396E-8</v>
      </c>
      <c r="F299" s="11">
        <f t="shared" si="360"/>
        <v>8.8085740611667567E-8</v>
      </c>
      <c r="G299" s="11">
        <f t="shared" si="361"/>
        <v>1.9447827616186545E-7</v>
      </c>
      <c r="H299">
        <f t="shared" si="352"/>
        <v>401881.16880624858</v>
      </c>
      <c r="I299">
        <f t="shared" si="353"/>
        <v>77682.178970773195</v>
      </c>
      <c r="J299">
        <f t="shared" si="328"/>
        <v>56017.078865109805</v>
      </c>
      <c r="K299">
        <f t="shared" si="305"/>
        <v>312375.10531365534</v>
      </c>
      <c r="L299">
        <f t="shared" si="354"/>
        <v>21743.851143798802</v>
      </c>
      <c r="M299">
        <f t="shared" si="306"/>
        <v>8226.1743237532028</v>
      </c>
      <c r="N299" s="11">
        <f t="shared" si="329"/>
        <v>2.2735309683244343E-3</v>
      </c>
      <c r="O299" s="11">
        <f t="shared" si="319"/>
        <v>2.3129030274054905E-3</v>
      </c>
      <c r="P299" s="11">
        <f t="shared" si="320"/>
        <v>2.4152667216065398E-3</v>
      </c>
      <c r="Q299">
        <f t="shared" si="340"/>
        <v>2764.5551069400012</v>
      </c>
      <c r="R299">
        <f t="shared" si="355"/>
        <v>1827.990293511883</v>
      </c>
      <c r="S299">
        <f t="shared" si="356"/>
        <v>1754.0578425227893</v>
      </c>
      <c r="T299">
        <f t="shared" si="307"/>
        <v>6.8790361965748748</v>
      </c>
      <c r="U299">
        <f t="shared" si="308"/>
        <v>23.531655750795021</v>
      </c>
      <c r="V299">
        <f t="shared" si="309"/>
        <v>31.312911670146065</v>
      </c>
      <c r="W299" s="11">
        <f t="shared" si="321"/>
        <v>-1.219247815263802E-2</v>
      </c>
      <c r="X299" s="11">
        <f t="shared" si="322"/>
        <v>-1.3228586309256496E-2</v>
      </c>
      <c r="Y299" s="11">
        <f t="shared" si="323"/>
        <v>-1.2203590291796629E-2</v>
      </c>
      <c r="Z299">
        <f t="shared" si="310"/>
        <v>2626.8936733759842</v>
      </c>
      <c r="AA299">
        <f t="shared" si="311"/>
        <v>8440.2748256955874</v>
      </c>
      <c r="AB299">
        <f t="shared" si="312"/>
        <v>3510.8740665331652</v>
      </c>
      <c r="AC299">
        <f t="shared" si="313"/>
        <v>1.2200618120244204</v>
      </c>
      <c r="AD299">
        <f t="shared" si="314"/>
        <v>5.042214377671157</v>
      </c>
      <c r="AE299">
        <f t="shared" si="315"/>
        <v>2.0209636844447885</v>
      </c>
      <c r="AF299" s="11">
        <f t="shared" si="357"/>
        <v>-2.9039671966837322E-3</v>
      </c>
      <c r="AG299" s="11">
        <f t="shared" si="358"/>
        <v>2.0566286860739247E-3</v>
      </c>
      <c r="AH299" s="11">
        <f t="shared" si="359"/>
        <v>8.2570411056281934E-4</v>
      </c>
      <c r="AI299">
        <f t="shared" si="368"/>
        <v>784892.74495355657</v>
      </c>
      <c r="AJ299">
        <f t="shared" si="363"/>
        <v>151644.19135779084</v>
      </c>
      <c r="AK299">
        <f t="shared" si="364"/>
        <v>109198.77795222212</v>
      </c>
      <c r="AL299">
        <f t="shared" si="366"/>
        <v>106.35452502511683</v>
      </c>
      <c r="AM299">
        <f t="shared" si="367"/>
        <v>12.618375627700873</v>
      </c>
      <c r="AN299">
        <f t="shared" si="362"/>
        <v>5.4752394224405707</v>
      </c>
      <c r="AO299" s="11">
        <f t="shared" si="324"/>
        <v>1.9820963103774946E-3</v>
      </c>
      <c r="AP299" s="11">
        <f t="shared" si="325"/>
        <v>1.9820963103775011E-3</v>
      </c>
      <c r="AQ299" s="11">
        <f t="shared" si="326"/>
        <v>1.9820963103774898E-3</v>
      </c>
      <c r="AR299">
        <f t="shared" si="316"/>
        <v>401881.16880624858</v>
      </c>
      <c r="AS299">
        <f t="shared" si="301"/>
        <v>77682.178970773195</v>
      </c>
      <c r="AT299">
        <f t="shared" si="317"/>
        <v>56017.078865109805</v>
      </c>
      <c r="AU299">
        <f t="shared" si="365"/>
        <v>80376.233761249721</v>
      </c>
      <c r="AV299">
        <f t="shared" si="341"/>
        <v>15536.43579415464</v>
      </c>
      <c r="AW299">
        <f t="shared" si="342"/>
        <v>11203.415773021961</v>
      </c>
      <c r="AX299">
        <f t="shared" si="343"/>
        <v>249900.08425092429</v>
      </c>
      <c r="AY299">
        <f t="shared" si="344"/>
        <v>17395.080915039041</v>
      </c>
      <c r="AZ299">
        <f t="shared" si="345"/>
        <v>6580.9394590025613</v>
      </c>
      <c r="BA299">
        <f t="shared" si="346"/>
        <v>15990.093955729983</v>
      </c>
      <c r="BB299">
        <f t="shared" si="347"/>
        <v>34882.705106420246</v>
      </c>
      <c r="BC299">
        <f t="shared" si="348"/>
        <v>59869.676114083348</v>
      </c>
      <c r="BD299">
        <f t="shared" si="349"/>
        <v>1.4817517198848777</v>
      </c>
      <c r="BE299">
        <f t="shared" si="369"/>
        <v>0.22892962336720582</v>
      </c>
      <c r="BF299">
        <f t="shared" si="369"/>
        <v>9.4306365573996173E-2</v>
      </c>
      <c r="BG299">
        <f t="shared" si="369"/>
        <v>1.9318389499603753E-2</v>
      </c>
      <c r="BH299">
        <f t="shared" si="330"/>
        <v>0.10050525292654547</v>
      </c>
      <c r="BI299">
        <f t="shared" si="331"/>
        <v>5.2408772455050717E-3</v>
      </c>
      <c r="BJ299">
        <f t="shared" si="332"/>
        <v>8.8936905877762111E-4</v>
      </c>
      <c r="BK299">
        <f t="shared" si="333"/>
        <v>3.7320017285840052E-5</v>
      </c>
      <c r="BL299">
        <f t="shared" si="334"/>
        <v>2106.2098729936506</v>
      </c>
      <c r="BM299">
        <f t="shared" si="335"/>
        <v>69.088126395031267</v>
      </c>
      <c r="BN299">
        <f t="shared" si="300"/>
        <v>2.0905583515481632</v>
      </c>
      <c r="BO299">
        <f t="shared" si="336"/>
        <v>7004.6614787380277</v>
      </c>
      <c r="BP299">
        <f t="shared" si="337"/>
        <v>173.59444141082423</v>
      </c>
      <c r="BQ299">
        <f t="shared" si="338"/>
        <v>61.646172869697835</v>
      </c>
      <c r="BR299" s="11">
        <f t="shared" si="350"/>
        <v>3.2293984638927603E-2</v>
      </c>
      <c r="BS299">
        <f>MAX(-99,(BS$3*'Climate Model'!E405+BS$4*'Climate Model'!E405^2+BS$6*'Climate Model'!E405^6)*(K299/K$69)^BS$8)</f>
        <v>-18.049902233457459</v>
      </c>
      <c r="BT299">
        <f>MAX(-99,(BT$3*'Climate Model'!E405+BT$4*'Climate Model'!E405^2+BT$6*'Climate Model'!E405^6)*(L299/L$69)^BS$8)</f>
        <v>-18.49731938786174</v>
      </c>
      <c r="BU299">
        <f>MAX(-99,(BU$3*'Climate Model'!E405+BU$4*'Climate Model'!E405^2+BU$6*'Climate Model'!E405^6)*(M299/M$69)^BS$8)</f>
        <v>-13.750316716577153</v>
      </c>
      <c r="BV299" s="41">
        <f t="shared" si="318"/>
        <v>1.3380157139587543E-5</v>
      </c>
      <c r="BW299">
        <f>MAX(-99,(BW$3*'Climate Model'!N405+BW$4*'Climate Model'!N405^2+BW$6*'Climate Model'!N405^6)*(K299/K$69)^BS$8)</f>
        <v>-18.049913595756156</v>
      </c>
      <c r="BX299">
        <f>MAX(-99,(BX$3*'Climate Model'!N405+BX$4*'Climate Model'!N405^2+BX$6*'Climate Model'!N405^6)*(L299/L$69)^BS$8)</f>
        <v>-18.497329899374414</v>
      </c>
      <c r="BY299">
        <f>MAX(-99,(BY$3*'Climate Model'!N405+BY$4*'Climate Model'!N405^2+BY$6*'Climate Model'!N405^6)*(M299/M$69)^BS$8)</f>
        <v>-13.75032378550471</v>
      </c>
      <c r="BZ299">
        <f t="shared" si="339"/>
        <v>5.7788317617306316E-2</v>
      </c>
      <c r="CA299">
        <f t="shared" si="351"/>
        <v>7.7321677055195369E-7</v>
      </c>
    </row>
    <row r="300" spans="1:79" ht="14.5" x14ac:dyDescent="0.35">
      <c r="A300" s="13">
        <v>2251</v>
      </c>
      <c r="B300" s="18">
        <f t="shared" si="302"/>
        <v>1286.533973882561</v>
      </c>
      <c r="C300">
        <f t="shared" si="303"/>
        <v>3572.6047312223836</v>
      </c>
      <c r="D300">
        <f t="shared" si="304"/>
        <v>6809.6161119220751</v>
      </c>
      <c r="E300" s="11">
        <f t="shared" si="327"/>
        <v>4.1740975365375475E-8</v>
      </c>
      <c r="F300" s="11">
        <f t="shared" si="360"/>
        <v>8.3681453581084185E-8</v>
      </c>
      <c r="G300" s="11">
        <f t="shared" si="361"/>
        <v>1.8475436235377218E-7</v>
      </c>
      <c r="H300">
        <f t="shared" si="352"/>
        <v>402789.49392960803</v>
      </c>
      <c r="I300">
        <f t="shared" si="353"/>
        <v>77860.735463396399</v>
      </c>
      <c r="J300">
        <f t="shared" si="328"/>
        <v>56151.336885287987</v>
      </c>
      <c r="K300">
        <f t="shared" si="305"/>
        <v>313081.11725495401</v>
      </c>
      <c r="L300">
        <f t="shared" si="354"/>
        <v>21793.828682737028</v>
      </c>
      <c r="M300">
        <f t="shared" si="306"/>
        <v>8245.8887494377068</v>
      </c>
      <c r="N300" s="11">
        <f t="shared" si="329"/>
        <v>2.2601415070825264E-3</v>
      </c>
      <c r="O300" s="11">
        <f t="shared" si="319"/>
        <v>2.2984676728933502E-3</v>
      </c>
      <c r="P300" s="11">
        <f t="shared" si="320"/>
        <v>2.3965484936999595E-3</v>
      </c>
      <c r="Q300">
        <f t="shared" si="340"/>
        <v>2737.0205471011386</v>
      </c>
      <c r="R300">
        <f t="shared" si="355"/>
        <v>1807.9547131113084</v>
      </c>
      <c r="S300">
        <f t="shared" si="356"/>
        <v>1736.8047447815279</v>
      </c>
      <c r="T300">
        <f t="shared" si="307"/>
        <v>6.7951636980369292</v>
      </c>
      <c r="U300">
        <f t="shared" si="308"/>
        <v>23.220365211695917</v>
      </c>
      <c r="V300">
        <f t="shared" si="309"/>
        <v>30.930781725280383</v>
      </c>
      <c r="W300" s="11">
        <f t="shared" si="321"/>
        <v>-1.219247815263802E-2</v>
      </c>
      <c r="X300" s="11">
        <f t="shared" si="322"/>
        <v>-1.3228586309256496E-2</v>
      </c>
      <c r="Y300" s="11">
        <f t="shared" si="323"/>
        <v>-1.2203590291796629E-2</v>
      </c>
      <c r="Z300">
        <f t="shared" si="310"/>
        <v>2593.2124145088474</v>
      </c>
      <c r="AA300">
        <f t="shared" si="311"/>
        <v>8365.0544535931749</v>
      </c>
      <c r="AB300">
        <f t="shared" si="312"/>
        <v>3479.2761709563656</v>
      </c>
      <c r="AC300">
        <f t="shared" si="313"/>
        <v>1.216518792544375</v>
      </c>
      <c r="AD300">
        <f t="shared" si="314"/>
        <v>5.0525843404016095</v>
      </c>
      <c r="AE300">
        <f t="shared" si="315"/>
        <v>2.0226324024663329</v>
      </c>
      <c r="AF300" s="11">
        <f t="shared" si="357"/>
        <v>-2.9039671966837322E-3</v>
      </c>
      <c r="AG300" s="11">
        <f t="shared" si="358"/>
        <v>2.0566286860739247E-3</v>
      </c>
      <c r="AH300" s="11">
        <f t="shared" si="359"/>
        <v>8.2570411056281934E-4</v>
      </c>
      <c r="AI300">
        <f t="shared" si="368"/>
        <v>786779.70421945059</v>
      </c>
      <c r="AJ300">
        <f t="shared" si="363"/>
        <v>152016.20801616641</v>
      </c>
      <c r="AK300">
        <f t="shared" si="364"/>
        <v>109482.31593002187</v>
      </c>
      <c r="AL300">
        <f t="shared" si="366"/>
        <v>106.56322188764462</v>
      </c>
      <c r="AM300">
        <f t="shared" si="367"/>
        <v>12.643136355117749</v>
      </c>
      <c r="AN300">
        <f t="shared" si="362"/>
        <v>5.4859833497796471</v>
      </c>
      <c r="AO300" s="11">
        <f t="shared" si="324"/>
        <v>1.9622753472737196E-3</v>
      </c>
      <c r="AP300" s="11">
        <f t="shared" si="325"/>
        <v>1.9622753472737261E-3</v>
      </c>
      <c r="AQ300" s="11">
        <f t="shared" si="326"/>
        <v>1.9622753472737149E-3</v>
      </c>
      <c r="AR300">
        <f t="shared" si="316"/>
        <v>402789.49392960803</v>
      </c>
      <c r="AS300">
        <f t="shared" si="301"/>
        <v>77860.735463396399</v>
      </c>
      <c r="AT300">
        <f t="shared" si="317"/>
        <v>56151.336885287987</v>
      </c>
      <c r="AU300">
        <f t="shared" si="365"/>
        <v>80557.898785921614</v>
      </c>
      <c r="AV300">
        <f t="shared" si="341"/>
        <v>15572.147092679281</v>
      </c>
      <c r="AW300">
        <f t="shared" si="342"/>
        <v>11230.267377057598</v>
      </c>
      <c r="AX300">
        <f t="shared" si="343"/>
        <v>250464.8938039632</v>
      </c>
      <c r="AY300">
        <f t="shared" si="344"/>
        <v>17435.062946189621</v>
      </c>
      <c r="AZ300">
        <f t="shared" si="345"/>
        <v>6596.710999550166</v>
      </c>
      <c r="BA300">
        <f t="shared" si="346"/>
        <v>15992.999090987609</v>
      </c>
      <c r="BB300">
        <f t="shared" si="347"/>
        <v>34890.910119421336</v>
      </c>
      <c r="BC300">
        <f t="shared" si="348"/>
        <v>59885.987226363635</v>
      </c>
      <c r="BD300">
        <f t="shared" si="349"/>
        <v>1.411541543485576</v>
      </c>
      <c r="BE300">
        <f t="shared" si="369"/>
        <v>0.22892962336720582</v>
      </c>
      <c r="BF300">
        <f t="shared" si="369"/>
        <v>9.4306365573996173E-2</v>
      </c>
      <c r="BG300">
        <f t="shared" si="369"/>
        <v>1.9318389499603753E-2</v>
      </c>
      <c r="BH300">
        <f t="shared" si="330"/>
        <v>0.10041563395078842</v>
      </c>
      <c r="BI300">
        <f t="shared" si="331"/>
        <v>5.2408772455050717E-3</v>
      </c>
      <c r="BJ300">
        <f t="shared" si="332"/>
        <v>8.8936905877762111E-4</v>
      </c>
      <c r="BK300">
        <f t="shared" si="333"/>
        <v>3.7320017285840052E-5</v>
      </c>
      <c r="BL300">
        <f t="shared" si="334"/>
        <v>2110.9702934641859</v>
      </c>
      <c r="BM300">
        <f t="shared" si="335"/>
        <v>69.246929014814199</v>
      </c>
      <c r="BN300">
        <f t="shared" si="300"/>
        <v>2.0955688631819758</v>
      </c>
      <c r="BO300">
        <f t="shared" si="336"/>
        <v>7111.6771326298931</v>
      </c>
      <c r="BP300">
        <f t="shared" si="337"/>
        <v>175.55804384075984</v>
      </c>
      <c r="BQ300">
        <f t="shared" si="338"/>
        <v>62.355118914017616</v>
      </c>
      <c r="BR300" s="11">
        <f t="shared" si="350"/>
        <v>3.2279892010109695E-2</v>
      </c>
      <c r="BS300">
        <f>MAX(-99,(BS$3*'Climate Model'!E406+BS$4*'Climate Model'!E406^2+BS$6*'Climate Model'!E406^6)*(K300/K$69)^BS$8)</f>
        <v>-18.064046141073373</v>
      </c>
      <c r="BT300">
        <f>MAX(-99,(BT$3*'Climate Model'!E406+BT$4*'Climate Model'!E406^2+BT$6*'Climate Model'!E406^6)*(L300/L$69)^BS$8)</f>
        <v>-18.509211874834211</v>
      </c>
      <c r="BU300">
        <f>MAX(-99,(BU$3*'Climate Model'!E406+BU$4*'Climate Model'!E406^2+BU$6*'Climate Model'!E406^6)*(M300/M$69)^BS$8)</f>
        <v>-13.75722529581841</v>
      </c>
      <c r="BV300" s="41">
        <f t="shared" si="318"/>
        <v>1.2743006799607181E-5</v>
      </c>
      <c r="BW300">
        <f>MAX(-99,(BW$3*'Climate Model'!N406+BW$4*'Climate Model'!N406^2+BW$6*'Climate Model'!N406^6)*(K300/K$69)^BS$8)</f>
        <v>-18.064057484833938</v>
      </c>
      <c r="BX300">
        <f>MAX(-99,(BX$3*'Climate Model'!N406+BX$4*'Climate Model'!N406^2+BX$6*'Climate Model'!N406^6)*(L300/L$69)^BS$8)</f>
        <v>-18.50922236875342</v>
      </c>
      <c r="BY300">
        <f>MAX(-99,(BY$3*'Climate Model'!N406+BY$4*'Climate Model'!N406^2+BY$6*'Climate Model'!N406^6)*(M300/M$69)^BS$8)</f>
        <v>-13.757232352491808</v>
      </c>
      <c r="BZ300">
        <f t="shared" si="339"/>
        <v>5.7824534902646052E-2</v>
      </c>
      <c r="CA300">
        <f t="shared" si="351"/>
        <v>7.3685844144854143E-7</v>
      </c>
    </row>
    <row r="301" spans="1:79" ht="14.5" x14ac:dyDescent="0.35">
      <c r="A301" s="13">
        <v>2252</v>
      </c>
      <c r="B301" s="18">
        <f t="shared" si="302"/>
        <v>1286.5340248986847</v>
      </c>
      <c r="C301">
        <f t="shared" si="303"/>
        <v>3572.6050152351027</v>
      </c>
      <c r="D301">
        <f t="shared" si="304"/>
        <v>6809.6173071230442</v>
      </c>
      <c r="E301" s="11">
        <f t="shared" si="327"/>
        <v>3.96539265971067E-8</v>
      </c>
      <c r="F301" s="11">
        <f t="shared" si="360"/>
        <v>7.9497380902029978E-8</v>
      </c>
      <c r="G301" s="11">
        <f t="shared" si="361"/>
        <v>1.7551664423608357E-7</v>
      </c>
      <c r="H301">
        <f t="shared" si="352"/>
        <v>403694.52643045125</v>
      </c>
      <c r="I301">
        <f t="shared" si="353"/>
        <v>78038.588125589857</v>
      </c>
      <c r="J301">
        <f t="shared" si="328"/>
        <v>56284.874873280474</v>
      </c>
      <c r="K301">
        <f t="shared" si="305"/>
        <v>313784.57049532165</v>
      </c>
      <c r="L301">
        <f t="shared" si="354"/>
        <v>21843.609297081606</v>
      </c>
      <c r="M301">
        <f t="shared" si="306"/>
        <v>8265.4975066520947</v>
      </c>
      <c r="N301" s="11">
        <f t="shared" si="329"/>
        <v>2.2468721414290634E-3</v>
      </c>
      <c r="O301" s="11">
        <f t="shared" si="319"/>
        <v>2.2841610379368163E-3</v>
      </c>
      <c r="P301" s="11">
        <f t="shared" si="320"/>
        <v>2.3780040951589376E-3</v>
      </c>
      <c r="Q301">
        <f t="shared" si="340"/>
        <v>2709.724346034006</v>
      </c>
      <c r="R301">
        <f t="shared" si="355"/>
        <v>1788.113200450081</v>
      </c>
      <c r="S301">
        <f t="shared" si="356"/>
        <v>1719.6895194893548</v>
      </c>
      <c r="T301">
        <f t="shared" si="307"/>
        <v>6.7123138131050153</v>
      </c>
      <c r="U301">
        <f t="shared" si="308"/>
        <v>22.913192606360539</v>
      </c>
      <c r="V301">
        <f t="shared" si="309"/>
        <v>30.553315137700071</v>
      </c>
      <c r="W301" s="11">
        <f t="shared" si="321"/>
        <v>-1.219247815263802E-2</v>
      </c>
      <c r="X301" s="11">
        <f t="shared" si="322"/>
        <v>-1.3228586309256496E-2</v>
      </c>
      <c r="Y301" s="11">
        <f t="shared" si="323"/>
        <v>-1.2203590291796629E-2</v>
      </c>
      <c r="Z301">
        <f t="shared" si="310"/>
        <v>2559.9288024495659</v>
      </c>
      <c r="AA301">
        <f t="shared" si="311"/>
        <v>8290.3850144531552</v>
      </c>
      <c r="AB301">
        <f t="shared" si="312"/>
        <v>3447.8982389278053</v>
      </c>
      <c r="AC301">
        <f t="shared" si="313"/>
        <v>1.2129860618766768</v>
      </c>
      <c r="AD301">
        <f t="shared" si="314"/>
        <v>5.0629756302948872</v>
      </c>
      <c r="AE301">
        <f t="shared" si="315"/>
        <v>2.0243024983552069</v>
      </c>
      <c r="AF301" s="11">
        <f t="shared" si="357"/>
        <v>-2.9039671966837322E-3</v>
      </c>
      <c r="AG301" s="11">
        <f t="shared" si="358"/>
        <v>2.0566286860739247E-3</v>
      </c>
      <c r="AH301" s="11">
        <f t="shared" si="359"/>
        <v>8.2570411056281934E-4</v>
      </c>
      <c r="AI301">
        <f t="shared" si="368"/>
        <v>788659.63258342713</v>
      </c>
      <c r="AJ301">
        <f t="shared" si="363"/>
        <v>152386.73430722905</v>
      </c>
      <c r="AK301">
        <f t="shared" si="364"/>
        <v>109764.35171407727</v>
      </c>
      <c r="AL301">
        <f t="shared" si="366"/>
        <v>106.77023720704842</v>
      </c>
      <c r="AM301">
        <f t="shared" si="367"/>
        <v>12.667697576751797</v>
      </c>
      <c r="AN301">
        <f t="shared" si="362"/>
        <v>5.4966407095636454</v>
      </c>
      <c r="AO301" s="11">
        <f t="shared" si="324"/>
        <v>1.9426525938009824E-3</v>
      </c>
      <c r="AP301" s="11">
        <f t="shared" si="325"/>
        <v>1.9426525938009889E-3</v>
      </c>
      <c r="AQ301" s="11">
        <f t="shared" si="326"/>
        <v>1.9426525938009778E-3</v>
      </c>
      <c r="AR301">
        <f t="shared" si="316"/>
        <v>403694.52643045125</v>
      </c>
      <c r="AS301">
        <f t="shared" si="301"/>
        <v>78038.588125589857</v>
      </c>
      <c r="AT301">
        <f t="shared" si="317"/>
        <v>56284.874873280474</v>
      </c>
      <c r="AU301">
        <f t="shared" si="365"/>
        <v>80738.905286090259</v>
      </c>
      <c r="AV301">
        <f t="shared" si="341"/>
        <v>15607.717625117972</v>
      </c>
      <c r="AW301">
        <f t="shared" si="342"/>
        <v>11256.974974656096</v>
      </c>
      <c r="AX301">
        <f t="shared" si="343"/>
        <v>251027.65639625731</v>
      </c>
      <c r="AY301">
        <f t="shared" si="344"/>
        <v>17474.887437665286</v>
      </c>
      <c r="AZ301">
        <f t="shared" si="345"/>
        <v>6612.3980053216765</v>
      </c>
      <c r="BA301">
        <f t="shared" si="346"/>
        <v>15995.887159997323</v>
      </c>
      <c r="BB301">
        <f t="shared" si="347"/>
        <v>34899.063992665004</v>
      </c>
      <c r="BC301">
        <f t="shared" si="348"/>
        <v>59902.17181179917</v>
      </c>
      <c r="BD301">
        <f t="shared" si="349"/>
        <v>1.3446557060124249</v>
      </c>
      <c r="BE301">
        <f t="shared" si="369"/>
        <v>0.22892962336720582</v>
      </c>
      <c r="BF301">
        <f t="shared" si="369"/>
        <v>9.4306365573996173E-2</v>
      </c>
      <c r="BG301">
        <f t="shared" si="369"/>
        <v>1.9318389499603753E-2</v>
      </c>
      <c r="BH301">
        <f t="shared" si="330"/>
        <v>0.10032635213739818</v>
      </c>
      <c r="BI301">
        <f t="shared" si="331"/>
        <v>5.2408772455050717E-3</v>
      </c>
      <c r="BJ301">
        <f t="shared" si="332"/>
        <v>8.8936905877762111E-4</v>
      </c>
      <c r="BK301">
        <f t="shared" si="333"/>
        <v>3.7320017285840052E-5</v>
      </c>
      <c r="BL301">
        <f t="shared" si="334"/>
        <v>2115.7134577042975</v>
      </c>
      <c r="BM301">
        <f t="shared" si="335"/>
        <v>69.405105669590284</v>
      </c>
      <c r="BN301">
        <f t="shared" si="300"/>
        <v>2.1005525032021719</v>
      </c>
      <c r="BO301">
        <f t="shared" si="336"/>
        <v>7220.3286124748774</v>
      </c>
      <c r="BP301">
        <f t="shared" si="337"/>
        <v>177.54388023764997</v>
      </c>
      <c r="BQ301">
        <f t="shared" si="338"/>
        <v>63.072228957466045</v>
      </c>
      <c r="BR301" s="11">
        <f t="shared" si="350"/>
        <v>3.2265925944079149E-2</v>
      </c>
      <c r="BS301">
        <f>MAX(-99,(BS$3*'Climate Model'!E407+BS$4*'Climate Model'!E407^2+BS$6*'Climate Model'!E407^6)*(K301/K$69)^BS$8)</f>
        <v>-18.077441152061144</v>
      </c>
      <c r="BT301">
        <f>MAX(-99,(BT$3*'Climate Model'!E407+BT$4*'Climate Model'!E407^2+BT$6*'Climate Model'!E407^6)*(L301/L$69)^BS$8)</f>
        <v>-18.520421947665913</v>
      </c>
      <c r="BU301">
        <f>MAX(-99,(BU$3*'Climate Model'!E407+BU$4*'Climate Model'!E407^2+BU$6*'Climate Model'!E407^6)*(M301/M$69)^BS$8)</f>
        <v>-13.763693777853366</v>
      </c>
      <c r="BV301" s="41">
        <f t="shared" si="318"/>
        <v>1.2136196952006841E-5</v>
      </c>
      <c r="BW301">
        <f>MAX(-99,(BW$3*'Climate Model'!N407+BW$4*'Climate Model'!N407^2+BW$6*'Climate Model'!N407^6)*(K301/K$69)^BS$8)</f>
        <v>-18.077452477343893</v>
      </c>
      <c r="BX301">
        <f>MAX(-99,(BX$3*'Climate Model'!N407+BX$4*'Climate Model'!N407^2+BX$6*'Climate Model'!N407^6)*(L301/L$69)^BS$8)</f>
        <v>-18.520432424063291</v>
      </c>
      <c r="BY301">
        <f>MAX(-99,(BY$3*'Climate Model'!N407+BY$4*'Climate Model'!N407^2+BY$6*'Climate Model'!N407^6)*(M301/M$69)^BS$8)</f>
        <v>-13.763700822338143</v>
      </c>
      <c r="BZ301">
        <f t="shared" si="339"/>
        <v>5.7860158602624362E-2</v>
      </c>
      <c r="CA301">
        <f t="shared" si="351"/>
        <v>7.0220228047580216E-7</v>
      </c>
    </row>
    <row r="302" spans="1:79" ht="14.5" x14ac:dyDescent="0.35">
      <c r="A302" s="13">
        <v>2253</v>
      </c>
      <c r="B302" s="18">
        <f t="shared" si="302"/>
        <v>1286.5340733640044</v>
      </c>
      <c r="C302">
        <f t="shared" si="303"/>
        <v>3572.605285047207</v>
      </c>
      <c r="D302">
        <f t="shared" si="304"/>
        <v>6809.6184425641641</v>
      </c>
      <c r="E302" s="11">
        <f t="shared" si="327"/>
        <v>3.7671230267251363E-8</v>
      </c>
      <c r="F302" s="11">
        <f t="shared" si="360"/>
        <v>7.552251185692847E-8</v>
      </c>
      <c r="G302" s="11">
        <f t="shared" si="361"/>
        <v>1.6674081202427938E-7</v>
      </c>
      <c r="H302">
        <f t="shared" si="352"/>
        <v>404596.28238169808</v>
      </c>
      <c r="I302">
        <f t="shared" si="353"/>
        <v>78215.740128705176</v>
      </c>
      <c r="J302">
        <f t="shared" si="328"/>
        <v>56417.695833642989</v>
      </c>
      <c r="K302">
        <f t="shared" si="305"/>
        <v>314485.47749984387</v>
      </c>
      <c r="L302">
        <f t="shared" si="354"/>
        <v>21893.193870610216</v>
      </c>
      <c r="M302">
        <f t="shared" si="306"/>
        <v>8285.0010333910705</v>
      </c>
      <c r="N302" s="11">
        <f t="shared" si="329"/>
        <v>2.2337204261376137E-3</v>
      </c>
      <c r="O302" s="11">
        <f t="shared" si="319"/>
        <v>2.2699807918297654E-3</v>
      </c>
      <c r="P302" s="11">
        <f t="shared" si="320"/>
        <v>2.3596313135754127E-3</v>
      </c>
      <c r="Q302">
        <f t="shared" si="340"/>
        <v>2682.6651606007576</v>
      </c>
      <c r="R302">
        <f t="shared" si="355"/>
        <v>1768.464412222811</v>
      </c>
      <c r="S302">
        <f t="shared" si="356"/>
        <v>1702.7117301813828</v>
      </c>
      <c r="T302">
        <f t="shared" si="307"/>
        <v>6.6304740735850816</v>
      </c>
      <c r="U302">
        <f t="shared" si="308"/>
        <v>22.610083460346679</v>
      </c>
      <c r="V302">
        <f t="shared" si="309"/>
        <v>30.180454997703432</v>
      </c>
      <c r="W302" s="11">
        <f t="shared" si="321"/>
        <v>-1.219247815263802E-2</v>
      </c>
      <c r="X302" s="11">
        <f t="shared" si="322"/>
        <v>-1.3228586309256496E-2</v>
      </c>
      <c r="Y302" s="11">
        <f t="shared" si="323"/>
        <v>-1.2203590291796629E-2</v>
      </c>
      <c r="Z302">
        <f t="shared" si="310"/>
        <v>2527.0389197909703</v>
      </c>
      <c r="AA302">
        <f t="shared" si="311"/>
        <v>8216.2647875821258</v>
      </c>
      <c r="AB302">
        <f t="shared" si="312"/>
        <v>3416.7400468632427</v>
      </c>
      <c r="AC302">
        <f t="shared" si="313"/>
        <v>1.2094635901429522</v>
      </c>
      <c r="AD302">
        <f t="shared" si="314"/>
        <v>5.0733882912130452</v>
      </c>
      <c r="AE302">
        <f t="shared" si="315"/>
        <v>2.0259739732491213</v>
      </c>
      <c r="AF302" s="11">
        <f t="shared" si="357"/>
        <v>-2.9039671966837322E-3</v>
      </c>
      <c r="AG302" s="11">
        <f t="shared" si="358"/>
        <v>2.0566286860739247E-3</v>
      </c>
      <c r="AH302" s="11">
        <f t="shared" si="359"/>
        <v>8.2570411056281934E-4</v>
      </c>
      <c r="AI302">
        <f t="shared" si="368"/>
        <v>790532.57461117464</v>
      </c>
      <c r="AJ302">
        <f t="shared" si="363"/>
        <v>152755.77850162413</v>
      </c>
      <c r="AK302">
        <f t="shared" si="364"/>
        <v>110044.89151732565</v>
      </c>
      <c r="AL302">
        <f t="shared" si="366"/>
        <v>106.97558051051693</v>
      </c>
      <c r="AM302">
        <f t="shared" si="367"/>
        <v>12.692060422951212</v>
      </c>
      <c r="AN302">
        <f t="shared" si="362"/>
        <v>5.5072119922619551</v>
      </c>
      <c r="AO302" s="11">
        <f t="shared" si="324"/>
        <v>1.9232260678629725E-3</v>
      </c>
      <c r="AP302" s="11">
        <f t="shared" si="325"/>
        <v>1.923226067862979E-3</v>
      </c>
      <c r="AQ302" s="11">
        <f t="shared" si="326"/>
        <v>1.923226067862968E-3</v>
      </c>
      <c r="AR302">
        <f t="shared" si="316"/>
        <v>404596.28238169808</v>
      </c>
      <c r="AS302">
        <f t="shared" si="301"/>
        <v>78215.740128705176</v>
      </c>
      <c r="AT302">
        <f t="shared" si="317"/>
        <v>56417.695833642989</v>
      </c>
      <c r="AU302">
        <f t="shared" si="365"/>
        <v>80919.256476339622</v>
      </c>
      <c r="AV302">
        <f t="shared" si="341"/>
        <v>15643.148025741037</v>
      </c>
      <c r="AW302">
        <f t="shared" si="342"/>
        <v>11283.539166728599</v>
      </c>
      <c r="AX302">
        <f t="shared" si="343"/>
        <v>251588.3819998751</v>
      </c>
      <c r="AY302">
        <f t="shared" si="344"/>
        <v>17514.555096488173</v>
      </c>
      <c r="AZ302">
        <f t="shared" si="345"/>
        <v>6628.0008267128569</v>
      </c>
      <c r="BA302">
        <f t="shared" si="346"/>
        <v>15998.758315206873</v>
      </c>
      <c r="BB302">
        <f t="shared" si="347"/>
        <v>34907.167183126367</v>
      </c>
      <c r="BC302">
        <f t="shared" si="348"/>
        <v>59918.231061114799</v>
      </c>
      <c r="BD302">
        <f t="shared" si="349"/>
        <v>1.2809369438528591</v>
      </c>
      <c r="BE302">
        <f t="shared" si="369"/>
        <v>0.22892962336720582</v>
      </c>
      <c r="BF302">
        <f t="shared" si="369"/>
        <v>9.4306365573996173E-2</v>
      </c>
      <c r="BG302">
        <f t="shared" si="369"/>
        <v>1.9318389499603753E-2</v>
      </c>
      <c r="BH302">
        <f t="shared" si="330"/>
        <v>0.10023740593824425</v>
      </c>
      <c r="BI302">
        <f t="shared" si="331"/>
        <v>5.2408772455050717E-3</v>
      </c>
      <c r="BJ302">
        <f t="shared" si="332"/>
        <v>8.8936905877762111E-4</v>
      </c>
      <c r="BK302">
        <f t="shared" si="333"/>
        <v>3.7320017285840052E-5</v>
      </c>
      <c r="BL302">
        <f t="shared" si="334"/>
        <v>2120.4394499501859</v>
      </c>
      <c r="BM302">
        <f t="shared" si="335"/>
        <v>69.562659179861527</v>
      </c>
      <c r="BN302">
        <f t="shared" si="300"/>
        <v>2.1055093837388226</v>
      </c>
      <c r="BO302">
        <f t="shared" si="336"/>
        <v>7330.6409185874681</v>
      </c>
      <c r="BP302">
        <f t="shared" si="337"/>
        <v>179.55220219695542</v>
      </c>
      <c r="BQ302">
        <f t="shared" si="338"/>
        <v>63.797596998055205</v>
      </c>
      <c r="BR302" s="11">
        <f t="shared" si="350"/>
        <v>3.2252084056948432E-2</v>
      </c>
      <c r="BS302">
        <f>MAX(-99,(BS$3*'Climate Model'!E408+BS$4*'Climate Model'!E408^2+BS$6*'Climate Model'!E408^6)*(K302/K$69)^BS$8)</f>
        <v>-18.090096386119271</v>
      </c>
      <c r="BT302">
        <f>MAX(-99,(BT$3*'Climate Model'!E408+BT$4*'Climate Model'!E408^2+BT$6*'Climate Model'!E408^6)*(L302/L$69)^BS$8)</f>
        <v>-18.530958038196424</v>
      </c>
      <c r="BU302">
        <f>MAX(-99,(BU$3*'Climate Model'!E408+BU$4*'Climate Model'!E408^2+BU$6*'Climate Model'!E408^6)*(M302/M$69)^BS$8)</f>
        <v>-13.769727732252514</v>
      </c>
      <c r="BV302" s="41">
        <f t="shared" si="318"/>
        <v>1.1558282811435085E-5</v>
      </c>
      <c r="BW302">
        <f>MAX(-99,(BW$3*'Climate Model'!N408+BW$4*'Climate Model'!N408^2+BW$6*'Climate Model'!N408^6)*(K302/K$69)^BS$8)</f>
        <v>-18.090107692984379</v>
      </c>
      <c r="BX302">
        <f>MAX(-99,(BX$3*'Climate Model'!N408+BX$4*'Climate Model'!N408^2+BX$6*'Climate Model'!N408^6)*(L302/L$69)^BS$8)</f>
        <v>-18.530968497143217</v>
      </c>
      <c r="BY302">
        <f>MAX(-99,(BY$3*'Climate Model'!N408+BY$4*'Climate Model'!N408^2+BY$6*'Climate Model'!N408^6)*(M302/M$69)^BS$8)</f>
        <v>-13.769734764613641</v>
      </c>
      <c r="BZ302">
        <f t="shared" si="339"/>
        <v>5.7895194636216861E-2</v>
      </c>
      <c r="CA302">
        <f t="shared" si="351"/>
        <v>6.6916903302847406E-7</v>
      </c>
    </row>
    <row r="303" spans="1:79" ht="14.5" x14ac:dyDescent="0.35">
      <c r="A303" s="13">
        <v>2254</v>
      </c>
      <c r="B303" s="18">
        <f t="shared" si="302"/>
        <v>1286.5341194060597</v>
      </c>
      <c r="C303">
        <f t="shared" si="303"/>
        <v>3572.6055413687254</v>
      </c>
      <c r="D303">
        <f t="shared" si="304"/>
        <v>6809.6195212334078</v>
      </c>
      <c r="E303" s="11">
        <f t="shared" si="327"/>
        <v>3.5787668753888793E-8</v>
      </c>
      <c r="F303" s="11">
        <f t="shared" si="360"/>
        <v>7.1746386264082039E-8</v>
      </c>
      <c r="G303" s="11">
        <f t="shared" si="361"/>
        <v>1.5840377142306541E-7</v>
      </c>
      <c r="H303">
        <f t="shared" si="352"/>
        <v>405494.77737697022</v>
      </c>
      <c r="I303">
        <f t="shared" si="353"/>
        <v>78392.194570316293</v>
      </c>
      <c r="J303">
        <f t="shared" si="328"/>
        <v>56549.802762805768</v>
      </c>
      <c r="K303">
        <f t="shared" si="305"/>
        <v>315183.85036237561</v>
      </c>
      <c r="L303">
        <f t="shared" si="354"/>
        <v>21942.583266632599</v>
      </c>
      <c r="M303">
        <f t="shared" si="306"/>
        <v>8304.3997666059113</v>
      </c>
      <c r="N303" s="11">
        <f t="shared" si="329"/>
        <v>2.2206839822423662E-3</v>
      </c>
      <c r="O303" s="11">
        <f t="shared" si="319"/>
        <v>2.2559246638145518E-3</v>
      </c>
      <c r="P303" s="11">
        <f t="shared" si="320"/>
        <v>2.3414279776982579E-3</v>
      </c>
      <c r="Q303">
        <f t="shared" si="340"/>
        <v>2655.8416359588896</v>
      </c>
      <c r="R303">
        <f t="shared" si="355"/>
        <v>1749.0070003378871</v>
      </c>
      <c r="S303">
        <f t="shared" si="356"/>
        <v>1685.8709247808201</v>
      </c>
      <c r="T303">
        <f t="shared" si="307"/>
        <v>6.5496321633012631</v>
      </c>
      <c r="U303">
        <f t="shared" si="308"/>
        <v>22.310984019831992</v>
      </c>
      <c r="V303">
        <f t="shared" si="309"/>
        <v>29.812145090091452</v>
      </c>
      <c r="W303" s="11">
        <f t="shared" si="321"/>
        <v>-1.219247815263802E-2</v>
      </c>
      <c r="X303" s="11">
        <f t="shared" si="322"/>
        <v>-1.3228586309256496E-2</v>
      </c>
      <c r="Y303" s="11">
        <f t="shared" si="323"/>
        <v>-1.2203590291796629E-2</v>
      </c>
      <c r="Z303">
        <f t="shared" si="310"/>
        <v>2494.5388659920404</v>
      </c>
      <c r="AA303">
        <f t="shared" si="311"/>
        <v>8142.6919967214053</v>
      </c>
      <c r="AB303">
        <f t="shared" si="312"/>
        <v>3385.8013373212161</v>
      </c>
      <c r="AC303">
        <f t="shared" si="313"/>
        <v>1.2059513475515937</v>
      </c>
      <c r="AD303">
        <f t="shared" si="314"/>
        <v>5.0838223671083451</v>
      </c>
      <c r="AE303">
        <f t="shared" si="315"/>
        <v>2.0276468282867266</v>
      </c>
      <c r="AF303" s="11">
        <f t="shared" si="357"/>
        <v>-2.9039671966837322E-3</v>
      </c>
      <c r="AG303" s="11">
        <f t="shared" si="358"/>
        <v>2.0566286860739247E-3</v>
      </c>
      <c r="AH303" s="11">
        <f t="shared" si="359"/>
        <v>8.2570411056281934E-4</v>
      </c>
      <c r="AI303">
        <f t="shared" si="368"/>
        <v>792398.57362639683</v>
      </c>
      <c r="AJ303">
        <f t="shared" si="363"/>
        <v>153123.34867720277</v>
      </c>
      <c r="AK303">
        <f t="shared" si="364"/>
        <v>110323.9415323217</v>
      </c>
      <c r="AL303">
        <f t="shared" si="366"/>
        <v>107.17926135332891</v>
      </c>
      <c r="AM303">
        <f t="shared" si="367"/>
        <v>12.716226027396919</v>
      </c>
      <c r="AN303">
        <f t="shared" si="362"/>
        <v>5.5176976897900731</v>
      </c>
      <c r="AO303" s="11">
        <f t="shared" si="324"/>
        <v>1.9039938071843427E-3</v>
      </c>
      <c r="AP303" s="11">
        <f t="shared" si="325"/>
        <v>1.9039938071843492E-3</v>
      </c>
      <c r="AQ303" s="11">
        <f t="shared" si="326"/>
        <v>1.9039938071843383E-3</v>
      </c>
      <c r="AR303">
        <f t="shared" si="316"/>
        <v>405494.77737697022</v>
      </c>
      <c r="AS303">
        <f t="shared" si="301"/>
        <v>78392.194570316293</v>
      </c>
      <c r="AT303">
        <f t="shared" si="317"/>
        <v>56549.802762805768</v>
      </c>
      <c r="AU303">
        <f t="shared" si="365"/>
        <v>81098.955475394047</v>
      </c>
      <c r="AV303">
        <f t="shared" si="341"/>
        <v>15678.438914063259</v>
      </c>
      <c r="AW303">
        <f t="shared" si="342"/>
        <v>11309.960552561155</v>
      </c>
      <c r="AX303">
        <f t="shared" si="343"/>
        <v>252147.08028990051</v>
      </c>
      <c r="AY303">
        <f t="shared" si="344"/>
        <v>17554.06661330608</v>
      </c>
      <c r="AZ303">
        <f t="shared" si="345"/>
        <v>6643.519813284729</v>
      </c>
      <c r="BA303">
        <f t="shared" si="346"/>
        <v>16001.612705934047</v>
      </c>
      <c r="BB303">
        <f t="shared" si="347"/>
        <v>34915.220139348326</v>
      </c>
      <c r="BC303">
        <f t="shared" si="348"/>
        <v>59934.166149001554</v>
      </c>
      <c r="BD303">
        <f t="shared" si="349"/>
        <v>1.2202354250533711</v>
      </c>
      <c r="BE303">
        <f t="shared" si="369"/>
        <v>0.22892962336720582</v>
      </c>
      <c r="BF303">
        <f t="shared" si="369"/>
        <v>9.4306365573996173E-2</v>
      </c>
      <c r="BG303">
        <f t="shared" si="369"/>
        <v>1.9318389499603753E-2</v>
      </c>
      <c r="BH303">
        <f t="shared" si="330"/>
        <v>0.10014879380116201</v>
      </c>
      <c r="BI303">
        <f t="shared" si="331"/>
        <v>5.2408772455050717E-3</v>
      </c>
      <c r="BJ303">
        <f t="shared" si="332"/>
        <v>8.8936905877762111E-4</v>
      </c>
      <c r="BK303">
        <f t="shared" si="333"/>
        <v>3.7320017285840052E-5</v>
      </c>
      <c r="BL303">
        <f t="shared" si="334"/>
        <v>2125.1483519261078</v>
      </c>
      <c r="BM303">
        <f t="shared" si="335"/>
        <v>69.719592300514336</v>
      </c>
      <c r="BN303">
        <f t="shared" si="300"/>
        <v>2.1104396166187569</v>
      </c>
      <c r="BO303">
        <f t="shared" si="336"/>
        <v>7442.6394335100313</v>
      </c>
      <c r="BP303">
        <f t="shared" si="337"/>
        <v>181.58326416553092</v>
      </c>
      <c r="BQ303">
        <f t="shared" si="338"/>
        <v>64.531318116967697</v>
      </c>
      <c r="BR303" s="11">
        <f t="shared" si="350"/>
        <v>3.2238364026803773E-2</v>
      </c>
      <c r="BS303">
        <f>MAX(-99,(BS$3*'Climate Model'!E409+BS$4*'Climate Model'!E409^2+BS$6*'Climate Model'!E409^6)*(K303/K$69)^BS$8)</f>
        <v>-18.102020918196896</v>
      </c>
      <c r="BT303">
        <f>MAX(-99,(BT$3*'Climate Model'!E409+BT$4*'Climate Model'!E409^2+BT$6*'Climate Model'!E409^6)*(L303/L$69)^BS$8)</f>
        <v>-18.540828532576342</v>
      </c>
      <c r="BU303">
        <f>MAX(-99,(BU$3*'Climate Model'!E409+BU$4*'Climate Model'!E409^2+BU$6*'Climate Model'!E409^6)*(M303/M$69)^BS$8)</f>
        <v>-13.775332692205385</v>
      </c>
      <c r="BV303" s="41">
        <f t="shared" si="318"/>
        <v>1.1007888391842938E-5</v>
      </c>
      <c r="BW303">
        <f>MAX(-99,(BW$3*'Climate Model'!N409+BW$4*'Climate Model'!N409^2+BW$6*'Climate Model'!N409^6)*(K303/K$69)^BS$8)</f>
        <v>-18.102032206704337</v>
      </c>
      <c r="BX303">
        <f>MAX(-99,(BX$3*'Climate Model'!N409+BX$4*'Climate Model'!N409^2+BX$6*'Climate Model'!N409^6)*(L303/L$69)^BS$8)</f>
        <v>-18.540838974143313</v>
      </c>
      <c r="BY303">
        <f>MAX(-99,(BY$3*'Climate Model'!N409+BY$4*'Climate Model'!N409^2+BY$6*'Climate Model'!N409^6)*(M303/M$69)^BS$8)</f>
        <v>-13.775339712507234</v>
      </c>
      <c r="BZ303">
        <f t="shared" si="339"/>
        <v>5.7929648461497847E-2</v>
      </c>
      <c r="CA303">
        <f t="shared" si="351"/>
        <v>6.3768310484286423E-7</v>
      </c>
    </row>
    <row r="304" spans="1:79" ht="14.5" x14ac:dyDescent="0.35">
      <c r="A304" s="13">
        <v>2255</v>
      </c>
      <c r="B304" s="18">
        <f t="shared" si="302"/>
        <v>1286.5341631460137</v>
      </c>
      <c r="C304">
        <f t="shared" si="303"/>
        <v>3572.6057848741862</v>
      </c>
      <c r="D304">
        <f t="shared" si="304"/>
        <v>6809.620545969352</v>
      </c>
      <c r="E304" s="11">
        <f t="shared" si="327"/>
        <v>3.3998285316194354E-8</v>
      </c>
      <c r="F304" s="11">
        <f t="shared" si="360"/>
        <v>6.8159066950877939E-8</v>
      </c>
      <c r="G304" s="11">
        <f t="shared" si="361"/>
        <v>1.5048358285191213E-7</v>
      </c>
      <c r="H304">
        <f t="shared" si="352"/>
        <v>406390.02654416516</v>
      </c>
      <c r="I304">
        <f t="shared" si="353"/>
        <v>78567.954476362429</v>
      </c>
      <c r="J304">
        <f t="shared" si="328"/>
        <v>56681.198649277299</v>
      </c>
      <c r="K304">
        <f t="shared" si="305"/>
        <v>315879.70081603061</v>
      </c>
      <c r="L304">
        <f t="shared" si="354"/>
        <v>21991.778328581891</v>
      </c>
      <c r="M304">
        <f t="shared" si="306"/>
        <v>8323.6941422275249</v>
      </c>
      <c r="N304" s="11">
        <f t="shared" si="329"/>
        <v>2.2077604955170263E-3</v>
      </c>
      <c r="O304" s="11">
        <f t="shared" si="319"/>
        <v>2.2419904416679194E-3</v>
      </c>
      <c r="P304" s="11">
        <f t="shared" si="320"/>
        <v>2.3233919565386544E-3</v>
      </c>
      <c r="Q304">
        <f t="shared" si="340"/>
        <v>2629.2524063365481</v>
      </c>
      <c r="R304">
        <f t="shared" si="355"/>
        <v>1729.7396124666582</v>
      </c>
      <c r="S304">
        <f t="shared" si="356"/>
        <v>1669.1666361403791</v>
      </c>
      <c r="T304">
        <f t="shared" si="307"/>
        <v>6.4697759162423969</v>
      </c>
      <c r="U304">
        <f t="shared" si="308"/>
        <v>22.015841242081201</v>
      </c>
      <c r="V304">
        <f t="shared" si="309"/>
        <v>29.448329885692377</v>
      </c>
      <c r="W304" s="11">
        <f t="shared" si="321"/>
        <v>-1.219247815263802E-2</v>
      </c>
      <c r="X304" s="11">
        <f t="shared" si="322"/>
        <v>-1.3228586309256496E-2</v>
      </c>
      <c r="Y304" s="11">
        <f t="shared" si="323"/>
        <v>-1.2203590291796629E-2</v>
      </c>
      <c r="Z304">
        <f t="shared" si="310"/>
        <v>2462.4247581216441</v>
      </c>
      <c r="AA304">
        <f t="shared" si="311"/>
        <v>8069.6648122310371</v>
      </c>
      <c r="AB304">
        <f t="shared" si="312"/>
        <v>3355.0818199692831</v>
      </c>
      <c r="AC304">
        <f t="shared" si="313"/>
        <v>1.2024493043975073</v>
      </c>
      <c r="AD304">
        <f t="shared" si="314"/>
        <v>5.0942779020234443</v>
      </c>
      <c r="AE304">
        <f t="shared" si="315"/>
        <v>2.0293210646076125</v>
      </c>
      <c r="AF304" s="11">
        <f t="shared" si="357"/>
        <v>-2.9039671966837322E-3</v>
      </c>
      <c r="AG304" s="11">
        <f t="shared" si="358"/>
        <v>2.0566286860739247E-3</v>
      </c>
      <c r="AH304" s="11">
        <f t="shared" si="359"/>
        <v>8.2570411056281934E-4</v>
      </c>
      <c r="AI304">
        <f t="shared" si="368"/>
        <v>794257.67173915124</v>
      </c>
      <c r="AJ304">
        <f t="shared" si="363"/>
        <v>153489.45272354578</v>
      </c>
      <c r="AK304">
        <f t="shared" si="364"/>
        <v>110601.50793165069</v>
      </c>
      <c r="AL304">
        <f t="shared" si="366"/>
        <v>107.38128931670549</v>
      </c>
      <c r="AM304">
        <f t="shared" si="367"/>
        <v>12.740195526847771</v>
      </c>
      <c r="AN304">
        <f t="shared" si="362"/>
        <v>5.5280982953990367</v>
      </c>
      <c r="AO304" s="11">
        <f t="shared" si="324"/>
        <v>1.8849538691124992E-3</v>
      </c>
      <c r="AP304" s="11">
        <f t="shared" si="325"/>
        <v>1.8849538691125057E-3</v>
      </c>
      <c r="AQ304" s="11">
        <f t="shared" si="326"/>
        <v>1.8849538691124948E-3</v>
      </c>
      <c r="AR304">
        <f t="shared" si="316"/>
        <v>406390.02654416516</v>
      </c>
      <c r="AS304">
        <f t="shared" si="301"/>
        <v>78567.954476362429</v>
      </c>
      <c r="AT304">
        <f t="shared" si="317"/>
        <v>56681.198649277299</v>
      </c>
      <c r="AU304">
        <f t="shared" si="365"/>
        <v>81278.005308833031</v>
      </c>
      <c r="AV304">
        <f t="shared" si="341"/>
        <v>15713.590895272486</v>
      </c>
      <c r="AW304">
        <f t="shared" si="342"/>
        <v>11336.239729855461</v>
      </c>
      <c r="AX304">
        <f t="shared" si="343"/>
        <v>252703.76065282451</v>
      </c>
      <c r="AY304">
        <f t="shared" si="344"/>
        <v>17593.422662865512</v>
      </c>
      <c r="AZ304">
        <f t="shared" si="345"/>
        <v>6658.9553137820203</v>
      </c>
      <c r="BA304">
        <f t="shared" si="346"/>
        <v>16004.450478453642</v>
      </c>
      <c r="BB304">
        <f t="shared" si="347"/>
        <v>34923.223301667305</v>
      </c>
      <c r="BC304">
        <f t="shared" si="348"/>
        <v>59949.97823445528</v>
      </c>
      <c r="BD304">
        <f t="shared" si="349"/>
        <v>1.1624083985962421</v>
      </c>
      <c r="BE304">
        <f t="shared" si="369"/>
        <v>0.22892962336720582</v>
      </c>
      <c r="BF304">
        <f t="shared" si="369"/>
        <v>9.4306365573996173E-2</v>
      </c>
      <c r="BG304">
        <f t="shared" si="369"/>
        <v>1.9318389499603753E-2</v>
      </c>
      <c r="BH304">
        <f t="shared" si="330"/>
        <v>0.10006051417053437</v>
      </c>
      <c r="BI304">
        <f t="shared" si="331"/>
        <v>5.2408772455050717E-3</v>
      </c>
      <c r="BJ304">
        <f t="shared" si="332"/>
        <v>8.8936905877762111E-4</v>
      </c>
      <c r="BK304">
        <f t="shared" si="333"/>
        <v>3.7320017285840052E-5</v>
      </c>
      <c r="BL304">
        <f t="shared" si="334"/>
        <v>2129.8402429155171</v>
      </c>
      <c r="BM304">
        <f t="shared" si="335"/>
        <v>69.875907722725429</v>
      </c>
      <c r="BN304">
        <f t="shared" si="300"/>
        <v>2.1153433133731627</v>
      </c>
      <c r="BO304">
        <f t="shared" si="336"/>
        <v>7556.3499278582703</v>
      </c>
      <c r="BP304">
        <f t="shared" si="337"/>
        <v>183.63732347392053</v>
      </c>
      <c r="BQ304">
        <f t="shared" si="338"/>
        <v>65.273488491030491</v>
      </c>
      <c r="BR304" s="11">
        <f t="shared" si="350"/>
        <v>3.2224763592296507E-2</v>
      </c>
      <c r="BS304">
        <f>MAX(-99,(BS$3*'Climate Model'!E410+BS$4*'Climate Model'!E410^2+BS$6*'Climate Model'!E410^6)*(K304/K$69)^BS$8)</f>
        <v>-18.113223777015509</v>
      </c>
      <c r="BT304">
        <f>MAX(-99,(BT$3*'Climate Model'!E410+BT$4*'Climate Model'!E410^2+BT$6*'Climate Model'!E410^6)*(L304/L$69)^BS$8)</f>
        <v>-18.550041770048281</v>
      </c>
      <c r="BU304">
        <f>MAX(-99,(BU$3*'Climate Model'!E410+BU$4*'Climate Model'!E410^2+BU$6*'Climate Model'!E410^6)*(M304/M$69)^BS$8)</f>
        <v>-13.780514153937192</v>
      </c>
      <c r="BV304" s="41">
        <f t="shared" si="318"/>
        <v>1.0483703230326608E-5</v>
      </c>
      <c r="BW304">
        <f>MAX(-99,(BW$3*'Climate Model'!N410+BW$4*'Climate Model'!N410^2+BW$6*'Climate Model'!N410^6)*(K304/K$69)^BS$8)</f>
        <v>-18.113235047225061</v>
      </c>
      <c r="BX304">
        <f>MAX(-99,(BX$3*'Climate Model'!N410+BX$4*'Climate Model'!N410^2+BX$6*'Climate Model'!N410^6)*(L304/L$69)^BS$8)</f>
        <v>-18.550052194305763</v>
      </c>
      <c r="BY304">
        <f>MAX(-99,(BY$3*'Climate Model'!N410+BY$4*'Climate Model'!N410^2+BY$6*'Climate Model'!N410^6)*(M304/M$69)^BS$8)</f>
        <v>-13.780521162243554</v>
      </c>
      <c r="BZ304">
        <f t="shared" si="339"/>
        <v>5.7963525511431947E-2</v>
      </c>
      <c r="CA304">
        <f t="shared" si="351"/>
        <v>6.0767239964531783E-7</v>
      </c>
    </row>
    <row r="305" spans="1:79" ht="14.5" x14ac:dyDescent="0.35">
      <c r="A305" s="13">
        <v>2256</v>
      </c>
      <c r="B305" s="18">
        <f t="shared" si="302"/>
        <v>1286.5342046989715</v>
      </c>
      <c r="C305">
        <f t="shared" si="303"/>
        <v>3572.6060162043891</v>
      </c>
      <c r="D305">
        <f t="shared" si="304"/>
        <v>6809.6215194686447</v>
      </c>
      <c r="E305" s="11">
        <f t="shared" si="327"/>
        <v>3.2298371050384635E-8</v>
      </c>
      <c r="F305" s="11">
        <f t="shared" si="360"/>
        <v>6.4751113603334033E-8</v>
      </c>
      <c r="G305" s="11">
        <f t="shared" si="361"/>
        <v>1.4295940370931652E-7</v>
      </c>
      <c r="H305">
        <f t="shared" si="352"/>
        <v>407282.04455886187</v>
      </c>
      <c r="I305">
        <f t="shared" si="353"/>
        <v>78743.022803264248</v>
      </c>
      <c r="J305">
        <f t="shared" si="328"/>
        <v>56811.886473842082</v>
      </c>
      <c r="K305">
        <f t="shared" si="305"/>
        <v>316573.04024354281</v>
      </c>
      <c r="L305">
        <f t="shared" si="354"/>
        <v>22040.77988059889</v>
      </c>
      <c r="M305">
        <f t="shared" si="306"/>
        <v>8342.8845951889434</v>
      </c>
      <c r="N305" s="11">
        <f t="shared" si="329"/>
        <v>2.1949477149720378E-3</v>
      </c>
      <c r="O305" s="11">
        <f t="shared" si="319"/>
        <v>2.2281759703494598E-3</v>
      </c>
      <c r="P305" s="11">
        <f t="shared" si="320"/>
        <v>2.3055211584555989E-3</v>
      </c>
      <c r="Q305">
        <f t="shared" si="340"/>
        <v>2602.8960957812637</v>
      </c>
      <c r="R305">
        <f t="shared" si="355"/>
        <v>1710.6608925729618</v>
      </c>
      <c r="S305">
        <f t="shared" si="356"/>
        <v>1652.5983825709659</v>
      </c>
      <c r="T305">
        <f t="shared" si="307"/>
        <v>6.390893314731148</v>
      </c>
      <c r="U305">
        <f t="shared" si="308"/>
        <v>21.724602786039441</v>
      </c>
      <c r="V305">
        <f t="shared" si="309"/>
        <v>29.088954532989717</v>
      </c>
      <c r="W305" s="11">
        <f t="shared" si="321"/>
        <v>-1.219247815263802E-2</v>
      </c>
      <c r="X305" s="11">
        <f t="shared" si="322"/>
        <v>-1.3228586309256496E-2</v>
      </c>
      <c r="Y305" s="11">
        <f t="shared" si="323"/>
        <v>-1.2203590291796629E-2</v>
      </c>
      <c r="Z305">
        <f t="shared" si="310"/>
        <v>2430.692731563418</v>
      </c>
      <c r="AA305">
        <f t="shared" si="311"/>
        <v>7997.1813532098013</v>
      </c>
      <c r="AB305">
        <f t="shared" si="312"/>
        <v>3324.5811725296508</v>
      </c>
      <c r="AC305">
        <f t="shared" si="313"/>
        <v>1.1989574310618618</v>
      </c>
      <c r="AD305">
        <f t="shared" si="314"/>
        <v>5.1047549400915786</v>
      </c>
      <c r="AE305">
        <f t="shared" si="315"/>
        <v>2.0309966833523108</v>
      </c>
      <c r="AF305" s="11">
        <f t="shared" si="357"/>
        <v>-2.9039671966837322E-3</v>
      </c>
      <c r="AG305" s="11">
        <f t="shared" si="358"/>
        <v>2.0566286860739247E-3</v>
      </c>
      <c r="AH305" s="11">
        <f t="shared" si="359"/>
        <v>8.2570411056281934E-4</v>
      </c>
      <c r="AI305">
        <f t="shared" si="368"/>
        <v>796109.90987406927</v>
      </c>
      <c r="AJ305">
        <f t="shared" si="363"/>
        <v>153854.0983464637</v>
      </c>
      <c r="AK305">
        <f t="shared" si="364"/>
        <v>110877.59686834108</v>
      </c>
      <c r="AL305">
        <f t="shared" si="366"/>
        <v>107.58167400570562</v>
      </c>
      <c r="AM305">
        <f t="shared" si="367"/>
        <v>12.763970060890836</v>
      </c>
      <c r="AN305">
        <f t="shared" si="362"/>
        <v>5.5384143035670759</v>
      </c>
      <c r="AO305" s="11">
        <f t="shared" si="324"/>
        <v>1.8661043304213742E-3</v>
      </c>
      <c r="AP305" s="11">
        <f t="shared" si="325"/>
        <v>1.8661043304213805E-3</v>
      </c>
      <c r="AQ305" s="11">
        <f t="shared" si="326"/>
        <v>1.8661043304213699E-3</v>
      </c>
      <c r="AR305">
        <f t="shared" si="316"/>
        <v>407282.04455886187</v>
      </c>
      <c r="AS305">
        <f t="shared" si="301"/>
        <v>78743.022803264248</v>
      </c>
      <c r="AT305">
        <f t="shared" si="317"/>
        <v>56811.886473842082</v>
      </c>
      <c r="AU305">
        <f t="shared" si="365"/>
        <v>81456.408911772378</v>
      </c>
      <c r="AV305">
        <f t="shared" si="341"/>
        <v>15748.60456065285</v>
      </c>
      <c r="AW305">
        <f t="shared" si="342"/>
        <v>11362.377294768417</v>
      </c>
      <c r="AX305">
        <f t="shared" si="343"/>
        <v>253258.43219483428</v>
      </c>
      <c r="AY305">
        <f t="shared" si="344"/>
        <v>17632.623904479111</v>
      </c>
      <c r="AZ305">
        <f t="shared" si="345"/>
        <v>6674.3076761511547</v>
      </c>
      <c r="BA305">
        <f t="shared" si="346"/>
        <v>16007.271776082327</v>
      </c>
      <c r="BB305">
        <f t="shared" si="347"/>
        <v>34931.177102433314</v>
      </c>
      <c r="BC305">
        <f t="shared" si="348"/>
        <v>59965.668461105743</v>
      </c>
      <c r="BD305">
        <f t="shared" si="349"/>
        <v>1.1073198601999141</v>
      </c>
      <c r="BE305">
        <f t="shared" si="369"/>
        <v>0.22892962336720582</v>
      </c>
      <c r="BF305">
        <f t="shared" si="369"/>
        <v>9.4306365573996173E-2</v>
      </c>
      <c r="BG305">
        <f t="shared" si="369"/>
        <v>1.9318389499603753E-2</v>
      </c>
      <c r="BH305">
        <f t="shared" si="330"/>
        <v>9.9972565487857698E-2</v>
      </c>
      <c r="BI305">
        <f t="shared" si="331"/>
        <v>5.2408772455050717E-3</v>
      </c>
      <c r="BJ305">
        <f t="shared" si="332"/>
        <v>8.8936905877762111E-4</v>
      </c>
      <c r="BK305">
        <f t="shared" si="333"/>
        <v>3.7320017285840052E-5</v>
      </c>
      <c r="BL305">
        <f t="shared" si="334"/>
        <v>2134.5151998313218</v>
      </c>
      <c r="BM305">
        <f t="shared" si="335"/>
        <v>70.031608075843877</v>
      </c>
      <c r="BN305">
        <f t="shared" si="300"/>
        <v>2.1202205852449691</v>
      </c>
      <c r="BO305">
        <f t="shared" si="336"/>
        <v>7671.7985662560204</v>
      </c>
      <c r="BP305">
        <f t="shared" si="337"/>
        <v>185.71464036902503</v>
      </c>
      <c r="BQ305">
        <f t="shared" si="338"/>
        <v>66.024205405329923</v>
      </c>
      <c r="BR305" s="11">
        <f t="shared" si="350"/>
        <v>3.2211280551240645E-2</v>
      </c>
      <c r="BS305">
        <f>MAX(-99,(BS$3*'Climate Model'!E411+BS$4*'Climate Model'!E411^2+BS$6*'Climate Model'!E411^6)*(K305/K$69)^BS$8)</f>
        <v>-18.123713943657116</v>
      </c>
      <c r="BT305">
        <f>MAX(-99,(BT$3*'Climate Model'!E411+BT$4*'Climate Model'!E411^2+BT$6*'Climate Model'!E411^6)*(L305/L$69)^BS$8)</f>
        <v>-18.558606041786561</v>
      </c>
      <c r="BU305">
        <f>MAX(-99,(BU$3*'Climate Model'!E411+BU$4*'Climate Model'!E411^2+BU$6*'Climate Model'!E411^6)*(M305/M$69)^BS$8)</f>
        <v>-13.78527757616032</v>
      </c>
      <c r="BV305" s="41">
        <f t="shared" si="318"/>
        <v>9.9844792669777223E-6</v>
      </c>
      <c r="BW305">
        <f>MAX(-99,(BW$3*'Climate Model'!N411+BW$4*'Climate Model'!N411^2+BW$6*'Climate Model'!N411^6)*(K305/K$69)^BS$8)</f>
        <v>-18.123725195628367</v>
      </c>
      <c r="BX305">
        <f>MAX(-99,(BX$3*'Climate Model'!N411+BX$4*'Climate Model'!N411^2+BX$6*'Climate Model'!N411^6)*(L305/L$69)^BS$8)</f>
        <v>-18.558616448804443</v>
      </c>
      <c r="BY305">
        <f>MAX(-99,(BY$3*'Climate Model'!N411+BY$4*'Climate Model'!N411^2+BY$6*'Climate Model'!N411^6)*(M305/M$69)^BS$8)</f>
        <v>-13.785284572534405</v>
      </c>
      <c r="BZ305">
        <f t="shared" si="339"/>
        <v>5.7996831133041812E-2</v>
      </c>
      <c r="CA305">
        <f t="shared" si="351"/>
        <v>5.7906815799826411E-7</v>
      </c>
    </row>
    <row r="306" spans="1:79" ht="14.5" x14ac:dyDescent="0.35">
      <c r="A306" s="13">
        <v>2257</v>
      </c>
      <c r="B306" s="18">
        <f t="shared" si="302"/>
        <v>1286.5342441742825</v>
      </c>
      <c r="C306">
        <f t="shared" si="303"/>
        <v>3572.6062359680964</v>
      </c>
      <c r="D306">
        <f t="shared" si="304"/>
        <v>6809.6224442931043</v>
      </c>
      <c r="E306" s="11">
        <f t="shared" si="327"/>
        <v>3.0683452497865402E-8</v>
      </c>
      <c r="F306" s="11">
        <f t="shared" si="360"/>
        <v>6.1513557923167324E-8</v>
      </c>
      <c r="G306" s="11">
        <f t="shared" si="361"/>
        <v>1.3581143352385068E-7</v>
      </c>
      <c r="H306">
        <f t="shared" si="352"/>
        <v>408170.84565755771</v>
      </c>
      <c r="I306">
        <f t="shared" si="353"/>
        <v>78917.402440008867</v>
      </c>
      <c r="J306">
        <f t="shared" si="328"/>
        <v>56941.869209754244</v>
      </c>
      <c r="K306">
        <f t="shared" si="305"/>
        <v>317263.87968749955</v>
      </c>
      <c r="L306">
        <f t="shared" si="354"/>
        <v>22089.588728107905</v>
      </c>
      <c r="M306">
        <f t="shared" si="306"/>
        <v>8361.971559447491</v>
      </c>
      <c r="N306" s="11">
        <f t="shared" si="329"/>
        <v>2.1822434513857052E-3</v>
      </c>
      <c r="O306" s="11">
        <f t="shared" si="319"/>
        <v>2.2144791506211029E-3</v>
      </c>
      <c r="P306" s="11">
        <f t="shared" si="320"/>
        <v>2.287813530293155E-3</v>
      </c>
      <c r="Q306">
        <f t="shared" si="340"/>
        <v>2576.7713188828934</v>
      </c>
      <c r="R306">
        <f t="shared" si="355"/>
        <v>1691.7694814234981</v>
      </c>
      <c r="S306">
        <f t="shared" si="356"/>
        <v>1636.1656683579715</v>
      </c>
      <c r="T306">
        <f t="shared" si="307"/>
        <v>6.3129724876154478</v>
      </c>
      <c r="U306">
        <f t="shared" si="308"/>
        <v>21.437217003050005</v>
      </c>
      <c r="V306">
        <f t="shared" si="309"/>
        <v>28.733964849852409</v>
      </c>
      <c r="W306" s="11">
        <f t="shared" si="321"/>
        <v>-1.219247815263802E-2</v>
      </c>
      <c r="X306" s="11">
        <f t="shared" si="322"/>
        <v>-1.3228586309256496E-2</v>
      </c>
      <c r="Y306" s="11">
        <f t="shared" si="323"/>
        <v>-1.2203590291796629E-2</v>
      </c>
      <c r="Z306">
        <f t="shared" si="310"/>
        <v>2399.3389406831661</v>
      </c>
      <c r="AA306">
        <f t="shared" si="311"/>
        <v>7925.2396895532629</v>
      </c>
      <c r="AB306">
        <f t="shared" si="312"/>
        <v>3294.2990417044716</v>
      </c>
      <c r="AC306">
        <f t="shared" si="313"/>
        <v>1.195475698011838</v>
      </c>
      <c r="AD306">
        <f t="shared" si="314"/>
        <v>5.1152535255367484</v>
      </c>
      <c r="AE306">
        <f t="shared" si="315"/>
        <v>2.032673685662294</v>
      </c>
      <c r="AF306" s="11">
        <f t="shared" si="357"/>
        <v>-2.9039671966837322E-3</v>
      </c>
      <c r="AG306" s="11">
        <f t="shared" si="358"/>
        <v>2.0566286860739247E-3</v>
      </c>
      <c r="AH306" s="11">
        <f t="shared" si="359"/>
        <v>8.2570411056281934E-4</v>
      </c>
      <c r="AI306">
        <f t="shared" si="368"/>
        <v>797955.32779843477</v>
      </c>
      <c r="AJ306">
        <f t="shared" si="363"/>
        <v>154217.29307247017</v>
      </c>
      <c r="AK306">
        <f t="shared" si="364"/>
        <v>111152.21447627539</v>
      </c>
      <c r="AL306">
        <f t="shared" si="366"/>
        <v>107.78042504716429</v>
      </c>
      <c r="AM306">
        <f t="shared" si="367"/>
        <v>12.787550771696793</v>
      </c>
      <c r="AN306">
        <f t="shared" si="362"/>
        <v>5.5486462098934748</v>
      </c>
      <c r="AO306" s="11">
        <f t="shared" si="324"/>
        <v>1.8474432871171604E-3</v>
      </c>
      <c r="AP306" s="11">
        <f t="shared" si="325"/>
        <v>1.8474432871171667E-3</v>
      </c>
      <c r="AQ306" s="11">
        <f t="shared" si="326"/>
        <v>1.8474432871171563E-3</v>
      </c>
      <c r="AR306">
        <f t="shared" si="316"/>
        <v>408170.84565755771</v>
      </c>
      <c r="AS306">
        <f t="shared" si="301"/>
        <v>78917.402440008867</v>
      </c>
      <c r="AT306">
        <f t="shared" si="317"/>
        <v>56941.869209754244</v>
      </c>
      <c r="AU306">
        <f t="shared" si="365"/>
        <v>81634.169131511546</v>
      </c>
      <c r="AV306">
        <f t="shared" si="341"/>
        <v>15783.480488001775</v>
      </c>
      <c r="AW306">
        <f t="shared" si="342"/>
        <v>11388.37384195085</v>
      </c>
      <c r="AX306">
        <f t="shared" si="343"/>
        <v>253811.10374999963</v>
      </c>
      <c r="AY306">
        <f t="shared" si="344"/>
        <v>17671.670982486321</v>
      </c>
      <c r="AZ306">
        <f t="shared" si="345"/>
        <v>6689.5772475579925</v>
      </c>
      <c r="BA306">
        <f t="shared" si="346"/>
        <v>16010.076739261411</v>
      </c>
      <c r="BB306">
        <f t="shared" si="347"/>
        <v>34939.081966224323</v>
      </c>
      <c r="BC306">
        <f t="shared" si="348"/>
        <v>59981.237957536774</v>
      </c>
      <c r="BD306">
        <f t="shared" si="349"/>
        <v>1.0548402338662504</v>
      </c>
      <c r="BE306">
        <f t="shared" si="369"/>
        <v>0.22892962336720582</v>
      </c>
      <c r="BF306">
        <f t="shared" si="369"/>
        <v>9.4306365573996173E-2</v>
      </c>
      <c r="BG306">
        <f t="shared" si="369"/>
        <v>1.9318389499603753E-2</v>
      </c>
      <c r="BH306">
        <f t="shared" si="330"/>
        <v>9.9884946192293211E-2</v>
      </c>
      <c r="BI306">
        <f t="shared" si="331"/>
        <v>5.2408772455050717E-3</v>
      </c>
      <c r="BJ306">
        <f t="shared" si="332"/>
        <v>8.8936905877762111E-4</v>
      </c>
      <c r="BK306">
        <f t="shared" si="333"/>
        <v>3.7320017285840052E-5</v>
      </c>
      <c r="BL306">
        <f t="shared" si="334"/>
        <v>2139.1732972852569</v>
      </c>
      <c r="BM306">
        <f t="shared" si="335"/>
        <v>70.186695929245431</v>
      </c>
      <c r="BN306">
        <f t="shared" si="300"/>
        <v>2.1250715431960718</v>
      </c>
      <c r="BO306">
        <f t="shared" si="336"/>
        <v>7789.0119133608241</v>
      </c>
      <c r="BP306">
        <f t="shared" si="337"/>
        <v>187.81547804712957</v>
      </c>
      <c r="BQ306">
        <f t="shared" si="338"/>
        <v>66.783567265974312</v>
      </c>
      <c r="BR306" s="11">
        <f t="shared" si="350"/>
        <v>3.2197912759246411E-2</v>
      </c>
      <c r="BS306">
        <f>MAX(-99,(BS$3*'Climate Model'!E412+BS$4*'Climate Model'!E412^2+BS$6*'Climate Model'!E412^6)*(K306/K$69)^BS$8)</f>
        <v>-18.133500350217069</v>
      </c>
      <c r="BT306">
        <f>MAX(-99,(BT$3*'Climate Model'!E412+BT$4*'Climate Model'!E412^2+BT$6*'Climate Model'!E412^6)*(L306/L$69)^BS$8)</f>
        <v>-18.566529589793848</v>
      </c>
      <c r="BU306">
        <f>MAX(-99,(BU$3*'Climate Model'!E412+BU$4*'Climate Model'!E412^2+BU$6*'Climate Model'!E412^6)*(M306/M$69)^BS$8)</f>
        <v>-13.7896283795593</v>
      </c>
      <c r="BV306" s="41">
        <f t="shared" si="318"/>
        <v>9.5090278733121144E-6</v>
      </c>
      <c r="BW306">
        <f>MAX(-99,(BW$3*'Climate Model'!N412+BW$4*'Climate Model'!N412^2+BW$6*'Climate Model'!N412^6)*(K306/K$69)^BS$8)</f>
        <v>-18.133511584009391</v>
      </c>
      <c r="BX306">
        <f>MAX(-99,(BX$3*'Climate Model'!N412+BX$4*'Climate Model'!N412^2+BX$6*'Climate Model'!N412^6)*(L306/L$69)^BS$8)</f>
        <v>-18.566539979641558</v>
      </c>
      <c r="BY306">
        <f>MAX(-99,(BY$3*'Climate Model'!N412+BY$4*'Climate Model'!N412^2+BY$6*'Climate Model'!N412^6)*(M306/M$69)^BS$8)</f>
        <v>-13.789635364063741</v>
      </c>
      <c r="BZ306">
        <f t="shared" si="339"/>
        <v>5.8029570430775418E-2</v>
      </c>
      <c r="CA306">
        <f t="shared" si="351"/>
        <v>5.5180480270257191E-7</v>
      </c>
    </row>
    <row r="307" spans="1:79" ht="14.5" x14ac:dyDescent="0.35">
      <c r="A307" s="13">
        <v>2258</v>
      </c>
      <c r="B307" s="18">
        <f t="shared" si="302"/>
        <v>1286.5342816758293</v>
      </c>
      <c r="C307">
        <f t="shared" si="303"/>
        <v>3572.6064447436311</v>
      </c>
      <c r="D307">
        <f t="shared" si="304"/>
        <v>6809.6233228764604</v>
      </c>
      <c r="E307" s="11">
        <f t="shared" si="327"/>
        <v>2.9149279872972132E-8</v>
      </c>
      <c r="F307" s="11">
        <f t="shared" si="360"/>
        <v>5.8437880027008954E-8</v>
      </c>
      <c r="G307" s="11">
        <f t="shared" si="361"/>
        <v>1.2902086184765814E-7</v>
      </c>
      <c r="H307">
        <f t="shared" si="352"/>
        <v>409056.44365072536</v>
      </c>
      <c r="I307">
        <f t="shared" si="353"/>
        <v>79091.096210205433</v>
      </c>
      <c r="J307">
        <f t="shared" si="328"/>
        <v>57071.149822925734</v>
      </c>
      <c r="K307">
        <f t="shared" si="305"/>
        <v>317952.22986043687</v>
      </c>
      <c r="L307">
        <f t="shared" si="354"/>
        <v>22138.205658384795</v>
      </c>
      <c r="M307">
        <f t="shared" si="306"/>
        <v>8380.9554680064521</v>
      </c>
      <c r="N307" s="11">
        <f t="shared" si="329"/>
        <v>2.1696455758384442E-3</v>
      </c>
      <c r="O307" s="11">
        <f t="shared" si="319"/>
        <v>2.2008979377251925E-3</v>
      </c>
      <c r="P307" s="11">
        <f t="shared" si="320"/>
        <v>2.2702670565188324E-3</v>
      </c>
      <c r="Q307">
        <f t="shared" si="340"/>
        <v>2550.8766814714909</v>
      </c>
      <c r="R307">
        <f t="shared" si="355"/>
        <v>1673.0640170796867</v>
      </c>
      <c r="S307">
        <f t="shared" si="356"/>
        <v>1619.8679842653926</v>
      </c>
      <c r="T307">
        <f t="shared" si="307"/>
        <v>6.2360017084819912</v>
      </c>
      <c r="U307">
        <f t="shared" si="308"/>
        <v>21.153632927694897</v>
      </c>
      <c r="V307">
        <f t="shared" si="309"/>
        <v>28.383307315365926</v>
      </c>
      <c r="W307" s="11">
        <f t="shared" si="321"/>
        <v>-1.219247815263802E-2</v>
      </c>
      <c r="X307" s="11">
        <f t="shared" si="322"/>
        <v>-1.3228586309256496E-2</v>
      </c>
      <c r="Y307" s="11">
        <f t="shared" si="323"/>
        <v>-1.2203590291796629E-2</v>
      </c>
      <c r="Z307">
        <f t="shared" si="310"/>
        <v>2368.3595594601347</v>
      </c>
      <c r="AA307">
        <f t="shared" si="311"/>
        <v>7853.8378439510589</v>
      </c>
      <c r="AB307">
        <f t="shared" si="312"/>
        <v>3264.2350440813084</v>
      </c>
      <c r="AC307">
        <f t="shared" si="313"/>
        <v>1.1920040758003789</v>
      </c>
      <c r="AD307">
        <f t="shared" si="314"/>
        <v>5.1257737026739081</v>
      </c>
      <c r="AE307">
        <f t="shared" si="315"/>
        <v>2.0343520726799782</v>
      </c>
      <c r="AF307" s="11">
        <f t="shared" si="357"/>
        <v>-2.9039671966837322E-3</v>
      </c>
      <c r="AG307" s="11">
        <f t="shared" si="358"/>
        <v>2.0566286860739247E-3</v>
      </c>
      <c r="AH307" s="11">
        <f t="shared" si="359"/>
        <v>8.2570411056281934E-4</v>
      </c>
      <c r="AI307">
        <f t="shared" si="368"/>
        <v>799793.96415010293</v>
      </c>
      <c r="AJ307">
        <f t="shared" si="363"/>
        <v>154579.04425322494</v>
      </c>
      <c r="AK307">
        <f t="shared" si="364"/>
        <v>111425.36687059869</v>
      </c>
      <c r="AL307">
        <f t="shared" si="366"/>
        <v>107.97755208767293</v>
      </c>
      <c r="AM307">
        <f t="shared" si="367"/>
        <v>12.810938803780317</v>
      </c>
      <c r="AN307">
        <f t="shared" si="362"/>
        <v>5.5587945109945993</v>
      </c>
      <c r="AO307" s="11">
        <f t="shared" si="324"/>
        <v>1.8289688542459887E-3</v>
      </c>
      <c r="AP307" s="11">
        <f t="shared" si="325"/>
        <v>1.8289688542459949E-3</v>
      </c>
      <c r="AQ307" s="11">
        <f t="shared" si="326"/>
        <v>1.8289688542459848E-3</v>
      </c>
      <c r="AR307">
        <f t="shared" si="316"/>
        <v>409056.44365072536</v>
      </c>
      <c r="AS307">
        <f t="shared" si="301"/>
        <v>79091.096210205433</v>
      </c>
      <c r="AT307">
        <f t="shared" si="317"/>
        <v>57071.149822925734</v>
      </c>
      <c r="AU307">
        <f t="shared" si="365"/>
        <v>81811.288730145083</v>
      </c>
      <c r="AV307">
        <f t="shared" si="341"/>
        <v>15818.219242041087</v>
      </c>
      <c r="AW307">
        <f t="shared" si="342"/>
        <v>11414.229964585147</v>
      </c>
      <c r="AX307">
        <f t="shared" si="343"/>
        <v>254361.78388834951</v>
      </c>
      <c r="AY307">
        <f t="shared" si="344"/>
        <v>17710.564526707836</v>
      </c>
      <c r="AZ307">
        <f t="shared" si="345"/>
        <v>6704.764374405162</v>
      </c>
      <c r="BA307">
        <f t="shared" si="346"/>
        <v>16012.865505637581</v>
      </c>
      <c r="BB307">
        <f t="shared" si="347"/>
        <v>34946.938310055142</v>
      </c>
      <c r="BC307">
        <f t="shared" si="348"/>
        <v>59996.68783759779</v>
      </c>
      <c r="BD307">
        <f t="shared" si="349"/>
        <v>1.0048460684343457</v>
      </c>
      <c r="BE307">
        <f t="shared" si="369"/>
        <v>0.22892962336720582</v>
      </c>
      <c r="BF307">
        <f t="shared" si="369"/>
        <v>9.4306365573996173E-2</v>
      </c>
      <c r="BG307">
        <f t="shared" si="369"/>
        <v>1.9318389499603753E-2</v>
      </c>
      <c r="BH307">
        <f t="shared" si="330"/>
        <v>9.9797654721202861E-2</v>
      </c>
      <c r="BI307">
        <f t="shared" si="331"/>
        <v>5.2408772455050717E-3</v>
      </c>
      <c r="BJ307">
        <f t="shared" si="332"/>
        <v>8.8936905877762111E-4</v>
      </c>
      <c r="BK307">
        <f t="shared" si="333"/>
        <v>3.7320017285840052E-5</v>
      </c>
      <c r="BL307">
        <f t="shared" si="334"/>
        <v>2143.8146076563139</v>
      </c>
      <c r="BM307">
        <f t="shared" si="335"/>
        <v>70.341173794160682</v>
      </c>
      <c r="BN307">
        <f t="shared" si="300"/>
        <v>2.1298962979143559</v>
      </c>
      <c r="BO307">
        <f t="shared" si="336"/>
        <v>7908.0169399814895</v>
      </c>
      <c r="BP307">
        <f t="shared" si="337"/>
        <v>189.94010268731026</v>
      </c>
      <c r="BQ307">
        <f t="shared" si="338"/>
        <v>67.551673613002151</v>
      </c>
      <c r="BR307" s="11">
        <f t="shared" si="350"/>
        <v>3.2184658128358218E-2</v>
      </c>
      <c r="BS307">
        <f>MAX(-99,(BS$3*'Climate Model'!E413+BS$4*'Climate Model'!E413^2+BS$6*'Climate Model'!E413^6)*(K307/K$69)^BS$8)</f>
        <v>-18.142591878519898</v>
      </c>
      <c r="BT307">
        <f>MAX(-99,(BT$3*'Climate Model'!E413+BT$4*'Climate Model'!E413^2+BT$6*'Climate Model'!E413^6)*(L307/L$69)^BS$8)</f>
        <v>-18.573820605853282</v>
      </c>
      <c r="BU307">
        <f>MAX(-99,(BU$3*'Climate Model'!E413+BU$4*'Climate Model'!E413^2+BU$6*'Climate Model'!E413^6)*(M307/M$69)^BS$8)</f>
        <v>-13.793571946308452</v>
      </c>
      <c r="BV307" s="41">
        <f t="shared" si="318"/>
        <v>9.0562170222020173E-6</v>
      </c>
      <c r="BW307">
        <f>MAX(-99,(BW$3*'Climate Model'!N413+BW$4*'Climate Model'!N413^2+BW$6*'Climate Model'!N413^6)*(K307/K$69)^BS$8)</f>
        <v>-18.142603094192445</v>
      </c>
      <c r="BX307">
        <f>MAX(-99,(BX$3*'Climate Model'!N413+BX$4*'Climate Model'!N413^2+BX$6*'Climate Model'!N413^6)*(L307/L$69)^BS$8)</f>
        <v>-18.573830978599823</v>
      </c>
      <c r="BY307">
        <f>MAX(-99,(BY$3*'Climate Model'!N413+BY$4*'Climate Model'!N413^2+BY$6*'Climate Model'!N413^6)*(M307/M$69)^BS$8)</f>
        <v>-13.793578919005297</v>
      </c>
      <c r="BZ307">
        <f t="shared" si="339"/>
        <v>5.8061748462059068E-2</v>
      </c>
      <c r="CA307">
        <f t="shared" si="351"/>
        <v>5.2581979476091111E-7</v>
      </c>
    </row>
    <row r="308" spans="1:79" ht="14.5" x14ac:dyDescent="0.35">
      <c r="A308" s="13">
        <v>2259</v>
      </c>
      <c r="B308" s="18">
        <f t="shared" si="302"/>
        <v>1286.5343173022998</v>
      </c>
      <c r="C308">
        <f t="shared" si="303"/>
        <v>3572.6066430804008</v>
      </c>
      <c r="D308">
        <f t="shared" si="304"/>
        <v>6809.6241575307567</v>
      </c>
      <c r="E308" s="11">
        <f t="shared" si="327"/>
        <v>2.7691815879323525E-8</v>
      </c>
      <c r="F308" s="11">
        <f t="shared" si="360"/>
        <v>5.5515986025658502E-8</v>
      </c>
      <c r="G308" s="11">
        <f t="shared" si="361"/>
        <v>1.2256981875527521E-7</v>
      </c>
      <c r="H308">
        <f t="shared" si="352"/>
        <v>409938.85193569254</v>
      </c>
      <c r="I308">
        <f t="shared" si="353"/>
        <v>79264.106874110716</v>
      </c>
      <c r="J308">
        <f t="shared" si="328"/>
        <v>57199.731272109559</v>
      </c>
      <c r="K308">
        <f t="shared" si="305"/>
        <v>318638.10115480062</v>
      </c>
      <c r="L308">
        <f t="shared" si="354"/>
        <v>22186.631441116897</v>
      </c>
      <c r="M308">
        <f t="shared" si="306"/>
        <v>8399.8367529362731</v>
      </c>
      <c r="N308" s="11">
        <f t="shared" si="329"/>
        <v>2.1571520182915842E-3</v>
      </c>
      <c r="O308" s="11">
        <f t="shared" si="319"/>
        <v>2.1874303400809042E-3</v>
      </c>
      <c r="P308" s="11">
        <f t="shared" si="320"/>
        <v>2.2528797583877716E-3</v>
      </c>
      <c r="Q308">
        <f t="shared" si="340"/>
        <v>2525.2107812908898</v>
      </c>
      <c r="R308">
        <f t="shared" si="355"/>
        <v>1654.5431353715605</v>
      </c>
      <c r="S308">
        <f t="shared" si="356"/>
        <v>1603.7048080280451</v>
      </c>
      <c r="T308">
        <f t="shared" si="307"/>
        <v>6.1599693938915108</v>
      </c>
      <c r="U308">
        <f t="shared" si="308"/>
        <v>20.873800268756554</v>
      </c>
      <c r="V308">
        <f t="shared" si="309"/>
        <v>28.036929061763047</v>
      </c>
      <c r="W308" s="11">
        <f t="shared" si="321"/>
        <v>-1.219247815263802E-2</v>
      </c>
      <c r="X308" s="11">
        <f t="shared" si="322"/>
        <v>-1.3228586309256496E-2</v>
      </c>
      <c r="Y308" s="11">
        <f t="shared" si="323"/>
        <v>-1.2203590291796629E-2</v>
      </c>
      <c r="Z308">
        <f t="shared" si="310"/>
        <v>2337.750782083433</v>
      </c>
      <c r="AA308">
        <f t="shared" si="311"/>
        <v>7782.9737938253265</v>
      </c>
      <c r="AB308">
        <f t="shared" si="312"/>
        <v>3234.3887670190948</v>
      </c>
      <c r="AC308">
        <f t="shared" si="313"/>
        <v>1.1885425350659413</v>
      </c>
      <c r="AD308">
        <f t="shared" si="314"/>
        <v>5.1363155159091507</v>
      </c>
      <c r="AE308">
        <f t="shared" si="315"/>
        <v>2.0360318455487221</v>
      </c>
      <c r="AF308" s="11">
        <f t="shared" si="357"/>
        <v>-2.9039671966837322E-3</v>
      </c>
      <c r="AG308" s="11">
        <f t="shared" si="358"/>
        <v>2.0566286860739247E-3</v>
      </c>
      <c r="AH308" s="11">
        <f t="shared" si="359"/>
        <v>8.2570411056281934E-4</v>
      </c>
      <c r="AI308">
        <f t="shared" si="368"/>
        <v>801625.85646523768</v>
      </c>
      <c r="AJ308">
        <f t="shared" si="363"/>
        <v>154939.35906994354</v>
      </c>
      <c r="AK308">
        <f t="shared" si="364"/>
        <v>111697.06014812397</v>
      </c>
      <c r="AL308">
        <f t="shared" si="366"/>
        <v>108.17306479160175</v>
      </c>
      <c r="AM308">
        <f t="shared" si="367"/>
        <v>12.834135303765425</v>
      </c>
      <c r="AN308">
        <f t="shared" si="362"/>
        <v>5.5688597044020849</v>
      </c>
      <c r="AO308" s="11">
        <f t="shared" si="324"/>
        <v>1.8106791657035287E-3</v>
      </c>
      <c r="AP308" s="11">
        <f t="shared" si="325"/>
        <v>1.810679165703535E-3</v>
      </c>
      <c r="AQ308" s="11">
        <f t="shared" si="326"/>
        <v>1.8106791657035248E-3</v>
      </c>
      <c r="AR308">
        <f t="shared" si="316"/>
        <v>409938.85193569254</v>
      </c>
      <c r="AS308">
        <f t="shared" si="301"/>
        <v>79264.106874110716</v>
      </c>
      <c r="AT308">
        <f t="shared" si="317"/>
        <v>57199.731272109559</v>
      </c>
      <c r="AU308">
        <f t="shared" si="365"/>
        <v>81987.770387138517</v>
      </c>
      <c r="AV308">
        <f t="shared" si="341"/>
        <v>15852.821374822144</v>
      </c>
      <c r="AW308">
        <f t="shared" si="342"/>
        <v>11439.946254421913</v>
      </c>
      <c r="AX308">
        <f t="shared" si="343"/>
        <v>254910.48092384049</v>
      </c>
      <c r="AY308">
        <f t="shared" si="344"/>
        <v>17749.305152893518</v>
      </c>
      <c r="AZ308">
        <f t="shared" si="345"/>
        <v>6719.8694023490179</v>
      </c>
      <c r="BA308">
        <f t="shared" si="346"/>
        <v>16015.63821014164</v>
      </c>
      <c r="BB308">
        <f t="shared" si="347"/>
        <v>34954.74654358087</v>
      </c>
      <c r="BC308">
        <f t="shared" si="348"/>
        <v>60012.019200706549</v>
      </c>
      <c r="BD308">
        <f t="shared" si="349"/>
        <v>0.95721974843523849</v>
      </c>
      <c r="BE308">
        <f t="shared" si="369"/>
        <v>0.22892962336720582</v>
      </c>
      <c r="BF308">
        <f t="shared" si="369"/>
        <v>9.4306365573996173E-2</v>
      </c>
      <c r="BG308">
        <f t="shared" si="369"/>
        <v>1.9318389499603753E-2</v>
      </c>
      <c r="BH308">
        <f t="shared" si="330"/>
        <v>9.9710689510670525E-2</v>
      </c>
      <c r="BI308">
        <f t="shared" si="331"/>
        <v>5.2408772455050717E-3</v>
      </c>
      <c r="BJ308">
        <f t="shared" si="332"/>
        <v>8.8936905877762111E-4</v>
      </c>
      <c r="BK308">
        <f t="shared" si="333"/>
        <v>3.7320017285840052E-5</v>
      </c>
      <c r="BL308">
        <f t="shared" si="334"/>
        <v>2148.4392011582436</v>
      </c>
      <c r="BM308">
        <f t="shared" si="335"/>
        <v>70.49504412547661</v>
      </c>
      <c r="BN308">
        <f t="shared" si="300"/>
        <v>2.1346949598205347</v>
      </c>
      <c r="BO308">
        <f t="shared" si="336"/>
        <v>8028.8410292892804</v>
      </c>
      <c r="BP308">
        <f t="shared" si="337"/>
        <v>192.08878348521787</v>
      </c>
      <c r="BQ308">
        <f t="shared" si="338"/>
        <v>68.328625133439573</v>
      </c>
      <c r="BR308" s="11">
        <f t="shared" si="350"/>
        <v>3.2171514625732839E-2</v>
      </c>
      <c r="BS308">
        <f>MAX(-99,(BS$3*'Climate Model'!E414+BS$4*'Climate Model'!E414^2+BS$6*'Climate Model'!E414^6)*(K308/K$69)^BS$8)</f>
        <v>-18.150997358896536</v>
      </c>
      <c r="BT308">
        <f>MAX(-99,(BT$3*'Climate Model'!E414+BT$4*'Climate Model'!E414^2+BT$6*'Climate Model'!E414^6)*(L308/L$69)^BS$8)</f>
        <v>-18.580487230534537</v>
      </c>
      <c r="BU308">
        <f>MAX(-99,(BU$3*'Climate Model'!E414+BU$4*'Climate Model'!E414^2+BU$6*'Climate Model'!E414^6)*(M308/M$69)^BS$8)</f>
        <v>-13.797113619621058</v>
      </c>
      <c r="BV308" s="41">
        <f t="shared" si="318"/>
        <v>8.6249685925733456E-6</v>
      </c>
      <c r="BW308">
        <f>MAX(-99,(BW$3*'Climate Model'!N414+BW$4*'Climate Model'!N414^2+BW$6*'Climate Model'!N414^6)*(K308/K$69)^BS$8)</f>
        <v>-18.151008556508227</v>
      </c>
      <c r="BX308">
        <f>MAX(-99,(BX$3*'Climate Model'!N414+BX$4*'Climate Model'!N414^2+BX$6*'Climate Model'!N414^6)*(L308/L$69)^BS$8)</f>
        <v>-18.580497586248409</v>
      </c>
      <c r="BY308">
        <f>MAX(-99,(BY$3*'Climate Model'!N414+BY$4*'Climate Model'!N414^2+BY$6*'Climate Model'!N414^6)*(M308/M$69)^BS$8)</f>
        <v>-13.797120580571766</v>
      </c>
      <c r="BZ308">
        <f t="shared" si="339"/>
        <v>5.8093370021552376E-2</v>
      </c>
      <c r="CA308">
        <f t="shared" si="351"/>
        <v>5.0105349187263114E-7</v>
      </c>
    </row>
    <row r="309" spans="1:79" ht="14.5" x14ac:dyDescent="0.35">
      <c r="A309" s="13">
        <v>2260</v>
      </c>
      <c r="B309" s="18">
        <f t="shared" si="302"/>
        <v>1286.5343511474475</v>
      </c>
      <c r="C309">
        <f t="shared" si="303"/>
        <v>3572.6068315003422</v>
      </c>
      <c r="D309">
        <f t="shared" si="304"/>
        <v>6809.6249504524367</v>
      </c>
      <c r="E309" s="11">
        <f t="shared" si="327"/>
        <v>2.6307225085357347E-8</v>
      </c>
      <c r="F309" s="11">
        <f t="shared" si="360"/>
        <v>5.2740186724375576E-8</v>
      </c>
      <c r="G309" s="11">
        <f t="shared" si="361"/>
        <v>1.1644132781751144E-7</v>
      </c>
      <c r="H309">
        <f t="shared" si="352"/>
        <v>410818.08350933361</v>
      </c>
      <c r="I309">
        <f t="shared" si="353"/>
        <v>79436.437130621867</v>
      </c>
      <c r="J309">
        <f t="shared" si="328"/>
        <v>57327.616509076615</v>
      </c>
      <c r="K309">
        <f t="shared" si="305"/>
        <v>319321.50365276216</v>
      </c>
      <c r="L309">
        <f t="shared" si="354"/>
        <v>22234.866828954127</v>
      </c>
      <c r="M309">
        <f t="shared" si="306"/>
        <v>8418.6158453950866</v>
      </c>
      <c r="N309" s="11">
        <f t="shared" si="329"/>
        <v>2.1447607661631302E-3</v>
      </c>
      <c r="O309" s="11">
        <f t="shared" si="319"/>
        <v>2.1740744179776354E-3</v>
      </c>
      <c r="P309" s="11">
        <f t="shared" si="320"/>
        <v>2.235649693102546E-3</v>
      </c>
      <c r="Q309">
        <f t="shared" si="340"/>
        <v>2499.7722086486679</v>
      </c>
      <c r="R309">
        <f t="shared" si="355"/>
        <v>1636.2054703541953</v>
      </c>
      <c r="S309">
        <f t="shared" si="356"/>
        <v>1587.6756048320879</v>
      </c>
      <c r="T309">
        <f t="shared" si="307"/>
        <v>6.0848641016355698</v>
      </c>
      <c r="U309">
        <f t="shared" si="308"/>
        <v>20.597669400299125</v>
      </c>
      <c r="V309">
        <f t="shared" si="309"/>
        <v>27.694777866453126</v>
      </c>
      <c r="W309" s="11">
        <f t="shared" si="321"/>
        <v>-1.219247815263802E-2</v>
      </c>
      <c r="X309" s="11">
        <f t="shared" si="322"/>
        <v>-1.3228586309256496E-2</v>
      </c>
      <c r="Y309" s="11">
        <f t="shared" si="323"/>
        <v>-1.2203590291796629E-2</v>
      </c>
      <c r="Z309">
        <f t="shared" si="310"/>
        <v>2307.5088235148955</v>
      </c>
      <c r="AA309">
        <f t="shared" si="311"/>
        <v>7712.6454732118118</v>
      </c>
      <c r="AB309">
        <f t="shared" si="312"/>
        <v>3204.7597695149966</v>
      </c>
      <c r="AC309">
        <f t="shared" si="313"/>
        <v>1.1850910465322464</v>
      </c>
      <c r="AD309">
        <f t="shared" si="314"/>
        <v>5.1468790097398962</v>
      </c>
      <c r="AE309">
        <f t="shared" si="315"/>
        <v>2.0377130054128285</v>
      </c>
      <c r="AF309" s="11">
        <f t="shared" si="357"/>
        <v>-2.9039671966837322E-3</v>
      </c>
      <c r="AG309" s="11">
        <f t="shared" si="358"/>
        <v>2.0566286860739247E-3</v>
      </c>
      <c r="AH309" s="11">
        <f t="shared" si="359"/>
        <v>8.2570411056281934E-4</v>
      </c>
      <c r="AI309">
        <f t="shared" si="368"/>
        <v>803451.04120585241</v>
      </c>
      <c r="AJ309">
        <f t="shared" si="363"/>
        <v>155298.24453777133</v>
      </c>
      <c r="AK309">
        <f t="shared" si="364"/>
        <v>111967.30038773348</v>
      </c>
      <c r="AL309">
        <f t="shared" si="366"/>
        <v>108.3669728391631</v>
      </c>
      <c r="AM309">
        <f t="shared" si="367"/>
        <v>12.857141420155729</v>
      </c>
      <c r="AN309">
        <f t="shared" si="362"/>
        <v>5.5788422884631359</v>
      </c>
      <c r="AO309" s="11">
        <f t="shared" si="324"/>
        <v>1.7925723740464935E-3</v>
      </c>
      <c r="AP309" s="11">
        <f t="shared" si="325"/>
        <v>1.7925723740464996E-3</v>
      </c>
      <c r="AQ309" s="11">
        <f t="shared" si="326"/>
        <v>1.7925723740464896E-3</v>
      </c>
      <c r="AR309">
        <f t="shared" si="316"/>
        <v>410818.08350933361</v>
      </c>
      <c r="AS309">
        <f t="shared" si="301"/>
        <v>79436.437130621867</v>
      </c>
      <c r="AT309">
        <f t="shared" si="317"/>
        <v>57327.616509076615</v>
      </c>
      <c r="AU309">
        <f t="shared" si="365"/>
        <v>82163.616701866733</v>
      </c>
      <c r="AV309">
        <f t="shared" si="341"/>
        <v>15887.287426124374</v>
      </c>
      <c r="AW309">
        <f t="shared" si="342"/>
        <v>11465.523301815323</v>
      </c>
      <c r="AX309">
        <f t="shared" si="343"/>
        <v>255457.20292220969</v>
      </c>
      <c r="AY309">
        <f t="shared" si="344"/>
        <v>17787.893463163302</v>
      </c>
      <c r="AZ309">
        <f t="shared" si="345"/>
        <v>6734.8926763160689</v>
      </c>
      <c r="BA309">
        <f t="shared" si="346"/>
        <v>16018.394985065246</v>
      </c>
      <c r="BB309">
        <f t="shared" si="347"/>
        <v>34962.507069295047</v>
      </c>
      <c r="BC309">
        <f t="shared" si="348"/>
        <v>60027.233132143811</v>
      </c>
      <c r="BD309">
        <f t="shared" si="349"/>
        <v>0.9118492185749848</v>
      </c>
      <c r="BE309">
        <f t="shared" si="369"/>
        <v>0.22892962336720582</v>
      </c>
      <c r="BF309">
        <f t="shared" si="369"/>
        <v>9.4306365573996173E-2</v>
      </c>
      <c r="BG309">
        <f t="shared" si="369"/>
        <v>1.9318389499603753E-2</v>
      </c>
      <c r="BH309">
        <f t="shared" si="330"/>
        <v>9.9624048996008116E-2</v>
      </c>
      <c r="BI309">
        <f t="shared" si="331"/>
        <v>5.2408772455050717E-3</v>
      </c>
      <c r="BJ309">
        <f t="shared" si="332"/>
        <v>8.8936905877762111E-4</v>
      </c>
      <c r="BK309">
        <f t="shared" si="333"/>
        <v>3.7320017285840052E-5</v>
      </c>
      <c r="BL309">
        <f t="shared" si="334"/>
        <v>2153.0471459060686</v>
      </c>
      <c r="BM309">
        <f t="shared" si="335"/>
        <v>70.64830932350884</v>
      </c>
      <c r="BN309">
        <f t="shared" si="300"/>
        <v>2.1394676390747489</v>
      </c>
      <c r="BO309">
        <f t="shared" si="336"/>
        <v>8151.5119831239053</v>
      </c>
      <c r="BP309">
        <f t="shared" si="337"/>
        <v>194.26179268723808</v>
      </c>
      <c r="BQ309">
        <f t="shared" si="338"/>
        <v>69.114523674506827</v>
      </c>
      <c r="BR309" s="11">
        <f t="shared" si="350"/>
        <v>3.2158480272312245E-2</v>
      </c>
      <c r="BS309">
        <f>MAX(-99,(BS$3*'Climate Model'!E415+BS$4*'Climate Model'!E415^2+BS$6*'Climate Model'!E415^6)*(K309/K$69)^BS$8)</f>
        <v>-18.158725569021275</v>
      </c>
      <c r="BT309">
        <f>MAX(-99,(BT$3*'Climate Model'!E415+BT$4*'Climate Model'!E415^2+BT$6*'Climate Model'!E415^6)*(L309/L$69)^BS$8)</f>
        <v>-18.586537552252327</v>
      </c>
      <c r="BU309">
        <f>MAX(-99,(BU$3*'Climate Model'!E415+BU$4*'Climate Model'!E415^2+BU$6*'Climate Model'!E415^6)*(M309/M$69)^BS$8)</f>
        <v>-13.800258703329151</v>
      </c>
      <c r="BV309" s="41">
        <f t="shared" si="318"/>
        <v>8.2142558024508052E-6</v>
      </c>
      <c r="BW309">
        <f>MAX(-99,(BW$3*'Climate Model'!N415+BW$4*'Climate Model'!N415^2+BW$6*'Climate Model'!N415^6)*(K309/K$69)^BS$8)</f>
        <v>-18.158736748630822</v>
      </c>
      <c r="BX309">
        <f>MAX(-99,(BX$3*'Climate Model'!N415+BX$4*'Climate Model'!N415^2+BX$6*'Climate Model'!N415^6)*(L309/L$69)^BS$8)</f>
        <v>-18.586547891001619</v>
      </c>
      <c r="BY309">
        <f>MAX(-99,(BY$3*'Climate Model'!N415+BY$4*'Climate Model'!N415^2+BY$6*'Climate Model'!N415^6)*(M309/M$69)^BS$8)</f>
        <v>-13.800265652594636</v>
      </c>
      <c r="BZ309">
        <f t="shared" si="339"/>
        <v>5.8124440034880279E-2</v>
      </c>
      <c r="CA309">
        <f t="shared" si="351"/>
        <v>4.7744901882071925E-7</v>
      </c>
    </row>
    <row r="310" spans="1:79" ht="14.5" x14ac:dyDescent="0.35">
      <c r="A310" s="13">
        <v>2261</v>
      </c>
      <c r="B310" s="18">
        <f t="shared" si="302"/>
        <v>1286.534383300339</v>
      </c>
      <c r="C310">
        <f t="shared" si="303"/>
        <v>3572.6070104992959</v>
      </c>
      <c r="D310">
        <f t="shared" si="304"/>
        <v>6809.6257037281202</v>
      </c>
      <c r="E310" s="11">
        <f t="shared" si="327"/>
        <v>2.499186383108948E-8</v>
      </c>
      <c r="F310" s="11">
        <f t="shared" si="360"/>
        <v>5.0103177388156794E-8</v>
      </c>
      <c r="G310" s="11">
        <f t="shared" si="361"/>
        <v>1.1061926142663586E-7</v>
      </c>
      <c r="H310">
        <f t="shared" si="352"/>
        <v>411694.15098057524</v>
      </c>
      <c r="I310">
        <f t="shared" si="353"/>
        <v>79608.089619239327</v>
      </c>
      <c r="J310">
        <f t="shared" si="328"/>
        <v>57454.80847878872</v>
      </c>
      <c r="K310">
        <f t="shared" si="305"/>
        <v>320002.44713589287</v>
      </c>
      <c r="L310">
        <f t="shared" si="354"/>
        <v>22282.912558051987</v>
      </c>
      <c r="M310">
        <f t="shared" si="306"/>
        <v>8437.2931756489161</v>
      </c>
      <c r="N310" s="11">
        <f t="shared" si="329"/>
        <v>2.1324698629478756E-3</v>
      </c>
      <c r="O310" s="11">
        <f t="shared" si="319"/>
        <v>2.160828282330632E-3</v>
      </c>
      <c r="P310" s="11">
        <f t="shared" si="320"/>
        <v>2.218574953036471E-3</v>
      </c>
      <c r="Q310">
        <f t="shared" si="340"/>
        <v>2474.5595470432377</v>
      </c>
      <c r="R310">
        <f t="shared" si="355"/>
        <v>1618.0496547472831</v>
      </c>
      <c r="S310">
        <f t="shared" si="356"/>
        <v>1571.7798277841753</v>
      </c>
      <c r="T310">
        <f t="shared" si="307"/>
        <v>6.0106745290146071</v>
      </c>
      <c r="U310">
        <f t="shared" si="308"/>
        <v>20.325191352867737</v>
      </c>
      <c r="V310">
        <f t="shared" si="309"/>
        <v>27.356802144148613</v>
      </c>
      <c r="W310" s="11">
        <f t="shared" si="321"/>
        <v>-1.219247815263802E-2</v>
      </c>
      <c r="X310" s="11">
        <f t="shared" si="322"/>
        <v>-1.3228586309256496E-2</v>
      </c>
      <c r="Y310" s="11">
        <f t="shared" si="323"/>
        <v>-1.2203590291796629E-2</v>
      </c>
      <c r="Z310">
        <f t="shared" si="310"/>
        <v>2277.6299200195758</v>
      </c>
      <c r="AA310">
        <f t="shared" si="311"/>
        <v>7642.8507745849711</v>
      </c>
      <c r="AB310">
        <f t="shared" si="312"/>
        <v>3175.3475830524781</v>
      </c>
      <c r="AC310">
        <f t="shared" si="313"/>
        <v>1.1816495810080332</v>
      </c>
      <c r="AD310">
        <f t="shared" si="314"/>
        <v>5.1574642287550789</v>
      </c>
      <c r="AE310">
        <f t="shared" si="315"/>
        <v>2.0393955534175454</v>
      </c>
      <c r="AF310" s="11">
        <f t="shared" si="357"/>
        <v>-2.9039671966837322E-3</v>
      </c>
      <c r="AG310" s="11">
        <f t="shared" si="358"/>
        <v>2.0566286860739247E-3</v>
      </c>
      <c r="AH310" s="11">
        <f t="shared" si="359"/>
        <v>8.2570411056281934E-4</v>
      </c>
      <c r="AI310">
        <f t="shared" si="368"/>
        <v>805269.55378713389</v>
      </c>
      <c r="AJ310">
        <f t="shared" si="363"/>
        <v>155655.70751011858</v>
      </c>
      <c r="AK310">
        <f t="shared" si="364"/>
        <v>112236.09365077547</v>
      </c>
      <c r="AL310">
        <f t="shared" si="366"/>
        <v>108.55928592451593</v>
      </c>
      <c r="AM310">
        <f t="shared" si="367"/>
        <v>12.879958303109522</v>
      </c>
      <c r="AN310">
        <f t="shared" si="362"/>
        <v>5.5887427622429433</v>
      </c>
      <c r="AO310" s="11">
        <f t="shared" si="324"/>
        <v>1.7746466503060286E-3</v>
      </c>
      <c r="AP310" s="11">
        <f t="shared" si="325"/>
        <v>1.7746466503060347E-3</v>
      </c>
      <c r="AQ310" s="11">
        <f t="shared" si="326"/>
        <v>1.7746466503060247E-3</v>
      </c>
      <c r="AR310">
        <f t="shared" si="316"/>
        <v>411694.15098057524</v>
      </c>
      <c r="AS310">
        <f t="shared" si="301"/>
        <v>79608.089619239327</v>
      </c>
      <c r="AT310">
        <f t="shared" si="317"/>
        <v>57454.80847878872</v>
      </c>
      <c r="AU310">
        <f t="shared" si="365"/>
        <v>82338.830196115057</v>
      </c>
      <c r="AV310">
        <f t="shared" si="341"/>
        <v>15921.617923847865</v>
      </c>
      <c r="AW310">
        <f t="shared" si="342"/>
        <v>11490.961695757745</v>
      </c>
      <c r="AX310">
        <f t="shared" si="343"/>
        <v>256001.95770871427</v>
      </c>
      <c r="AY310">
        <f t="shared" si="344"/>
        <v>17826.330046441592</v>
      </c>
      <c r="AZ310">
        <f t="shared" si="345"/>
        <v>6749.834540519133</v>
      </c>
      <c r="BA310">
        <f t="shared" si="346"/>
        <v>16021.135960135747</v>
      </c>
      <c r="BB310">
        <f t="shared" si="347"/>
        <v>34970.220282722694</v>
      </c>
      <c r="BC310">
        <f t="shared" si="348"/>
        <v>60042.3307033401</v>
      </c>
      <c r="BD310">
        <f t="shared" si="349"/>
        <v>0.86862772120506426</v>
      </c>
      <c r="BE310">
        <f t="shared" si="369"/>
        <v>0.22892962336720582</v>
      </c>
      <c r="BF310">
        <f t="shared" si="369"/>
        <v>9.4306365573996173E-2</v>
      </c>
      <c r="BG310">
        <f t="shared" si="369"/>
        <v>1.9318389499603753E-2</v>
      </c>
      <c r="BH310">
        <f t="shared" si="330"/>
        <v>9.9537731612247299E-2</v>
      </c>
      <c r="BI310">
        <f t="shared" si="331"/>
        <v>5.2408772455050717E-3</v>
      </c>
      <c r="BJ310">
        <f t="shared" si="332"/>
        <v>8.8936905877762111E-4</v>
      </c>
      <c r="BK310">
        <f t="shared" si="333"/>
        <v>3.7320017285840052E-5</v>
      </c>
      <c r="BL310">
        <f t="shared" si="334"/>
        <v>2157.6385079816264</v>
      </c>
      <c r="BM310">
        <f t="shared" si="335"/>
        <v>70.800971735747396</v>
      </c>
      <c r="BN310">
        <f t="shared" si="300"/>
        <v>2.1442144455830245</v>
      </c>
      <c r="BO310">
        <f t="shared" si="336"/>
        <v>8276.0580283959935</v>
      </c>
      <c r="BP310">
        <f t="shared" si="337"/>
        <v>196.45940562504612</v>
      </c>
      <c r="BQ310">
        <f t="shared" si="338"/>
        <v>69.909472256979882</v>
      </c>
      <c r="BR310" s="11">
        <f t="shared" si="350"/>
        <v>3.2145553141549515E-2</v>
      </c>
      <c r="BS310">
        <f>MAX(-99,(BS$3*'Climate Model'!E416+BS$4*'Climate Model'!E416^2+BS$6*'Climate Model'!E416^6)*(K310/K$69)^BS$8)</f>
        <v>-18.165785232806893</v>
      </c>
      <c r="BT310">
        <f>MAX(-99,(BT$3*'Climate Model'!E416+BT$4*'Climate Model'!E416^2+BT$6*'Climate Model'!E416^6)*(L310/L$69)^BS$8)</f>
        <v>-18.591979606375986</v>
      </c>
      <c r="BU310">
        <f>MAX(-99,(BU$3*'Climate Model'!E416+BU$4*'Climate Model'!E416^2+BU$6*'Climate Model'!E416^6)*(M310/M$69)^BS$8)</f>
        <v>-13.803012461492859</v>
      </c>
      <c r="BV310" s="41">
        <f t="shared" si="318"/>
        <v>7.8231007642388611E-6</v>
      </c>
      <c r="BW310">
        <f>MAX(-99,(BW$3*'Climate Model'!N416+BW$4*'Climate Model'!N416^2+BW$6*'Climate Model'!N416^6)*(K310/K$69)^BS$8)</f>
        <v>-18.165796394472732</v>
      </c>
      <c r="BX310">
        <f>MAX(-99,(BX$3*'Climate Model'!N416+BX$4*'Climate Model'!N416^2+BX$6*'Climate Model'!N416^6)*(L310/L$69)^BS$8)</f>
        <v>-18.591989928228291</v>
      </c>
      <c r="BY310">
        <f>MAX(-99,(BY$3*'Climate Model'!N416+BY$4*'Climate Model'!N416^2+BY$6*'Climate Model'!N416^6)*(M310/M$69)^BS$8)</f>
        <v>-13.803019399133436</v>
      </c>
      <c r="BZ310">
        <f t="shared" si="339"/>
        <v>5.8154962949590043E-2</v>
      </c>
      <c r="CA310">
        <f t="shared" si="351"/>
        <v>4.5495213509522053E-7</v>
      </c>
    </row>
    <row r="311" spans="1:79" ht="14.5" x14ac:dyDescent="0.35">
      <c r="A311" s="13">
        <v>2262</v>
      </c>
      <c r="B311" s="18">
        <f t="shared" si="302"/>
        <v>1286.5344138455864</v>
      </c>
      <c r="C311">
        <f t="shared" si="303"/>
        <v>3572.6071805483102</v>
      </c>
      <c r="D311">
        <f t="shared" si="304"/>
        <v>6809.6264193400975</v>
      </c>
      <c r="E311" s="11">
        <f t="shared" si="327"/>
        <v>2.3742270639535003E-8</v>
      </c>
      <c r="F311" s="11">
        <f t="shared" si="360"/>
        <v>4.759801851874895E-8</v>
      </c>
      <c r="G311" s="11">
        <f t="shared" si="361"/>
        <v>1.0508829835530405E-7</v>
      </c>
      <c r="H311">
        <f t="shared" si="352"/>
        <v>412567.06658271229</v>
      </c>
      <c r="I311">
        <f t="shared" si="353"/>
        <v>79779.066921996011</v>
      </c>
      <c r="J311">
        <f t="shared" si="328"/>
        <v>57581.310119564507</v>
      </c>
      <c r="K311">
        <f t="shared" si="305"/>
        <v>320680.94109469332</v>
      </c>
      <c r="L311">
        <f t="shared" si="354"/>
        <v>22330.769348605467</v>
      </c>
      <c r="M311">
        <f t="shared" si="306"/>
        <v>8455.8691730910778</v>
      </c>
      <c r="N311" s="11">
        <f t="shared" si="329"/>
        <v>2.1202774068546995E-3</v>
      </c>
      <c r="O311" s="11">
        <f t="shared" si="319"/>
        <v>2.1476900934203473E-3</v>
      </c>
      <c r="P311" s="11">
        <f t="shared" si="320"/>
        <v>2.2016536649187837E-3</v>
      </c>
      <c r="Q311">
        <f t="shared" si="340"/>
        <v>2449.5713737687474</v>
      </c>
      <c r="R311">
        <f t="shared" si="355"/>
        <v>1600.0743203582922</v>
      </c>
      <c r="S311">
        <f t="shared" si="356"/>
        <v>1556.0169183693845</v>
      </c>
      <c r="T311">
        <f t="shared" si="307"/>
        <v>5.9373895111369785</v>
      </c>
      <c r="U311">
        <f t="shared" si="308"/>
        <v>20.056317804804173</v>
      </c>
      <c r="V311">
        <f t="shared" si="309"/>
        <v>27.022950939087679</v>
      </c>
      <c r="W311" s="11">
        <f t="shared" si="321"/>
        <v>-1.219247815263802E-2</v>
      </c>
      <c r="X311" s="11">
        <f t="shared" si="322"/>
        <v>-1.3228586309256496E-2</v>
      </c>
      <c r="Y311" s="11">
        <f t="shared" si="323"/>
        <v>-1.2203590291796629E-2</v>
      </c>
      <c r="Z311">
        <f t="shared" si="310"/>
        <v>2248.110329665084</v>
      </c>
      <c r="AA311">
        <f t="shared" si="311"/>
        <v>7573.5875506289576</v>
      </c>
      <c r="AB311">
        <f t="shared" si="312"/>
        <v>3146.1517124310931</v>
      </c>
      <c r="AC311">
        <f t="shared" si="313"/>
        <v>1.1782181093868107</v>
      </c>
      <c r="AD311">
        <f t="shared" si="314"/>
        <v>5.1680712176353367</v>
      </c>
      <c r="AE311">
        <f t="shared" si="315"/>
        <v>2.0410794907090657</v>
      </c>
      <c r="AF311" s="11">
        <f t="shared" si="357"/>
        <v>-2.9039671966837322E-3</v>
      </c>
      <c r="AG311" s="11">
        <f t="shared" si="358"/>
        <v>2.0566286860739247E-3</v>
      </c>
      <c r="AH311" s="11">
        <f t="shared" si="359"/>
        <v>8.2570411056281934E-4</v>
      </c>
      <c r="AI311">
        <f t="shared" si="368"/>
        <v>807081.42860453564</v>
      </c>
      <c r="AJ311">
        <f t="shared" si="363"/>
        <v>156011.75468295458</v>
      </c>
      <c r="AK311">
        <f t="shared" si="364"/>
        <v>112503.44598145568</v>
      </c>
      <c r="AL311">
        <f t="shared" si="366"/>
        <v>108.75001375391022</v>
      </c>
      <c r="AM311">
        <f t="shared" si="367"/>
        <v>12.902587104219629</v>
      </c>
      <c r="AN311">
        <f t="shared" si="362"/>
        <v>5.5985616254291548</v>
      </c>
      <c r="AO311" s="11">
        <f t="shared" si="324"/>
        <v>1.7569001838029683E-3</v>
      </c>
      <c r="AP311" s="11">
        <f t="shared" si="325"/>
        <v>1.7569001838029744E-3</v>
      </c>
      <c r="AQ311" s="11">
        <f t="shared" si="326"/>
        <v>1.7569001838029644E-3</v>
      </c>
      <c r="AR311">
        <f t="shared" si="316"/>
        <v>412567.06658271229</v>
      </c>
      <c r="AS311">
        <f t="shared" si="301"/>
        <v>79779.066921996011</v>
      </c>
      <c r="AT311">
        <f t="shared" si="317"/>
        <v>57581.310119564507</v>
      </c>
      <c r="AU311">
        <f t="shared" si="365"/>
        <v>82513.413316542457</v>
      </c>
      <c r="AV311">
        <f t="shared" si="341"/>
        <v>15955.813384399204</v>
      </c>
      <c r="AW311">
        <f t="shared" si="342"/>
        <v>11516.262023912903</v>
      </c>
      <c r="AX311">
        <f t="shared" si="343"/>
        <v>256544.75287575464</v>
      </c>
      <c r="AY311">
        <f t="shared" si="344"/>
        <v>17864.615478884374</v>
      </c>
      <c r="AZ311">
        <f t="shared" si="345"/>
        <v>6764.6953384728622</v>
      </c>
      <c r="BA311">
        <f t="shared" si="346"/>
        <v>16023.861262589115</v>
      </c>
      <c r="BB311">
        <f t="shared" si="347"/>
        <v>34977.886572608215</v>
      </c>
      <c r="BC311">
        <f t="shared" si="348"/>
        <v>60057.312972154483</v>
      </c>
      <c r="BD311">
        <f t="shared" si="349"/>
        <v>0.82745354616918498</v>
      </c>
      <c r="BE311">
        <f t="shared" si="369"/>
        <v>0.22892962336720582</v>
      </c>
      <c r="BF311">
        <f t="shared" si="369"/>
        <v>9.4306365573996173E-2</v>
      </c>
      <c r="BG311">
        <f t="shared" si="369"/>
        <v>1.9318389499603753E-2</v>
      </c>
      <c r="BH311">
        <f t="shared" si="330"/>
        <v>9.9451735794616289E-2</v>
      </c>
      <c r="BI311">
        <f t="shared" si="331"/>
        <v>5.2408772455050717E-3</v>
      </c>
      <c r="BJ311">
        <f t="shared" si="332"/>
        <v>8.8936905877762111E-4</v>
      </c>
      <c r="BK311">
        <f t="shared" si="333"/>
        <v>3.7320017285840052E-5</v>
      </c>
      <c r="BL311">
        <f t="shared" si="334"/>
        <v>2162.2133514981128</v>
      </c>
      <c r="BM311">
        <f t="shared" si="335"/>
        <v>70.953033658572437</v>
      </c>
      <c r="BN311">
        <f t="shared" si="300"/>
        <v>2.1489354890034642</v>
      </c>
      <c r="BO311">
        <f t="shared" si="336"/>
        <v>8402.5078235874589</v>
      </c>
      <c r="BP311">
        <f t="shared" si="337"/>
        <v>198.68190075054324</v>
      </c>
      <c r="BQ311">
        <f t="shared" si="338"/>
        <v>70.713575088701987</v>
      </c>
      <c r="BR311" s="11">
        <f t="shared" si="350"/>
        <v>3.2132731358130301E-2</v>
      </c>
      <c r="BS311">
        <f>MAX(-99,(BS$3*'Climate Model'!E417+BS$4*'Climate Model'!E417^2+BS$6*'Climate Model'!E417^6)*(K311/K$69)^BS$8)</f>
        <v>-18.172185019356291</v>
      </c>
      <c r="BT311">
        <f>MAX(-99,(BT$3*'Climate Model'!E417+BT$4*'Climate Model'!E417^2+BT$6*'Climate Model'!E417^6)*(L311/L$69)^BS$8)</f>
        <v>-18.59682137438848</v>
      </c>
      <c r="BU311">
        <f>MAX(-99,(BU$3*'Climate Model'!E417+BU$4*'Climate Model'!E417^2+BU$6*'Climate Model'!E417^6)*(M311/M$69)^BS$8)</f>
        <v>-13.805380118038434</v>
      </c>
      <c r="BV311" s="41">
        <f t="shared" si="318"/>
        <v>7.4505721564179638E-6</v>
      </c>
      <c r="BW311">
        <f>MAX(-99,(BW$3*'Climate Model'!N417+BW$4*'Climate Model'!N417^2+BW$6*'Climate Model'!N417^6)*(K311/K$69)^BS$8)</f>
        <v>-18.172196163136618</v>
      </c>
      <c r="BX311">
        <f>MAX(-99,(BX$3*'Climate Model'!N417+BX$4*'Climate Model'!N417^2+BX$6*'Climate Model'!N417^6)*(L311/L$69)^BS$8)</f>
        <v>-18.596831679410922</v>
      </c>
      <c r="BY311">
        <f>MAX(-99,(BY$3*'Climate Model'!N417+BY$4*'Climate Model'!N417^2+BY$6*'Climate Model'!N417^6)*(M311/M$69)^BS$8)</f>
        <v>-13.805387044113857</v>
      </c>
      <c r="BZ311">
        <f t="shared" si="339"/>
        <v>5.818494332074492E-2</v>
      </c>
      <c r="CA311">
        <f t="shared" si="351"/>
        <v>4.335111186282995E-7</v>
      </c>
    </row>
    <row r="312" spans="1:79" ht="14.5" x14ac:dyDescent="0.35">
      <c r="A312" s="13">
        <v>2263</v>
      </c>
      <c r="B312" s="18">
        <f t="shared" si="302"/>
        <v>1286.5344428635722</v>
      </c>
      <c r="C312">
        <f t="shared" si="303"/>
        <v>3572.6073420948824</v>
      </c>
      <c r="D312">
        <f t="shared" si="304"/>
        <v>6809.6270991715473</v>
      </c>
      <c r="E312" s="11">
        <f t="shared" si="327"/>
        <v>2.2555157107558252E-8</v>
      </c>
      <c r="F312" s="11">
        <f t="shared" si="360"/>
        <v>4.5218117592811502E-8</v>
      </c>
      <c r="G312" s="11">
        <f t="shared" si="361"/>
        <v>9.9833883437538844E-8</v>
      </c>
      <c r="H312">
        <f t="shared" si="352"/>
        <v>413436.84218552767</v>
      </c>
      <c r="I312">
        <f t="shared" si="353"/>
        <v>79949.371565355221</v>
      </c>
      <c r="J312">
        <f t="shared" si="328"/>
        <v>57707.124363241186</v>
      </c>
      <c r="K312">
        <f t="shared" si="305"/>
        <v>321356.99473797122</v>
      </c>
      <c r="L312">
        <f t="shared" si="354"/>
        <v>22378.437905374463</v>
      </c>
      <c r="M312">
        <f t="shared" si="306"/>
        <v>8474.3442662611833</v>
      </c>
      <c r="N312" s="11">
        <f t="shared" si="329"/>
        <v>2.1081815494556435E-3</v>
      </c>
      <c r="O312" s="11">
        <f t="shared" si="319"/>
        <v>2.1346580596863021E-3</v>
      </c>
      <c r="P312" s="11">
        <f t="shared" si="320"/>
        <v>2.1848839890875335E-3</v>
      </c>
      <c r="Q312">
        <f t="shared" si="340"/>
        <v>2424.8062604984384</v>
      </c>
      <c r="R312">
        <f t="shared" si="355"/>
        <v>1582.278098489782</v>
      </c>
      <c r="S312">
        <f t="shared" si="356"/>
        <v>1540.3863068982423</v>
      </c>
      <c r="T312">
        <f t="shared" si="307"/>
        <v>5.8649980192387385</v>
      </c>
      <c r="U312">
        <f t="shared" si="308"/>
        <v>19.791001073677442</v>
      </c>
      <c r="V312">
        <f t="shared" si="309"/>
        <v>26.693173917351732</v>
      </c>
      <c r="W312" s="11">
        <f t="shared" si="321"/>
        <v>-1.219247815263802E-2</v>
      </c>
      <c r="X312" s="11">
        <f t="shared" si="322"/>
        <v>-1.3228586309256496E-2</v>
      </c>
      <c r="Y312" s="11">
        <f t="shared" si="323"/>
        <v>-1.2203590291796629E-2</v>
      </c>
      <c r="Z312">
        <f t="shared" si="310"/>
        <v>2218.9463327909302</v>
      </c>
      <c r="AA312">
        <f t="shared" si="311"/>
        <v>7504.8536159555679</v>
      </c>
      <c r="AB312">
        <f t="shared" si="312"/>
        <v>3117.1716365781754</v>
      </c>
      <c r="AC312">
        <f t="shared" si="313"/>
        <v>1.1747966026466128</v>
      </c>
      <c r="AD312">
        <f t="shared" si="314"/>
        <v>5.1787000211531984</v>
      </c>
      <c r="AE312">
        <f t="shared" si="315"/>
        <v>2.0427648184345295</v>
      </c>
      <c r="AF312" s="11">
        <f t="shared" si="357"/>
        <v>-2.9039671966837322E-3</v>
      </c>
      <c r="AG312" s="11">
        <f t="shared" si="358"/>
        <v>2.0566286860739247E-3</v>
      </c>
      <c r="AH312" s="11">
        <f t="shared" si="359"/>
        <v>8.2570411056281934E-4</v>
      </c>
      <c r="AI312">
        <f t="shared" si="368"/>
        <v>808886.69906062447</v>
      </c>
      <c r="AJ312">
        <f t="shared" si="363"/>
        <v>156366.39259905831</v>
      </c>
      <c r="AK312">
        <f t="shared" si="364"/>
        <v>112769.36340722302</v>
      </c>
      <c r="AL312">
        <f t="shared" si="366"/>
        <v>108.93916604387151</v>
      </c>
      <c r="AM312">
        <f t="shared" si="367"/>
        <v>12.925028976298016</v>
      </c>
      <c r="AN312">
        <f t="shared" si="362"/>
        <v>5.6082993782384154</v>
      </c>
      <c r="AO312" s="11">
        <f t="shared" si="324"/>
        <v>1.7393311819649386E-3</v>
      </c>
      <c r="AP312" s="11">
        <f t="shared" si="325"/>
        <v>1.7393311819649446E-3</v>
      </c>
      <c r="AQ312" s="11">
        <f t="shared" si="326"/>
        <v>1.7393311819649349E-3</v>
      </c>
      <c r="AR312">
        <f t="shared" si="316"/>
        <v>413436.84218552767</v>
      </c>
      <c r="AS312">
        <f t="shared" si="301"/>
        <v>79949.371565355221</v>
      </c>
      <c r="AT312">
        <f t="shared" si="317"/>
        <v>57707.124363241186</v>
      </c>
      <c r="AU312">
        <f t="shared" si="365"/>
        <v>82687.368437105542</v>
      </c>
      <c r="AV312">
        <f t="shared" si="341"/>
        <v>15989.874313071045</v>
      </c>
      <c r="AW312">
        <f t="shared" si="342"/>
        <v>11541.424872648238</v>
      </c>
      <c r="AX312">
        <f t="shared" si="343"/>
        <v>257085.59579037694</v>
      </c>
      <c r="AY312">
        <f t="shared" si="344"/>
        <v>17902.750324299566</v>
      </c>
      <c r="AZ312">
        <f t="shared" si="345"/>
        <v>6779.4754130089477</v>
      </c>
      <c r="BA312">
        <f t="shared" si="346"/>
        <v>16026.571017241016</v>
      </c>
      <c r="BB312">
        <f t="shared" si="347"/>
        <v>34985.50632109843</v>
      </c>
      <c r="BC312">
        <f t="shared" si="348"/>
        <v>60072.180983146129</v>
      </c>
      <c r="BD312">
        <f t="shared" si="349"/>
        <v>0.78822979244419145</v>
      </c>
      <c r="BE312">
        <f t="shared" si="369"/>
        <v>0.22892962336720582</v>
      </c>
      <c r="BF312">
        <f t="shared" si="369"/>
        <v>9.4306365573996173E-2</v>
      </c>
      <c r="BG312">
        <f t="shared" si="369"/>
        <v>1.9318389499603753E-2</v>
      </c>
      <c r="BH312">
        <f t="shared" si="330"/>
        <v>9.9366059979002427E-2</v>
      </c>
      <c r="BI312">
        <f t="shared" si="331"/>
        <v>5.2408772455050717E-3</v>
      </c>
      <c r="BJ312">
        <f t="shared" si="332"/>
        <v>8.8936905877762111E-4</v>
      </c>
      <c r="BK312">
        <f t="shared" si="333"/>
        <v>3.7320017285840052E-5</v>
      </c>
      <c r="BL312">
        <f t="shared" si="334"/>
        <v>2166.7717386636032</v>
      </c>
      <c r="BM312">
        <f t="shared" si="335"/>
        <v>71.104497338942281</v>
      </c>
      <c r="BN312">
        <f t="shared" si="300"/>
        <v>2.1536308787522827</v>
      </c>
      <c r="BO312">
        <f t="shared" si="336"/>
        <v>8530.890465351109</v>
      </c>
      <c r="BP312">
        <f t="shared" si="337"/>
        <v>200.92955967119516</v>
      </c>
      <c r="BQ312">
        <f t="shared" si="338"/>
        <v>71.526937578254717</v>
      </c>
      <c r="BR312" s="11">
        <f t="shared" si="350"/>
        <v>3.2120013096730266E-2</v>
      </c>
      <c r="BS312">
        <f>MAX(-99,(BS$3*'Climate Model'!E418+BS$4*'Climate Model'!E418^2+BS$6*'Climate Model'!E418^6)*(K312/K$69)^BS$8)</f>
        <v>-18.177933541969292</v>
      </c>
      <c r="BT312">
        <f>MAX(-99,(BT$3*'Climate Model'!E418+BT$4*'Climate Model'!E418^2+BT$6*'Climate Model'!E418^6)*(L312/L$69)^BS$8)</f>
        <v>-18.6010707830937</v>
      </c>
      <c r="BU312">
        <f>MAX(-99,(BU$3*'Climate Model'!E418+BU$4*'Climate Model'!E418^2+BU$6*'Climate Model'!E418^6)*(M312/M$69)^BS$8)</f>
        <v>-13.807366856423984</v>
      </c>
      <c r="BV312" s="41">
        <f t="shared" si="318"/>
        <v>7.0957830061123474E-6</v>
      </c>
      <c r="BW312">
        <f>MAX(-99,(BW$3*'Climate Model'!N418+BW$4*'Climate Model'!N418^2+BW$6*'Climate Model'!N418^6)*(K312/K$69)^BS$8)</f>
        <v>-18.177944667922048</v>
      </c>
      <c r="BX312">
        <f>MAX(-99,(BX$3*'Climate Model'!N418+BX$4*'Climate Model'!N418^2+BX$6*'Climate Model'!N418^6)*(L312/L$69)^BS$8)</f>
        <v>-18.601081071352954</v>
      </c>
      <c r="BY312">
        <f>MAX(-99,(BY$3*'Climate Model'!N418+BY$4*'Climate Model'!N418^2+BY$6*'Climate Model'!N418^6)*(M312/M$69)^BS$8)</f>
        <v>-13.80737377099344</v>
      </c>
      <c r="BZ312">
        <f t="shared" si="339"/>
        <v>5.8214385553041412E-2</v>
      </c>
      <c r="CA312">
        <f t="shared" si="351"/>
        <v>4.130766477185434E-7</v>
      </c>
    </row>
    <row r="313" spans="1:79" ht="14.5" x14ac:dyDescent="0.35">
      <c r="A313" s="13">
        <v>2264</v>
      </c>
      <c r="B313" s="18">
        <f t="shared" si="302"/>
        <v>1286.5344704306592</v>
      </c>
      <c r="C313">
        <f t="shared" si="303"/>
        <v>3572.6074955641325</v>
      </c>
      <c r="D313">
        <f t="shared" si="304"/>
        <v>6809.6277450114894</v>
      </c>
      <c r="E313" s="11">
        <f t="shared" si="327"/>
        <v>2.1427399252180339E-8</v>
      </c>
      <c r="F313" s="11">
        <f t="shared" si="360"/>
        <v>4.2957211713170927E-8</v>
      </c>
      <c r="G313" s="11">
        <f t="shared" si="361"/>
        <v>9.4842189265661899E-8</v>
      </c>
      <c r="H313">
        <f t="shared" si="352"/>
        <v>414303.48930721695</v>
      </c>
      <c r="I313">
        <f t="shared" si="353"/>
        <v>80119.006022075089</v>
      </c>
      <c r="J313">
        <f t="shared" si="328"/>
        <v>57832.254135329276</v>
      </c>
      <c r="K313">
        <f t="shared" si="305"/>
        <v>322030.6170020703</v>
      </c>
      <c r="L313">
        <f t="shared" si="354"/>
        <v>22425.918918200081</v>
      </c>
      <c r="M313">
        <f t="shared" si="306"/>
        <v>8492.7188828633534</v>
      </c>
      <c r="N313" s="11">
        <f t="shared" si="329"/>
        <v>2.0961804943699269E-3</v>
      </c>
      <c r="O313" s="11">
        <f t="shared" si="319"/>
        <v>2.1217304365205264E-3</v>
      </c>
      <c r="P313" s="11">
        <f t="shared" si="320"/>
        <v>2.1682641187147425E-3</v>
      </c>
      <c r="Q313">
        <f t="shared" si="340"/>
        <v>2400.2627738471379</v>
      </c>
      <c r="R313">
        <f t="shared" si="355"/>
        <v>1564.6596203313218</v>
      </c>
      <c r="S313">
        <f t="shared" si="356"/>
        <v>1524.8874129429996</v>
      </c>
      <c r="T313">
        <f t="shared" si="307"/>
        <v>5.7934891590239053</v>
      </c>
      <c r="U313">
        <f t="shared" si="308"/>
        <v>19.529194107827713</v>
      </c>
      <c r="V313">
        <f t="shared" si="309"/>
        <v>26.367421359276701</v>
      </c>
      <c r="W313" s="11">
        <f t="shared" si="321"/>
        <v>-1.219247815263802E-2</v>
      </c>
      <c r="X313" s="11">
        <f t="shared" si="322"/>
        <v>-1.3228586309256496E-2</v>
      </c>
      <c r="Y313" s="11">
        <f t="shared" si="323"/>
        <v>-1.2203590291796629E-2</v>
      </c>
      <c r="Z313">
        <f t="shared" si="310"/>
        <v>2190.1342324489588</v>
      </c>
      <c r="AA313">
        <f t="shared" si="311"/>
        <v>7436.646748770926</v>
      </c>
      <c r="AB313">
        <f t="shared" si="312"/>
        <v>3088.4068093429605</v>
      </c>
      <c r="AC313">
        <f t="shared" si="313"/>
        <v>1.1713850318497516</v>
      </c>
      <c r="AD313">
        <f t="shared" si="314"/>
        <v>5.1893506841732737</v>
      </c>
      <c r="AE313">
        <f t="shared" si="315"/>
        <v>2.0444515377420238</v>
      </c>
      <c r="AF313" s="11">
        <f t="shared" si="357"/>
        <v>-2.9039671966837322E-3</v>
      </c>
      <c r="AG313" s="11">
        <f t="shared" si="358"/>
        <v>2.0566286860739247E-3</v>
      </c>
      <c r="AH313" s="11">
        <f t="shared" si="359"/>
        <v>8.2570411056281934E-4</v>
      </c>
      <c r="AI313">
        <f t="shared" si="368"/>
        <v>810685.3975916676</v>
      </c>
      <c r="AJ313">
        <f t="shared" si="363"/>
        <v>156719.62765222354</v>
      </c>
      <c r="AK313">
        <f t="shared" si="364"/>
        <v>113033.85193914895</v>
      </c>
      <c r="AL313">
        <f t="shared" si="366"/>
        <v>109.12675251942449</v>
      </c>
      <c r="AM313">
        <f t="shared" si="367"/>
        <v>12.947285073165027</v>
      </c>
      <c r="AN313">
        <f t="shared" si="362"/>
        <v>5.6179565213249161</v>
      </c>
      <c r="AO313" s="11">
        <f t="shared" si="324"/>
        <v>1.7219378701452891E-3</v>
      </c>
      <c r="AP313" s="11">
        <f t="shared" si="325"/>
        <v>1.7219378701452952E-3</v>
      </c>
      <c r="AQ313" s="11">
        <f t="shared" si="326"/>
        <v>1.7219378701452855E-3</v>
      </c>
      <c r="AR313">
        <f t="shared" si="316"/>
        <v>414303.48930721695</v>
      </c>
      <c r="AS313">
        <f t="shared" si="301"/>
        <v>80119.006022075089</v>
      </c>
      <c r="AT313">
        <f t="shared" si="317"/>
        <v>57832.254135329276</v>
      </c>
      <c r="AU313">
        <f t="shared" si="365"/>
        <v>82860.69786144339</v>
      </c>
      <c r="AV313">
        <f t="shared" si="341"/>
        <v>16023.801204415018</v>
      </c>
      <c r="AW313">
        <f t="shared" si="342"/>
        <v>11566.450827065855</v>
      </c>
      <c r="AX313">
        <f t="shared" si="343"/>
        <v>257624.49360165623</v>
      </c>
      <c r="AY313">
        <f t="shared" si="344"/>
        <v>17940.735134560065</v>
      </c>
      <c r="AZ313">
        <f t="shared" si="345"/>
        <v>6794.1751062906833</v>
      </c>
      <c r="BA313">
        <f t="shared" si="346"/>
        <v>16029.265346556056</v>
      </c>
      <c r="BB313">
        <f t="shared" si="347"/>
        <v>34993.07990392069</v>
      </c>
      <c r="BC313">
        <f t="shared" si="348"/>
        <v>60086.935767838353</v>
      </c>
      <c r="BD313">
        <f t="shared" si="349"/>
        <v>0.75086414102011556</v>
      </c>
      <c r="BE313">
        <f t="shared" si="369"/>
        <v>0.22892962336720582</v>
      </c>
      <c r="BF313">
        <f t="shared" si="369"/>
        <v>9.4306365573996173E-2</v>
      </c>
      <c r="BG313">
        <f t="shared" si="369"/>
        <v>1.9318389499603753E-2</v>
      </c>
      <c r="BH313">
        <f t="shared" si="330"/>
        <v>9.9280702602400323E-2</v>
      </c>
      <c r="BI313">
        <f t="shared" si="331"/>
        <v>5.2408772455050717E-3</v>
      </c>
      <c r="BJ313">
        <f t="shared" si="332"/>
        <v>8.8936905877762111E-4</v>
      </c>
      <c r="BK313">
        <f t="shared" si="333"/>
        <v>3.7320017285840052E-5</v>
      </c>
      <c r="BL313">
        <f t="shared" si="334"/>
        <v>2171.3137298435472</v>
      </c>
      <c r="BM313">
        <f t="shared" si="335"/>
        <v>71.255364976051482</v>
      </c>
      <c r="BN313">
        <f t="shared" si="300"/>
        <v>2.1583007240095835</v>
      </c>
      <c r="BO313">
        <f t="shared" si="336"/>
        <v>8661.2354952112073</v>
      </c>
      <c r="BP313">
        <f t="shared" si="337"/>
        <v>203.20266718576542</v>
      </c>
      <c r="BQ313">
        <f t="shared" si="338"/>
        <v>72.349666348782833</v>
      </c>
      <c r="BR313" s="11">
        <f t="shared" si="350"/>
        <v>3.2107396580786068E-2</v>
      </c>
      <c r="BS313">
        <f>MAX(-99,(BS$3*'Climate Model'!E419+BS$4*'Climate Model'!E419^2+BS$6*'Climate Model'!E419^6)*(K313/K$69)^BS$8)</f>
        <v>-18.183039357202865</v>
      </c>
      <c r="BT313">
        <f>MAX(-99,(BT$3*'Climate Model'!E419+BT$4*'Climate Model'!E419^2+BT$6*'Climate Model'!E419^6)*(L313/L$69)^BS$8)</f>
        <v>-18.604735703870446</v>
      </c>
      <c r="BU313">
        <f>MAX(-99,(BU$3*'Climate Model'!E419+BU$4*'Climate Model'!E419^2+BU$6*'Climate Model'!E419^6)*(M313/M$69)^BS$8)</f>
        <v>-13.808977819332071</v>
      </c>
      <c r="BV313" s="41">
        <f t="shared" si="318"/>
        <v>6.7578885772498532E-6</v>
      </c>
      <c r="BW313">
        <f>MAX(-99,(BW$3*'Climate Model'!N419+BW$4*'Climate Model'!N419^2+BW$6*'Climate Model'!N419^6)*(K313/K$69)^BS$8)</f>
        <v>-18.183050465385744</v>
      </c>
      <c r="BX313">
        <f>MAX(-99,(BX$3*'Climate Model'!N419+BX$4*'Climate Model'!N419^2+BX$6*'Climate Model'!N419^6)*(L313/L$69)^BS$8)</f>
        <v>-18.604745975432721</v>
      </c>
      <c r="BY313">
        <f>MAX(-99,(BY$3*'Climate Model'!N419+BY$4*'Climate Model'!N419^2+BY$6*'Climate Model'!N419^6)*(M313/M$69)^BS$8)</f>
        <v>-13.808984722454182</v>
      </c>
      <c r="BZ313">
        <f t="shared" si="339"/>
        <v>5.8243293983843751E-2</v>
      </c>
      <c r="CA313">
        <f t="shared" si="351"/>
        <v>3.936016911148228E-7</v>
      </c>
    </row>
    <row r="314" spans="1:79" ht="14.5" x14ac:dyDescent="0.35">
      <c r="A314" s="13">
        <v>2265</v>
      </c>
      <c r="B314" s="18">
        <f t="shared" si="302"/>
        <v>1286.5344966193925</v>
      </c>
      <c r="C314">
        <f t="shared" si="303"/>
        <v>3572.6076413599267</v>
      </c>
      <c r="D314">
        <f t="shared" si="304"/>
        <v>6809.6283585594929</v>
      </c>
      <c r="E314" s="11">
        <f t="shared" si="327"/>
        <v>2.0356029289571322E-8</v>
      </c>
      <c r="F314" s="11">
        <f t="shared" si="360"/>
        <v>4.0809351127512381E-8</v>
      </c>
      <c r="G314" s="11">
        <f t="shared" si="361"/>
        <v>9.0100079802378801E-8</v>
      </c>
      <c r="H314">
        <f t="shared" si="352"/>
        <v>415167.01912611543</v>
      </c>
      <c r="I314">
        <f t="shared" si="353"/>
        <v>80287.972713039824</v>
      </c>
      <c r="J314">
        <f t="shared" si="328"/>
        <v>57956.702355162393</v>
      </c>
      <c r="K314">
        <f t="shared" si="305"/>
        <v>322701.81655994739</v>
      </c>
      <c r="L314">
        <f t="shared" si="354"/>
        <v>22473.213062511924</v>
      </c>
      <c r="M314">
        <f t="shared" si="306"/>
        <v>8510.9934497838785</v>
      </c>
      <c r="N314" s="11">
        <f t="shared" si="329"/>
        <v>2.0842724959682091E-3</v>
      </c>
      <c r="O314" s="11">
        <f t="shared" si="319"/>
        <v>2.1089055250913783E-3</v>
      </c>
      <c r="P314" s="11">
        <f t="shared" si="320"/>
        <v>2.1517922790779765E-3</v>
      </c>
      <c r="Q314">
        <f t="shared" si="340"/>
        <v>2375.9394759135171</v>
      </c>
      <c r="R314">
        <f t="shared" si="355"/>
        <v>1547.2175173365081</v>
      </c>
      <c r="S314">
        <f t="shared" si="356"/>
        <v>1509.5196457634434</v>
      </c>
      <c r="T314">
        <f t="shared" si="307"/>
        <v>5.7228521690249607</v>
      </c>
      <c r="U314">
        <f t="shared" si="308"/>
        <v>19.270850478022091</v>
      </c>
      <c r="V314">
        <f t="shared" si="309"/>
        <v>26.045644151956921</v>
      </c>
      <c r="W314" s="11">
        <f t="shared" si="321"/>
        <v>-1.219247815263802E-2</v>
      </c>
      <c r="X314" s="11">
        <f t="shared" si="322"/>
        <v>-1.3228586309256496E-2</v>
      </c>
      <c r="Y314" s="11">
        <f t="shared" si="323"/>
        <v>-1.2203590291796629E-2</v>
      </c>
      <c r="Z314">
        <f t="shared" si="310"/>
        <v>2161.670354815983</v>
      </c>
      <c r="AA314">
        <f t="shared" si="311"/>
        <v>7368.964692492109</v>
      </c>
      <c r="AB314">
        <f t="shared" si="312"/>
        <v>3059.8566602733235</v>
      </c>
      <c r="AC314">
        <f t="shared" si="313"/>
        <v>1.1679833681425735</v>
      </c>
      <c r="AD314">
        <f t="shared" si="314"/>
        <v>5.2000232516524418</v>
      </c>
      <c r="AE314">
        <f t="shared" si="315"/>
        <v>2.0461396497805837</v>
      </c>
      <c r="AF314" s="11">
        <f t="shared" si="357"/>
        <v>-2.9039671966837322E-3</v>
      </c>
      <c r="AG314" s="11">
        <f t="shared" si="358"/>
        <v>2.0566286860739247E-3</v>
      </c>
      <c r="AH314" s="11">
        <f t="shared" si="359"/>
        <v>8.2570411056281934E-4</v>
      </c>
      <c r="AI314">
        <f t="shared" si="368"/>
        <v>812477.55569394422</v>
      </c>
      <c r="AJ314">
        <f t="shared" si="363"/>
        <v>157071.46609141619</v>
      </c>
      <c r="AK314">
        <f t="shared" si="364"/>
        <v>113296.91757229992</v>
      </c>
      <c r="AL314">
        <f t="shared" si="366"/>
        <v>109.31278291235556</v>
      </c>
      <c r="AM314">
        <f t="shared" si="367"/>
        <v>12.969356549443246</v>
      </c>
      <c r="AN314">
        <f t="shared" si="362"/>
        <v>5.6275335556909463</v>
      </c>
      <c r="AO314" s="11">
        <f t="shared" si="324"/>
        <v>1.7047184914438362E-3</v>
      </c>
      <c r="AP314" s="11">
        <f t="shared" si="325"/>
        <v>1.7047184914438423E-3</v>
      </c>
      <c r="AQ314" s="11">
        <f t="shared" si="326"/>
        <v>1.7047184914438325E-3</v>
      </c>
      <c r="AR314">
        <f t="shared" si="316"/>
        <v>415167.01912611543</v>
      </c>
      <c r="AS314">
        <f t="shared" si="301"/>
        <v>80287.972713039824</v>
      </c>
      <c r="AT314">
        <f t="shared" si="317"/>
        <v>57956.702355162393</v>
      </c>
      <c r="AU314">
        <f t="shared" si="365"/>
        <v>83033.403825223097</v>
      </c>
      <c r="AV314">
        <f t="shared" si="341"/>
        <v>16057.594542607965</v>
      </c>
      <c r="AW314">
        <f t="shared" si="342"/>
        <v>11591.340471032479</v>
      </c>
      <c r="AX314">
        <f t="shared" si="343"/>
        <v>258161.45324795786</v>
      </c>
      <c r="AY314">
        <f t="shared" si="344"/>
        <v>17978.570450009542</v>
      </c>
      <c r="AZ314">
        <f t="shared" si="345"/>
        <v>6808.7947598271039</v>
      </c>
      <c r="BA314">
        <f t="shared" si="346"/>
        <v>16031.944370715246</v>
      </c>
      <c r="BB314">
        <f t="shared" si="347"/>
        <v>35000.607690556324</v>
      </c>
      <c r="BC314">
        <f t="shared" si="348"/>
        <v>60101.578344975598</v>
      </c>
      <c r="BD314">
        <f t="shared" si="349"/>
        <v>0.71526863849045097</v>
      </c>
      <c r="BE314">
        <f t="shared" ref="BE314:BG349" si="370">BE$8</f>
        <v>0.22892962336720582</v>
      </c>
      <c r="BF314">
        <f t="shared" si="370"/>
        <v>9.4306365573996173E-2</v>
      </c>
      <c r="BG314">
        <f t="shared" si="370"/>
        <v>1.9318389499603753E-2</v>
      </c>
      <c r="BH314">
        <f t="shared" si="330"/>
        <v>9.9195662103345947E-2</v>
      </c>
      <c r="BI314">
        <f t="shared" si="331"/>
        <v>5.2408772455050717E-3</v>
      </c>
      <c r="BJ314">
        <f t="shared" si="332"/>
        <v>8.8936905877762111E-4</v>
      </c>
      <c r="BK314">
        <f t="shared" si="333"/>
        <v>3.7320017285840052E-5</v>
      </c>
      <c r="BL314">
        <f t="shared" si="334"/>
        <v>2175.8393836222272</v>
      </c>
      <c r="BM314">
        <f t="shared" si="335"/>
        <v>71.405638722959552</v>
      </c>
      <c r="BN314">
        <f t="shared" si="300"/>
        <v>2.1629451337249472</v>
      </c>
      <c r="BO314">
        <f t="shared" si="336"/>
        <v>8793.5729063664749</v>
      </c>
      <c r="BP314">
        <f t="shared" si="337"/>
        <v>205.501511320454</v>
      </c>
      <c r="BQ314">
        <f t="shared" si="338"/>
        <v>73.181869251981084</v>
      </c>
      <c r="BR314" s="11">
        <f t="shared" si="350"/>
        <v>3.2094880081292548E-2</v>
      </c>
      <c r="BS314">
        <f>MAX(-99,(BS$3*'Climate Model'!E420+BS$4*'Climate Model'!E420^2+BS$6*'Climate Model'!E420^6)*(K314/K$69)^BS$8)</f>
        <v>-18.187510963983453</v>
      </c>
      <c r="BT314">
        <f>MAX(-99,(BT$3*'Climate Model'!E420+BT$4*'Climate Model'!E420^2+BT$6*'Climate Model'!E420^6)*(L314/L$69)^BS$8)</f>
        <v>-18.607823951971874</v>
      </c>
      <c r="BU314">
        <f>MAX(-99,(BU$3*'Climate Model'!E420+BU$4*'Climate Model'!E420^2+BU$6*'Climate Model'!E420^6)*(M314/M$69)^BS$8)</f>
        <v>-13.810218108388195</v>
      </c>
      <c r="BV314" s="41">
        <f t="shared" si="318"/>
        <v>6.4360843592855769E-6</v>
      </c>
      <c r="BW314">
        <f>MAX(-99,(BW$3*'Climate Model'!N420+BW$4*'Climate Model'!N420^2+BW$6*'Climate Model'!N420^6)*(K314/K$69)^BS$8)</f>
        <v>-18.187522054453879</v>
      </c>
      <c r="BX314">
        <f>MAX(-99,(BX$3*'Climate Model'!N420+BX$4*'Climate Model'!N420^2+BX$6*'Climate Model'!N420^6)*(L314/L$69)^BS$8)</f>
        <v>-18.607834206902904</v>
      </c>
      <c r="BY314">
        <f>MAX(-99,(BY$3*'Climate Model'!N420+BY$4*'Climate Model'!N420^2+BY$6*'Climate Model'!N420^6)*(M314/M$69)^BS$8)</f>
        <v>-13.810225000121031</v>
      </c>
      <c r="BZ314">
        <f t="shared" si="339"/>
        <v>5.8271672791048543E-2</v>
      </c>
      <c r="CA314">
        <f t="shared" si="351"/>
        <v>3.7504140183987446E-7</v>
      </c>
    </row>
    <row r="315" spans="1:79" ht="14.5" x14ac:dyDescent="0.35">
      <c r="A315" s="13">
        <v>2266</v>
      </c>
      <c r="B315" s="18">
        <f t="shared" si="302"/>
        <v>1286.5345214986899</v>
      </c>
      <c r="C315">
        <f t="shared" si="303"/>
        <v>3572.6077798659367</v>
      </c>
      <c r="D315">
        <f t="shared" si="304"/>
        <v>6809.6289414301491</v>
      </c>
      <c r="E315" s="11">
        <f t="shared" si="327"/>
        <v>1.9338227825092756E-8</v>
      </c>
      <c r="F315" s="11">
        <f t="shared" si="360"/>
        <v>3.8768883571136761E-8</v>
      </c>
      <c r="G315" s="11">
        <f t="shared" si="361"/>
        <v>8.5595075812259863E-8</v>
      </c>
      <c r="H315">
        <f t="shared" si="352"/>
        <v>416027.4424922223</v>
      </c>
      <c r="I315">
        <f t="shared" si="353"/>
        <v>80456.27400905751</v>
      </c>
      <c r="J315">
        <f t="shared" si="328"/>
        <v>58080.471936041511</v>
      </c>
      <c r="K315">
        <f t="shared" si="305"/>
        <v>323370.60183009319</v>
      </c>
      <c r="L315">
        <f t="shared" si="354"/>
        <v>22520.320999826257</v>
      </c>
      <c r="M315">
        <f t="shared" si="306"/>
        <v>8529.1683931082935</v>
      </c>
      <c r="N315" s="11">
        <f t="shared" si="329"/>
        <v>2.0724558580895529E-3</v>
      </c>
      <c r="O315" s="11">
        <f t="shared" si="319"/>
        <v>2.0961816711876761E-3</v>
      </c>
      <c r="P315" s="11">
        <f t="shared" si="320"/>
        <v>2.1354667268456713E-3</v>
      </c>
      <c r="Q315">
        <f t="shared" si="340"/>
        <v>2351.8349248027321</v>
      </c>
      <c r="R315">
        <f t="shared" si="355"/>
        <v>1529.9504215855427</v>
      </c>
      <c r="S315">
        <f t="shared" si="356"/>
        <v>1494.282404722451</v>
      </c>
      <c r="T315">
        <f t="shared" si="307"/>
        <v>5.6530764189833471</v>
      </c>
      <c r="U315">
        <f t="shared" si="308"/>
        <v>19.015924369220798</v>
      </c>
      <c r="V315">
        <f t="shared" si="309"/>
        <v>25.727793781840511</v>
      </c>
      <c r="W315" s="11">
        <f t="shared" si="321"/>
        <v>-1.219247815263802E-2</v>
      </c>
      <c r="X315" s="11">
        <f t="shared" si="322"/>
        <v>-1.3228586309256496E-2</v>
      </c>
      <c r="Y315" s="11">
        <f t="shared" si="323"/>
        <v>-1.2203590291796629E-2</v>
      </c>
      <c r="Z315">
        <f t="shared" si="310"/>
        <v>2133.551049579662</v>
      </c>
      <c r="AA315">
        <f t="shared" si="311"/>
        <v>7301.8051573151643</v>
      </c>
      <c r="AB315">
        <f t="shared" si="312"/>
        <v>3031.5205953756031</v>
      </c>
      <c r="AC315">
        <f t="shared" si="313"/>
        <v>1.1645915827552153</v>
      </c>
      <c r="AD315">
        <f t="shared" si="314"/>
        <v>5.2107177686400412</v>
      </c>
      <c r="AE315">
        <f t="shared" si="315"/>
        <v>2.0478291557001933</v>
      </c>
      <c r="AF315" s="11">
        <f t="shared" si="357"/>
        <v>-2.9039671966837322E-3</v>
      </c>
      <c r="AG315" s="11">
        <f t="shared" si="358"/>
        <v>2.0566286860739247E-3</v>
      </c>
      <c r="AH315" s="11">
        <f t="shared" si="359"/>
        <v>8.2570411056281934E-4</v>
      </c>
      <c r="AI315">
        <f t="shared" si="368"/>
        <v>814263.20394977287</v>
      </c>
      <c r="AJ315">
        <f t="shared" si="363"/>
        <v>157421.91402488254</v>
      </c>
      <c r="AK315">
        <f t="shared" si="364"/>
        <v>113558.56628610242</v>
      </c>
      <c r="AL315">
        <f t="shared" si="366"/>
        <v>109.49726695951362</v>
      </c>
      <c r="AM315">
        <f t="shared" si="367"/>
        <v>12.991244560355891</v>
      </c>
      <c r="AN315">
        <f t="shared" si="362"/>
        <v>5.637030982599418</v>
      </c>
      <c r="AO315" s="11">
        <f t="shared" si="324"/>
        <v>1.6876713065293977E-3</v>
      </c>
      <c r="AP315" s="11">
        <f t="shared" si="325"/>
        <v>1.6876713065294038E-3</v>
      </c>
      <c r="AQ315" s="11">
        <f t="shared" si="326"/>
        <v>1.6876713065293941E-3</v>
      </c>
      <c r="AR315">
        <f t="shared" si="316"/>
        <v>416027.4424922223</v>
      </c>
      <c r="AS315">
        <f t="shared" si="301"/>
        <v>80456.27400905751</v>
      </c>
      <c r="AT315">
        <f t="shared" si="317"/>
        <v>58080.471936041511</v>
      </c>
      <c r="AU315">
        <f>AU$6*AR315</f>
        <v>83205.488498444465</v>
      </c>
      <c r="AV315">
        <f t="shared" si="341"/>
        <v>16091.254801811503</v>
      </c>
      <c r="AW315">
        <f t="shared" si="342"/>
        <v>11616.094387208303</v>
      </c>
      <c r="AX315">
        <f t="shared" si="343"/>
        <v>258696.48146407458</v>
      </c>
      <c r="AY315">
        <f t="shared" si="344"/>
        <v>18016.256799861003</v>
      </c>
      <c r="AZ315">
        <f t="shared" si="345"/>
        <v>6823.3347144866348</v>
      </c>
      <c r="BA315">
        <f t="shared" si="346"/>
        <v>16034.608207681704</v>
      </c>
      <c r="BB315">
        <f t="shared" si="347"/>
        <v>35008.090044409408</v>
      </c>
      <c r="BC315">
        <f t="shared" si="348"/>
        <v>60116.109720773791</v>
      </c>
      <c r="BD315">
        <f t="shared" si="349"/>
        <v>0.68135949084855685</v>
      </c>
      <c r="BE315">
        <f t="shared" si="370"/>
        <v>0.22892962336720582</v>
      </c>
      <c r="BF315">
        <f t="shared" si="370"/>
        <v>9.4306365573996173E-2</v>
      </c>
      <c r="BG315">
        <f t="shared" si="370"/>
        <v>1.9318389499603753E-2</v>
      </c>
      <c r="BH315">
        <f t="shared" si="330"/>
        <v>9.9110936922336912E-2</v>
      </c>
      <c r="BI315">
        <f t="shared" si="331"/>
        <v>5.2408772455050717E-3</v>
      </c>
      <c r="BJ315">
        <f t="shared" si="332"/>
        <v>8.8936905877762111E-4</v>
      </c>
      <c r="BK315">
        <f t="shared" si="333"/>
        <v>3.7320017285840052E-5</v>
      </c>
      <c r="BL315">
        <f t="shared" si="334"/>
        <v>2180.3487568631576</v>
      </c>
      <c r="BM315">
        <f t="shared" si="335"/>
        <v>71.555320688189852</v>
      </c>
      <c r="BN315">
        <f t="shared" si="300"/>
        <v>2.1675642166228171</v>
      </c>
      <c r="BO315">
        <f t="shared" si="336"/>
        <v>8927.9331505969894</v>
      </c>
      <c r="BP315">
        <f t="shared" si="337"/>
        <v>207.82638336544395</v>
      </c>
      <c r="BQ315">
        <f t="shared" si="338"/>
        <v>74.023655382241415</v>
      </c>
      <c r="BR315" s="11">
        <f t="shared" si="350"/>
        <v>3.2082461915615229E-2</v>
      </c>
      <c r="BS315">
        <f>MAX(-99,(BS$3*'Climate Model'!E421+BS$4*'Climate Model'!E421^2+BS$6*'Climate Model'!E421^6)*(K315/K$69)^BS$8)</f>
        <v>-18.191356802769825</v>
      </c>
      <c r="BT315">
        <f>MAX(-99,(BT$3*'Climate Model'!E421+BT$4*'Climate Model'!E421^2+BT$6*'Climate Model'!E421^6)*(L315/L$69)^BS$8)</f>
        <v>-18.610343285868982</v>
      </c>
      <c r="BU315">
        <f>MAX(-99,(BU$3*'Climate Model'!E421+BU$4*'Climate Model'!E421^2+BU$6*'Climate Model'!E421^6)*(M315/M$69)^BS$8)</f>
        <v>-13.811092783904327</v>
      </c>
      <c r="BV315" s="41">
        <f t="shared" si="318"/>
        <v>6.1296041517005497E-6</v>
      </c>
      <c r="BW315">
        <f>MAX(-99,(BW$3*'Climate Model'!N421+BW$4*'Climate Model'!N421^2+BW$6*'Climate Model'!N421^6)*(K315/K$69)^BS$8)</f>
        <v>-18.191367875584955</v>
      </c>
      <c r="BX315">
        <f>MAX(-99,(BX$3*'Climate Model'!N421+BX$4*'Climate Model'!N421^2+BX$6*'Climate Model'!N421^6)*(L315/L$69)^BS$8)</f>
        <v>-18.610353524234036</v>
      </c>
      <c r="BY315">
        <f>MAX(-99,(BY$3*'Climate Model'!N421+BY$4*'Climate Model'!N421^2+BY$6*'Climate Model'!N421^6)*(M315/M$69)^BS$8)</f>
        <v>-13.811099664305377</v>
      </c>
      <c r="BZ315">
        <f t="shared" si="339"/>
        <v>5.8299526042472766E-2</v>
      </c>
      <c r="CA315">
        <f t="shared" si="351"/>
        <v>3.5735301687211538E-7</v>
      </c>
    </row>
    <row r="316" spans="1:79" ht="14.5" x14ac:dyDescent="0.35">
      <c r="A316" s="13">
        <v>2267</v>
      </c>
      <c r="B316" s="18">
        <f t="shared" si="302"/>
        <v>1286.5345451340227</v>
      </c>
      <c r="C316">
        <f t="shared" si="303"/>
        <v>3572.6079114466511</v>
      </c>
      <c r="D316">
        <f t="shared" si="304"/>
        <v>6809.6294951573191</v>
      </c>
      <c r="E316" s="11">
        <f t="shared" si="327"/>
        <v>1.8371316433838117E-8</v>
      </c>
      <c r="F316" s="11">
        <f t="shared" si="360"/>
        <v>3.6830439392579923E-8</v>
      </c>
      <c r="G316" s="11">
        <f t="shared" si="361"/>
        <v>8.1315322021646867E-8</v>
      </c>
      <c r="H316">
        <f t="shared" si="352"/>
        <v>416884.76993852959</v>
      </c>
      <c r="I316">
        <f t="shared" si="353"/>
        <v>80623.912232625502</v>
      </c>
      <c r="J316">
        <f t="shared" si="328"/>
        <v>58203.565785372906</v>
      </c>
      <c r="K316">
        <f t="shared" si="305"/>
        <v>324036.98098530364</v>
      </c>
      <c r="L316">
        <f t="shared" si="354"/>
        <v>22567.243378235304</v>
      </c>
      <c r="M316">
        <f t="shared" si="306"/>
        <v>8547.2441381376884</v>
      </c>
      <c r="N316" s="11">
        <f t="shared" si="329"/>
        <v>2.0607289328068976E-3</v>
      </c>
      <c r="O316" s="11">
        <f t="shared" si="319"/>
        <v>2.0835572640997596E-3</v>
      </c>
      <c r="P316" s="11">
        <f t="shared" si="320"/>
        <v>2.1192857493586904E-3</v>
      </c>
      <c r="Q316">
        <f t="shared" si="340"/>
        <v>2327.9476751300922</v>
      </c>
      <c r="R316">
        <f t="shared" si="355"/>
        <v>1512.8569661338524</v>
      </c>
      <c r="S316">
        <f t="shared" si="356"/>
        <v>1479.1750796914835</v>
      </c>
      <c r="T316">
        <f t="shared" si="307"/>
        <v>5.5841514082496992</v>
      </c>
      <c r="U316">
        <f t="shared" si="308"/>
        <v>18.764370572452268</v>
      </c>
      <c r="V316">
        <f t="shared" si="309"/>
        <v>25.413822327415097</v>
      </c>
      <c r="W316" s="11">
        <f t="shared" si="321"/>
        <v>-1.219247815263802E-2</v>
      </c>
      <c r="X316" s="11">
        <f t="shared" si="322"/>
        <v>-1.3228586309256496E-2</v>
      </c>
      <c r="Y316" s="11">
        <f t="shared" si="323"/>
        <v>-1.2203590291796629E-2</v>
      </c>
      <c r="Z316">
        <f t="shared" si="310"/>
        <v>2105.7726902986292</v>
      </c>
      <c r="AA316">
        <f t="shared" si="311"/>
        <v>7235.1658217358554</v>
      </c>
      <c r="AB316">
        <f t="shared" si="312"/>
        <v>3003.39799785781</v>
      </c>
      <c r="AC316">
        <f t="shared" si="313"/>
        <v>1.1612096470013602</v>
      </c>
      <c r="AD316">
        <f t="shared" si="314"/>
        <v>5.2214342802780616</v>
      </c>
      <c r="AE316">
        <f t="shared" si="315"/>
        <v>2.0495200566517853</v>
      </c>
      <c r="AF316" s="11">
        <f t="shared" si="357"/>
        <v>-2.9039671966837322E-3</v>
      </c>
      <c r="AG316" s="11">
        <f t="shared" si="358"/>
        <v>2.0566286860739247E-3</v>
      </c>
      <c r="AH316" s="11">
        <f t="shared" si="359"/>
        <v>8.2570411056281934E-4</v>
      </c>
      <c r="AI316">
        <f t="shared" si="368"/>
        <v>816042.37205324008</v>
      </c>
      <c r="AJ316">
        <f t="shared" si="363"/>
        <v>157770.9774242058</v>
      </c>
      <c r="AK316">
        <f t="shared" si="364"/>
        <v>113818.80404470048</v>
      </c>
      <c r="AL316">
        <f t="shared" si="366"/>
        <v>109.68021440114869</v>
      </c>
      <c r="AM316">
        <f t="shared" si="367"/>
        <v>13.012950261529705</v>
      </c>
      <c r="AN316">
        <f t="shared" si="362"/>
        <v>5.6464493034883354</v>
      </c>
      <c r="AO316" s="11">
        <f t="shared" si="324"/>
        <v>1.6707945934641038E-3</v>
      </c>
      <c r="AP316" s="11">
        <f t="shared" si="325"/>
        <v>1.6707945934641099E-3</v>
      </c>
      <c r="AQ316" s="11">
        <f t="shared" si="326"/>
        <v>1.6707945934641001E-3</v>
      </c>
      <c r="AR316">
        <f t="shared" si="316"/>
        <v>416884.76993852959</v>
      </c>
      <c r="AS316">
        <f t="shared" si="301"/>
        <v>80623.912232625502</v>
      </c>
      <c r="AT316">
        <f t="shared" si="317"/>
        <v>58203.565785372906</v>
      </c>
      <c r="AU316">
        <f t="shared" si="365"/>
        <v>83376.953987705929</v>
      </c>
      <c r="AV316">
        <f t="shared" si="341"/>
        <v>16124.782446525101</v>
      </c>
      <c r="AW316">
        <f t="shared" si="342"/>
        <v>11640.713157074582</v>
      </c>
      <c r="AX316">
        <f t="shared" si="343"/>
        <v>259229.58478824291</v>
      </c>
      <c r="AY316">
        <f t="shared" si="344"/>
        <v>18053.794702588246</v>
      </c>
      <c r="AZ316">
        <f t="shared" si="345"/>
        <v>6837.7953105101506</v>
      </c>
      <c r="BA316">
        <f t="shared" si="346"/>
        <v>16037.25697326465</v>
      </c>
      <c r="BB316">
        <f t="shared" si="347"/>
        <v>35015.527322971073</v>
      </c>
      <c r="BC316">
        <f t="shared" si="348"/>
        <v>60130.530889163732</v>
      </c>
      <c r="BD316">
        <f t="shared" si="349"/>
        <v>0.64905686700976684</v>
      </c>
      <c r="BE316">
        <f t="shared" si="370"/>
        <v>0.22892962336720582</v>
      </c>
      <c r="BF316">
        <f t="shared" si="370"/>
        <v>9.4306365573996173E-2</v>
      </c>
      <c r="BG316">
        <f t="shared" si="370"/>
        <v>1.9318389499603753E-2</v>
      </c>
      <c r="BH316">
        <f t="shared" si="330"/>
        <v>9.9026525502238588E-2</v>
      </c>
      <c r="BI316">
        <f t="shared" si="331"/>
        <v>5.2408772455050717E-3</v>
      </c>
      <c r="BJ316">
        <f t="shared" si="332"/>
        <v>8.8936905877762111E-4</v>
      </c>
      <c r="BK316">
        <f t="shared" si="333"/>
        <v>3.7320017285840052E-5</v>
      </c>
      <c r="BL316">
        <f t="shared" si="334"/>
        <v>2184.8419047684565</v>
      </c>
      <c r="BM316">
        <f t="shared" si="335"/>
        <v>71.704412937299679</v>
      </c>
      <c r="BN316">
        <f t="shared" si="300"/>
        <v>2.1721580812076455</v>
      </c>
      <c r="BO316">
        <f t="shared" si="336"/>
        <v>9064.3471452768681</v>
      </c>
      <c r="BP316">
        <f t="shared" si="337"/>
        <v>210.17757791186531</v>
      </c>
      <c r="BQ316">
        <f t="shared" si="338"/>
        <v>74.875135090962175</v>
      </c>
      <c r="BR316" s="11">
        <f t="shared" si="350"/>
        <v>3.2070140446341683E-2</v>
      </c>
      <c r="BS316">
        <f>MAX(-99,(BS$3*'Climate Model'!E422+BS$4*'Climate Model'!E422^2+BS$6*'Climate Model'!E422^6)*(K316/K$69)^BS$8)</f>
        <v>-18.194585254765045</v>
      </c>
      <c r="BT316">
        <f>MAX(-99,(BT$3*'Climate Model'!E422+BT$4*'Climate Model'!E422^2+BT$6*'Climate Model'!E422^6)*(L316/L$69)^BS$8)</f>
        <v>-18.612301406636853</v>
      </c>
      <c r="BU316">
        <f>MAX(-99,(BU$3*'Climate Model'!E422+BU$4*'Climate Model'!E422^2+BU$6*'Climate Model'!E422^6)*(M316/M$69)^BS$8)</f>
        <v>-13.811606864646704</v>
      </c>
      <c r="BV316" s="41">
        <f t="shared" si="318"/>
        <v>5.8377182397148075E-6</v>
      </c>
      <c r="BW316">
        <f>MAX(-99,(BW$3*'Climate Model'!N422+BW$4*'Climate Model'!N422^2+BW$6*'Climate Model'!N422^6)*(K316/K$69)^BS$8)</f>
        <v>-18.194596309981758</v>
      </c>
      <c r="BX316">
        <f>MAX(-99,(BX$3*'Climate Model'!N422+BX$4*'Climate Model'!N422^2+BX$6*'Climate Model'!N422^6)*(L316/L$69)^BS$8)</f>
        <v>-18.612311628500724</v>
      </c>
      <c r="BY316">
        <f>MAX(-99,(BY$3*'Climate Model'!N422+BY$4*'Climate Model'!N422^2+BY$6*'Climate Model'!N422^6)*(M316/M$69)^BS$8)</f>
        <v>-13.811613733772921</v>
      </c>
      <c r="BZ316">
        <f t="shared" si="339"/>
        <v>5.8326857715318099E-2</v>
      </c>
      <c r="CA316">
        <f t="shared" si="351"/>
        <v>3.4049576114996283E-7</v>
      </c>
    </row>
    <row r="317" spans="1:79" ht="14.5" x14ac:dyDescent="0.35">
      <c r="A317" s="13">
        <v>2268</v>
      </c>
      <c r="B317" s="18">
        <f t="shared" si="302"/>
        <v>1286.5345675875892</v>
      </c>
      <c r="C317">
        <f t="shared" si="303"/>
        <v>3572.6080364483341</v>
      </c>
      <c r="D317">
        <f t="shared" si="304"/>
        <v>6809.6300211981734</v>
      </c>
      <c r="E317" s="11">
        <f t="shared" si="327"/>
        <v>1.7452750612146212E-8</v>
      </c>
      <c r="F317" s="11">
        <f t="shared" si="360"/>
        <v>3.4988917422950927E-8</v>
      </c>
      <c r="G317" s="11">
        <f t="shared" si="361"/>
        <v>7.724955592056452E-8</v>
      </c>
      <c r="H317">
        <f t="shared" si="352"/>
        <v>417739.01169213885</v>
      </c>
      <c r="I317">
        <f t="shared" si="353"/>
        <v>80790.889659660344</v>
      </c>
      <c r="J317">
        <f t="shared" si="328"/>
        <v>58325.986804800617</v>
      </c>
      <c r="K317">
        <f t="shared" si="305"/>
        <v>324700.96196128719</v>
      </c>
      <c r="L317">
        <f t="shared" si="354"/>
        <v>22613.980832886904</v>
      </c>
      <c r="M317">
        <f t="shared" si="306"/>
        <v>8565.2211094044142</v>
      </c>
      <c r="N317" s="11">
        <f t="shared" si="329"/>
        <v>2.0490901191727315E-3</v>
      </c>
      <c r="O317" s="11">
        <f t="shared" si="319"/>
        <v>2.071030735489636E-3</v>
      </c>
      <c r="P317" s="11">
        <f t="shared" si="320"/>
        <v>2.1032476639473462E-3</v>
      </c>
      <c r="Q317">
        <f t="shared" si="340"/>
        <v>2304.2762785062632</v>
      </c>
      <c r="R317">
        <f t="shared" si="355"/>
        <v>1495.9357853471315</v>
      </c>
      <c r="S317">
        <f t="shared" si="356"/>
        <v>1464.1970514462541</v>
      </c>
      <c r="T317">
        <f t="shared" si="307"/>
        <v>5.5160667642035923</v>
      </c>
      <c r="U317">
        <f t="shared" si="308"/>
        <v>18.516144476795709</v>
      </c>
      <c r="V317">
        <f t="shared" si="309"/>
        <v>25.103682451982809</v>
      </c>
      <c r="W317" s="11">
        <f t="shared" si="321"/>
        <v>-1.219247815263802E-2</v>
      </c>
      <c r="X317" s="11">
        <f t="shared" si="322"/>
        <v>-1.3228586309256496E-2</v>
      </c>
      <c r="Y317" s="11">
        <f t="shared" si="323"/>
        <v>-1.2203590291796629E-2</v>
      </c>
      <c r="Z317">
        <f t="shared" si="310"/>
        <v>2078.3316747378926</v>
      </c>
      <c r="AA317">
        <f t="shared" si="311"/>
        <v>7169.0443340245847</v>
      </c>
      <c r="AB317">
        <f t="shared" si="312"/>
        <v>2975.48822885652</v>
      </c>
      <c r="AC317">
        <f t="shared" si="313"/>
        <v>1.1578375322779955</v>
      </c>
      <c r="AD317">
        <f t="shared" si="314"/>
        <v>5.2321728318013312</v>
      </c>
      <c r="AE317">
        <f t="shared" si="315"/>
        <v>2.0512123537872435</v>
      </c>
      <c r="AF317" s="11">
        <f t="shared" si="357"/>
        <v>-2.9039671966837322E-3</v>
      </c>
      <c r="AG317" s="11">
        <f t="shared" si="358"/>
        <v>2.0566286860739247E-3</v>
      </c>
      <c r="AH317" s="11">
        <f t="shared" si="359"/>
        <v>8.2570411056281934E-4</v>
      </c>
      <c r="AI317">
        <f t="shared" si="368"/>
        <v>817815.08883562195</v>
      </c>
      <c r="AJ317">
        <f t="shared" si="363"/>
        <v>158118.66212831033</v>
      </c>
      <c r="AK317">
        <f t="shared" si="364"/>
        <v>114077.63679730501</v>
      </c>
      <c r="AL317">
        <f t="shared" si="366"/>
        <v>109.86163497928779</v>
      </c>
      <c r="AM317">
        <f t="shared" si="367"/>
        <v>13.034474808802265</v>
      </c>
      <c r="AN317">
        <f t="shared" si="362"/>
        <v>5.6557890198871874</v>
      </c>
      <c r="AO317" s="11">
        <f t="shared" si="324"/>
        <v>1.6540866475294627E-3</v>
      </c>
      <c r="AP317" s="11">
        <f t="shared" si="325"/>
        <v>1.6540866475294688E-3</v>
      </c>
      <c r="AQ317" s="11">
        <f t="shared" si="326"/>
        <v>1.654086647529459E-3</v>
      </c>
      <c r="AR317">
        <f t="shared" si="316"/>
        <v>417739.01169213885</v>
      </c>
      <c r="AS317">
        <f t="shared" si="301"/>
        <v>80790.889659660344</v>
      </c>
      <c r="AT317">
        <f t="shared" si="317"/>
        <v>58325.986804800617</v>
      </c>
      <c r="AU317">
        <f t="shared" si="365"/>
        <v>83547.802338427777</v>
      </c>
      <c r="AV317">
        <f t="shared" si="341"/>
        <v>16158.17793193207</v>
      </c>
      <c r="AW317">
        <f t="shared" si="342"/>
        <v>11665.197360960125</v>
      </c>
      <c r="AX317">
        <f t="shared" si="343"/>
        <v>259760.76956902977</v>
      </c>
      <c r="AY317">
        <f t="shared" si="344"/>
        <v>18091.184666309524</v>
      </c>
      <c r="AZ317">
        <f t="shared" si="345"/>
        <v>6852.1768875235302</v>
      </c>
      <c r="BA317">
        <f t="shared" si="346"/>
        <v>16039.890781181708</v>
      </c>
      <c r="BB317">
        <f t="shared" si="347"/>
        <v>35022.919877979308</v>
      </c>
      <c r="BC317">
        <f t="shared" si="348"/>
        <v>60144.842832028284</v>
      </c>
      <c r="BD317">
        <f t="shared" si="349"/>
        <v>0.61828471160133325</v>
      </c>
      <c r="BE317">
        <f t="shared" si="370"/>
        <v>0.22892962336720582</v>
      </c>
      <c r="BF317">
        <f t="shared" si="370"/>
        <v>9.4306365573996173E-2</v>
      </c>
      <c r="BG317">
        <f t="shared" si="370"/>
        <v>1.9318389499603753E-2</v>
      </c>
      <c r="BH317">
        <f t="shared" si="330"/>
        <v>9.8942426288677068E-2</v>
      </c>
      <c r="BI317">
        <f t="shared" si="331"/>
        <v>5.2408772455050717E-3</v>
      </c>
      <c r="BJ317">
        <f t="shared" si="332"/>
        <v>8.8936905877762111E-4</v>
      </c>
      <c r="BK317">
        <f t="shared" si="333"/>
        <v>3.7320017285840052E-5</v>
      </c>
      <c r="BL317">
        <f t="shared" si="334"/>
        <v>2189.3188809371077</v>
      </c>
      <c r="BM317">
        <f t="shared" si="335"/>
        <v>71.852917494418762</v>
      </c>
      <c r="BN317">
        <f t="shared" si="300"/>
        <v>2.1767268357688376</v>
      </c>
      <c r="BO317">
        <f t="shared" si="336"/>
        <v>9202.8462804937826</v>
      </c>
      <c r="BP317">
        <f t="shared" si="337"/>
        <v>212.55539288916859</v>
      </c>
      <c r="BQ317">
        <f t="shared" si="338"/>
        <v>75.736420001023006</v>
      </c>
      <c r="BR317" s="11">
        <f t="shared" si="350"/>
        <v>3.2057914080119349E-2</v>
      </c>
      <c r="BS317">
        <f>MAX(-99,(BS$3*'Climate Model'!E423+BS$4*'Climate Model'!E423^2+BS$6*'Climate Model'!E423^6)*(K317/K$69)^BS$8)</f>
        <v>-18.197204641176281</v>
      </c>
      <c r="BT317">
        <f>MAX(-99,(BT$3*'Climate Model'!E423+BT$4*'Climate Model'!E423^2+BT$6*'Climate Model'!E423^6)*(L317/L$69)^BS$8)</f>
        <v>-18.613705957382436</v>
      </c>
      <c r="BU317">
        <f>MAX(-99,(BU$3*'Climate Model'!E423+BU$4*'Climate Model'!E423^2+BU$6*'Climate Model'!E423^6)*(M317/M$69)^BS$8)</f>
        <v>-13.811765327627013</v>
      </c>
      <c r="BV317" s="41">
        <f t="shared" si="318"/>
        <v>5.5597316568712453E-6</v>
      </c>
      <c r="BW317">
        <f>MAX(-99,(BW$3*'Climate Model'!N423+BW$4*'Climate Model'!N423^2+BW$6*'Climate Model'!N423^6)*(K317/K$69)^BS$8)</f>
        <v>-18.197215678851176</v>
      </c>
      <c r="BX317">
        <f>MAX(-99,(BX$3*'Climate Model'!N423+BX$4*'Climate Model'!N423^2+BX$6*'Climate Model'!N423^6)*(L317/L$69)^BS$8)</f>
        <v>-18.613716162809467</v>
      </c>
      <c r="BY317">
        <f>MAX(-99,(BY$3*'Climate Model'!N423+BY$4*'Climate Model'!N423^2+BY$6*'Climate Model'!N423^6)*(M317/M$69)^BS$8)</f>
        <v>-13.811772185534796</v>
      </c>
      <c r="BZ317">
        <f t="shared" si="339"/>
        <v>5.8353671700884159E-2</v>
      </c>
      <c r="CA317">
        <f t="shared" si="351"/>
        <v>3.2443075585007738E-7</v>
      </c>
    </row>
    <row r="318" spans="1:79" ht="14.5" x14ac:dyDescent="0.35">
      <c r="A318" s="13">
        <v>2269</v>
      </c>
      <c r="B318" s="18">
        <f t="shared" si="302"/>
        <v>1286.5345889184778</v>
      </c>
      <c r="C318">
        <f t="shared" si="303"/>
        <v>3572.6081551999378</v>
      </c>
      <c r="D318">
        <f t="shared" si="304"/>
        <v>6809.6305209370239</v>
      </c>
      <c r="E318" s="11">
        <f t="shared" si="327"/>
        <v>1.6580113081538902E-8</v>
      </c>
      <c r="F318" s="11">
        <f t="shared" si="360"/>
        <v>3.3239471551803377E-8</v>
      </c>
      <c r="G318" s="11">
        <f t="shared" si="361"/>
        <v>7.3387078124536289E-8</v>
      </c>
      <c r="H318">
        <f t="shared" si="352"/>
        <v>418590.17768518277</v>
      </c>
      <c r="I318">
        <f t="shared" si="353"/>
        <v>80957.208521195673</v>
      </c>
      <c r="J318">
        <f t="shared" si="328"/>
        <v>58447.737890333556</v>
      </c>
      <c r="K318">
        <f t="shared" si="305"/>
        <v>325362.55246512231</v>
      </c>
      <c r="L318">
        <f t="shared" si="354"/>
        <v>22660.533986455332</v>
      </c>
      <c r="M318">
        <f t="shared" si="306"/>
        <v>8583.0997306871486</v>
      </c>
      <c r="N318" s="11">
        <f t="shared" si="329"/>
        <v>2.0375378620344159E-3</v>
      </c>
      <c r="O318" s="11">
        <f t="shared" si="319"/>
        <v>2.0586005583203937E-3</v>
      </c>
      <c r="P318" s="11">
        <f t="shared" si="320"/>
        <v>2.0873508172607647E-3</v>
      </c>
      <c r="Q318">
        <f t="shared" si="340"/>
        <v>2280.8192840046918</v>
      </c>
      <c r="R318">
        <f t="shared" si="355"/>
        <v>1479.185515223307</v>
      </c>
      <c r="S318">
        <f t="shared" si="356"/>
        <v>1449.3476920527896</v>
      </c>
      <c r="T318">
        <f t="shared" si="307"/>
        <v>5.448812240692547</v>
      </c>
      <c r="U318">
        <f t="shared" si="308"/>
        <v>18.271202061469754</v>
      </c>
      <c r="V318">
        <f t="shared" si="309"/>
        <v>24.797327396523446</v>
      </c>
      <c r="W318" s="11">
        <f t="shared" si="321"/>
        <v>-1.219247815263802E-2</v>
      </c>
      <c r="X318" s="11">
        <f t="shared" si="322"/>
        <v>-1.3228586309256496E-2</v>
      </c>
      <c r="Y318" s="11">
        <f t="shared" si="323"/>
        <v>-1.2203590291796629E-2</v>
      </c>
      <c r="Z318">
        <f t="shared" si="310"/>
        <v>2051.2244251803877</v>
      </c>
      <c r="AA318">
        <f t="shared" si="311"/>
        <v>7103.4383136565075</v>
      </c>
      <c r="AB318">
        <f t="shared" si="312"/>
        <v>2947.7906281478054</v>
      </c>
      <c r="AC318">
        <f t="shared" si="313"/>
        <v>1.154475210065171</v>
      </c>
      <c r="AD318">
        <f t="shared" si="314"/>
        <v>5.2429334685377107</v>
      </c>
      <c r="AE318">
        <f t="shared" si="315"/>
        <v>2.0529060482594028</v>
      </c>
      <c r="AF318" s="11">
        <f t="shared" si="357"/>
        <v>-2.9039671966837322E-3</v>
      </c>
      <c r="AG318" s="11">
        <f t="shared" si="358"/>
        <v>2.0566286860739247E-3</v>
      </c>
      <c r="AH318" s="11">
        <f t="shared" si="359"/>
        <v>8.2570411056281934E-4</v>
      </c>
      <c r="AI318">
        <f t="shared" si="368"/>
        <v>819581.38229048753</v>
      </c>
      <c r="AJ318">
        <f t="shared" si="363"/>
        <v>158464.97384741137</v>
      </c>
      <c r="AK318">
        <f t="shared" si="364"/>
        <v>114335.07047853463</v>
      </c>
      <c r="AL318">
        <f t="shared" si="366"/>
        <v>110.04153843614785</v>
      </c>
      <c r="AM318">
        <f t="shared" si="367"/>
        <v>13.055819358033677</v>
      </c>
      <c r="AN318">
        <f t="shared" si="362"/>
        <v>5.6650506333352366</v>
      </c>
      <c r="AO318" s="11">
        <f t="shared" si="324"/>
        <v>1.637545781054168E-3</v>
      </c>
      <c r="AP318" s="11">
        <f t="shared" si="325"/>
        <v>1.637545781054174E-3</v>
      </c>
      <c r="AQ318" s="11">
        <f t="shared" si="326"/>
        <v>1.6375457810541645E-3</v>
      </c>
      <c r="AR318">
        <f t="shared" si="316"/>
        <v>418590.17768518277</v>
      </c>
      <c r="AS318">
        <f t="shared" si="301"/>
        <v>80957.208521195673</v>
      </c>
      <c r="AT318">
        <f t="shared" si="317"/>
        <v>58447.737890333556</v>
      </c>
      <c r="AU318">
        <f t="shared" si="365"/>
        <v>83718.035537036558</v>
      </c>
      <c r="AV318">
        <f t="shared" si="341"/>
        <v>16191.441704239136</v>
      </c>
      <c r="AW318">
        <f t="shared" si="342"/>
        <v>11689.547578066711</v>
      </c>
      <c r="AX318">
        <f t="shared" si="343"/>
        <v>260290.04197209785</v>
      </c>
      <c r="AY318">
        <f t="shared" si="344"/>
        <v>18128.427189164264</v>
      </c>
      <c r="AZ318">
        <f t="shared" si="345"/>
        <v>6866.4797845497187</v>
      </c>
      <c r="BA318">
        <f t="shared" si="346"/>
        <v>16042.509743119583</v>
      </c>
      <c r="BB318">
        <f t="shared" si="347"/>
        <v>35030.268055574576</v>
      </c>
      <c r="BC318">
        <f t="shared" si="348"/>
        <v>60159.04651943325</v>
      </c>
      <c r="BD318">
        <f t="shared" si="349"/>
        <v>0.58897056658384173</v>
      </c>
      <c r="BE318">
        <f t="shared" si="370"/>
        <v>0.22892962336720582</v>
      </c>
      <c r="BF318">
        <f t="shared" si="370"/>
        <v>9.4306365573996173E-2</v>
      </c>
      <c r="BG318">
        <f t="shared" si="370"/>
        <v>1.9318389499603753E-2</v>
      </c>
      <c r="BH318">
        <f t="shared" si="330"/>
        <v>9.8858637730418322E-2</v>
      </c>
      <c r="BI318">
        <f t="shared" si="331"/>
        <v>5.2408772455050717E-3</v>
      </c>
      <c r="BJ318">
        <f t="shared" si="332"/>
        <v>8.8936905877762111E-4</v>
      </c>
      <c r="BK318">
        <f t="shared" si="333"/>
        <v>3.7320017285840052E-5</v>
      </c>
      <c r="BL318">
        <f t="shared" si="334"/>
        <v>2193.7797374221991</v>
      </c>
      <c r="BM318">
        <f t="shared" si="335"/>
        <v>72.000836343759403</v>
      </c>
      <c r="BN318">
        <f t="shared" si="300"/>
        <v>2.1812705883854968</v>
      </c>
      <c r="BO318">
        <f t="shared" si="336"/>
        <v>9343.4624262777506</v>
      </c>
      <c r="BP318">
        <f t="shared" si="337"/>
        <v>214.96012960293032</v>
      </c>
      <c r="BQ318">
        <f t="shared" si="338"/>
        <v>76.60762302142696</v>
      </c>
      <c r="BR318" s="11">
        <f t="shared" si="350"/>
        <v>3.2045781266558188E-2</v>
      </c>
      <c r="BS318">
        <f>MAX(-99,(BS$3*'Climate Model'!E424+BS$4*'Climate Model'!E424^2+BS$6*'Climate Model'!E424^6)*(K318/K$69)^BS$8)</f>
        <v>-18.199223222520779</v>
      </c>
      <c r="BT318">
        <f>MAX(-99,(BT$3*'Climate Model'!E424+BT$4*'Climate Model'!E424^2+BT$6*'Climate Model'!E424^6)*(L318/L$69)^BS$8)</f>
        <v>-18.614564522712548</v>
      </c>
      <c r="BU318">
        <f>MAX(-99,(BU$3*'Climate Model'!E424+BU$4*'Climate Model'!E424^2+BU$6*'Climate Model'!E424^6)*(M318/M$69)^BS$8)</f>
        <v>-13.811573107916118</v>
      </c>
      <c r="BV318" s="41">
        <f t="shared" si="318"/>
        <v>5.2949825303535669E-6</v>
      </c>
      <c r="BW318">
        <f>MAX(-99,(BW$3*'Climate Model'!N424+BW$4*'Climate Model'!N424^2+BW$6*'Climate Model'!N424^6)*(K318/K$69)^BS$8)</f>
        <v>-18.199234242710183</v>
      </c>
      <c r="BX318">
        <f>MAX(-99,(BX$3*'Climate Model'!N424+BX$4*'Climate Model'!N424^2+BX$6*'Climate Model'!N424^6)*(L318/L$69)^BS$8)</f>
        <v>-18.614574711766597</v>
      </c>
      <c r="BY318">
        <f>MAX(-99,(BY$3*'Climate Model'!N424+BY$4*'Climate Model'!N424^2+BY$6*'Climate Model'!N424^6)*(M318/M$69)^BS$8)</f>
        <v>-13.811579954661324</v>
      </c>
      <c r="BZ318">
        <f t="shared" si="339"/>
        <v>5.8379971834448326E-2</v>
      </c>
      <c r="CA318">
        <f t="shared" si="351"/>
        <v>3.0912093098593718E-7</v>
      </c>
    </row>
    <row r="319" spans="1:79" ht="14.5" x14ac:dyDescent="0.35">
      <c r="A319" s="13">
        <v>2270</v>
      </c>
      <c r="B319" s="18">
        <f t="shared" si="302"/>
        <v>1286.5346091828224</v>
      </c>
      <c r="C319">
        <f t="shared" si="303"/>
        <v>3572.6082680139643</v>
      </c>
      <c r="D319">
        <f t="shared" si="304"/>
        <v>6809.6309956889672</v>
      </c>
      <c r="E319" s="11">
        <f t="shared" si="327"/>
        <v>1.5751107427461957E-8</v>
      </c>
      <c r="F319" s="11">
        <f t="shared" si="360"/>
        <v>3.1577497974213206E-8</v>
      </c>
      <c r="G319" s="11">
        <f t="shared" si="361"/>
        <v>6.9717724218309475E-8</v>
      </c>
      <c r="H319">
        <f t="shared" si="352"/>
        <v>419438.27756553784</v>
      </c>
      <c r="I319">
        <f t="shared" si="353"/>
        <v>81122.871005045163</v>
      </c>
      <c r="J319">
        <f t="shared" si="328"/>
        <v>58568.821932465857</v>
      </c>
      <c r="K319">
        <f t="shared" si="305"/>
        <v>326021.75998355419</v>
      </c>
      <c r="L319">
        <f t="shared" si="354"/>
        <v>22706.903449602632</v>
      </c>
      <c r="M319">
        <f t="shared" si="306"/>
        <v>8600.8804250251633</v>
      </c>
      <c r="N319" s="11">
        <f t="shared" si="329"/>
        <v>2.0260706508397168E-3</v>
      </c>
      <c r="O319" s="11">
        <f t="shared" si="319"/>
        <v>2.0462652457800346E-3</v>
      </c>
      <c r="P319" s="11">
        <f t="shared" si="320"/>
        <v>2.0715935845931456E-3</v>
      </c>
      <c r="Q319">
        <f t="shared" si="340"/>
        <v>2257.5752386117301</v>
      </c>
      <c r="R319">
        <f t="shared" si="355"/>
        <v>1462.6047937017879</v>
      </c>
      <c r="S319">
        <f t="shared" si="356"/>
        <v>1434.6263652440466</v>
      </c>
      <c r="T319">
        <f t="shared" si="307"/>
        <v>5.3823777164900761</v>
      </c>
      <c r="U319">
        <f t="shared" si="308"/>
        <v>18.029499888025736</v>
      </c>
      <c r="V319">
        <f t="shared" si="309"/>
        <v>24.494710972644729</v>
      </c>
      <c r="W319" s="11">
        <f t="shared" si="321"/>
        <v>-1.219247815263802E-2</v>
      </c>
      <c r="X319" s="11">
        <f t="shared" si="322"/>
        <v>-1.3228586309256496E-2</v>
      </c>
      <c r="Y319" s="11">
        <f t="shared" si="323"/>
        <v>-1.2203590291796629E-2</v>
      </c>
      <c r="Z319">
        <f t="shared" si="310"/>
        <v>2024.447388715698</v>
      </c>
      <c r="AA319">
        <f t="shared" si="311"/>
        <v>7038.3453526984167</v>
      </c>
      <c r="AB319">
        <f t="shared" si="312"/>
        <v>2920.3045148425481</v>
      </c>
      <c r="AC319">
        <f t="shared" si="313"/>
        <v>1.1511226519257571</v>
      </c>
      <c r="AD319">
        <f t="shared" si="314"/>
        <v>5.2537162359082821</v>
      </c>
      <c r="AE319">
        <f t="shared" si="315"/>
        <v>2.05460114122205</v>
      </c>
      <c r="AF319" s="11">
        <f t="shared" si="357"/>
        <v>-2.9039671966837322E-3</v>
      </c>
      <c r="AG319" s="11">
        <f t="shared" si="358"/>
        <v>2.0566286860739247E-3</v>
      </c>
      <c r="AH319" s="11">
        <f t="shared" si="359"/>
        <v>8.2570411056281934E-4</v>
      </c>
      <c r="AI319">
        <f t="shared" si="368"/>
        <v>821341.27959847543</v>
      </c>
      <c r="AJ319">
        <f t="shared" si="363"/>
        <v>158809.91816690937</v>
      </c>
      <c r="AK319">
        <f t="shared" si="364"/>
        <v>114591.11100874789</v>
      </c>
      <c r="AL319">
        <f t="shared" si="366"/>
        <v>110.2199345125846</v>
      </c>
      <c r="AM319">
        <f t="shared" si="367"/>
        <v>13.076985064922551</v>
      </c>
      <c r="AN319">
        <f t="shared" si="362"/>
        <v>5.6742346453016719</v>
      </c>
      <c r="AO319" s="11">
        <f t="shared" si="324"/>
        <v>1.6211703232436262E-3</v>
      </c>
      <c r="AP319" s="11">
        <f t="shared" si="325"/>
        <v>1.6211703232436323E-3</v>
      </c>
      <c r="AQ319" s="11">
        <f t="shared" si="326"/>
        <v>1.6211703232436227E-3</v>
      </c>
      <c r="AR319">
        <f t="shared" si="316"/>
        <v>419438.27756553784</v>
      </c>
      <c r="AS319">
        <f t="shared" si="301"/>
        <v>81122.871005045163</v>
      </c>
      <c r="AT319">
        <f t="shared" si="317"/>
        <v>58568.821932465857</v>
      </c>
      <c r="AU319">
        <f t="shared" si="365"/>
        <v>83887.655513107573</v>
      </c>
      <c r="AV319">
        <f t="shared" si="341"/>
        <v>16224.574201009033</v>
      </c>
      <c r="AW319">
        <f t="shared" si="342"/>
        <v>11713.764386493172</v>
      </c>
      <c r="AX319">
        <f t="shared" si="343"/>
        <v>260817.40798684338</v>
      </c>
      <c r="AY319">
        <f t="shared" si="344"/>
        <v>18165.522759682106</v>
      </c>
      <c r="AZ319">
        <f t="shared" si="345"/>
        <v>6880.704340020131</v>
      </c>
      <c r="BA319">
        <f t="shared" si="346"/>
        <v>16045.113968793079</v>
      </c>
      <c r="BB319">
        <f t="shared" si="347"/>
        <v>35037.57219645103</v>
      </c>
      <c r="BC319">
        <f t="shared" si="348"/>
        <v>60173.142909852002</v>
      </c>
      <c r="BD319">
        <f t="shared" si="349"/>
        <v>0.561045401288225</v>
      </c>
      <c r="BE319">
        <f t="shared" si="370"/>
        <v>0.22892962336720582</v>
      </c>
      <c r="BF319">
        <f t="shared" si="370"/>
        <v>9.4306365573996173E-2</v>
      </c>
      <c r="BG319">
        <f t="shared" si="370"/>
        <v>1.9318389499603753E-2</v>
      </c>
      <c r="BH319">
        <f t="shared" si="330"/>
        <v>9.8775158279734307E-2</v>
      </c>
      <c r="BI319">
        <f t="shared" si="331"/>
        <v>5.2408772455050717E-3</v>
      </c>
      <c r="BJ319">
        <f t="shared" si="332"/>
        <v>8.8936905877762111E-4</v>
      </c>
      <c r="BK319">
        <f t="shared" si="333"/>
        <v>3.7320017285840052E-5</v>
      </c>
      <c r="BL319">
        <f t="shared" si="334"/>
        <v>2198.2245247870678</v>
      </c>
      <c r="BM319">
        <f t="shared" si="335"/>
        <v>72.148171431095392</v>
      </c>
      <c r="BN319">
        <f t="shared" si="300"/>
        <v>2.1857894469309138</v>
      </c>
      <c r="BO319">
        <f t="shared" si="336"/>
        <v>9486.2279399400977</v>
      </c>
      <c r="BP319">
        <f t="shared" si="337"/>
        <v>217.39209277307918</v>
      </c>
      <c r="BQ319">
        <f t="shared" si="338"/>
        <v>77.488858362109141</v>
      </c>
      <c r="BR319" s="11">
        <f t="shared" si="350"/>
        <v>3.2033740497119351E-2</v>
      </c>
      <c r="BS319">
        <f>MAX(-99,(BS$3*'Climate Model'!E425+BS$4*'Climate Model'!E425^2+BS$6*'Climate Model'!E425^6)*(K319/K$69)^BS$8)</f>
        <v>-18.200649197976944</v>
      </c>
      <c r="BT319">
        <f>MAX(-99,(BT$3*'Climate Model'!E425+BT$4*'Climate Model'!E425^2+BT$6*'Climate Model'!E425^6)*(L319/L$69)^BS$8)</f>
        <v>-18.614884628240773</v>
      </c>
      <c r="BU319">
        <f>MAX(-99,(BU$3*'Climate Model'!E425+BU$4*'Climate Model'!E425^2+BU$6*'Climate Model'!E425^6)*(M319/M$69)^BS$8)</f>
        <v>-13.811035098479646</v>
      </c>
      <c r="BV319" s="41">
        <f t="shared" si="318"/>
        <v>5.0428405050986345E-6</v>
      </c>
      <c r="BW319">
        <f>MAX(-99,(BW$3*'Climate Model'!N425+BW$4*'Climate Model'!N425^2+BW$6*'Climate Model'!N425^6)*(K319/K$69)^BS$8)</f>
        <v>-18.200660200736902</v>
      </c>
      <c r="BX319">
        <f>MAX(-99,(BX$3*'Climate Model'!N425+BX$4*'Climate Model'!N425^2+BX$6*'Climate Model'!N425^6)*(L319/L$69)^BS$8)</f>
        <v>-18.614894800985244</v>
      </c>
      <c r="BY319">
        <f>MAX(-99,(BY$3*'Climate Model'!N425+BY$4*'Climate Model'!N425^2+BY$6*'Climate Model'!N425^6)*(M319/M$69)^BS$8)</f>
        <v>-13.811041934117577</v>
      </c>
      <c r="BZ319">
        <f t="shared" si="339"/>
        <v>5.8405761836148457E-2</v>
      </c>
      <c r="CA319">
        <f t="shared" si="351"/>
        <v>2.9453094151847342E-7</v>
      </c>
    </row>
    <row r="320" spans="1:79" ht="14.5" x14ac:dyDescent="0.35">
      <c r="A320" s="13">
        <v>2271</v>
      </c>
      <c r="B320" s="18">
        <f t="shared" si="302"/>
        <v>1286.5346284339498</v>
      </c>
      <c r="C320">
        <f t="shared" si="303"/>
        <v>3572.6083751872934</v>
      </c>
      <c r="D320">
        <f t="shared" si="304"/>
        <v>6809.6314467033444</v>
      </c>
      <c r="E320" s="11">
        <f t="shared" si="327"/>
        <v>1.4963552056088858E-8</v>
      </c>
      <c r="F320" s="11">
        <f t="shared" si="360"/>
        <v>2.9998623075502543E-8</v>
      </c>
      <c r="G320" s="11">
        <f t="shared" si="361"/>
        <v>6.6231838007394004E-8</v>
      </c>
      <c r="H320">
        <f t="shared" si="352"/>
        <v>420283.3207073306</v>
      </c>
      <c r="I320">
        <f t="shared" si="353"/>
        <v>81287.87925743185</v>
      </c>
      <c r="J320">
        <f t="shared" si="328"/>
        <v>58689.241816292932</v>
      </c>
      <c r="K320">
        <f t="shared" si="305"/>
        <v>326678.59179113247</v>
      </c>
      <c r="L320">
        <f t="shared" si="354"/>
        <v>22753.08982143064</v>
      </c>
      <c r="M320">
        <f t="shared" si="306"/>
        <v>8618.5636147320965</v>
      </c>
      <c r="N320" s="11">
        <f t="shared" si="329"/>
        <v>2.0146870184720393E-3</v>
      </c>
      <c r="O320" s="11">
        <f t="shared" si="319"/>
        <v>2.0340233502342941E-3</v>
      </c>
      <c r="P320" s="11">
        <f t="shared" si="320"/>
        <v>2.0559743692613337E-3</v>
      </c>
      <c r="Q320">
        <f t="shared" si="340"/>
        <v>2234.5426876600227</v>
      </c>
      <c r="R320">
        <f t="shared" si="355"/>
        <v>1446.1922609604287</v>
      </c>
      <c r="S320">
        <f t="shared" si="356"/>
        <v>1420.0324267873509</v>
      </c>
      <c r="T320">
        <f t="shared" si="307"/>
        <v>5.3167531937725254</v>
      </c>
      <c r="U320">
        <f t="shared" si="308"/>
        <v>17.790995092644255</v>
      </c>
      <c r="V320">
        <f t="shared" si="309"/>
        <v>24.195787555618598</v>
      </c>
      <c r="W320" s="11">
        <f t="shared" si="321"/>
        <v>-1.219247815263802E-2</v>
      </c>
      <c r="X320" s="11">
        <f t="shared" si="322"/>
        <v>-1.3228586309256496E-2</v>
      </c>
      <c r="Y320" s="11">
        <f t="shared" si="323"/>
        <v>-1.2203590291796629E-2</v>
      </c>
      <c r="Z320">
        <f t="shared" si="310"/>
        <v>1997.9970375067699</v>
      </c>
      <c r="AA320">
        <f t="shared" si="311"/>
        <v>6973.763017153382</v>
      </c>
      <c r="AB320">
        <f t="shared" si="312"/>
        <v>2893.0291880663685</v>
      </c>
      <c r="AC320">
        <f t="shared" si="313"/>
        <v>1.1477798295052051</v>
      </c>
      <c r="AD320">
        <f t="shared" si="314"/>
        <v>5.2645211794275433</v>
      </c>
      <c r="AE320">
        <f t="shared" si="315"/>
        <v>2.0562976338299239</v>
      </c>
      <c r="AF320" s="11">
        <f t="shared" si="357"/>
        <v>-2.9039671966837322E-3</v>
      </c>
      <c r="AG320" s="11">
        <f t="shared" si="358"/>
        <v>2.0566286860739247E-3</v>
      </c>
      <c r="AH320" s="11">
        <f t="shared" si="359"/>
        <v>8.2570411056281934E-4</v>
      </c>
      <c r="AI320">
        <f t="shared" si="368"/>
        <v>823094.80715173541</v>
      </c>
      <c r="AJ320">
        <f t="shared" si="363"/>
        <v>159153.50055122748</v>
      </c>
      <c r="AK320">
        <f t="shared" si="364"/>
        <v>114845.76429436628</v>
      </c>
      <c r="AL320">
        <f t="shared" si="366"/>
        <v>110.39683294657763</v>
      </c>
      <c r="AM320">
        <f t="shared" si="367"/>
        <v>13.097973084826256</v>
      </c>
      <c r="AN320">
        <f t="shared" si="362"/>
        <v>5.6833415571076147</v>
      </c>
      <c r="AO320" s="11">
        <f t="shared" si="324"/>
        <v>1.60495862001119E-3</v>
      </c>
      <c r="AP320" s="11">
        <f t="shared" si="325"/>
        <v>1.6049586200111959E-3</v>
      </c>
      <c r="AQ320" s="11">
        <f t="shared" si="326"/>
        <v>1.6049586200111866E-3</v>
      </c>
      <c r="AR320">
        <f t="shared" si="316"/>
        <v>420283.3207073306</v>
      </c>
      <c r="AS320">
        <f t="shared" si="301"/>
        <v>81287.87925743185</v>
      </c>
      <c r="AT320">
        <f t="shared" si="317"/>
        <v>58689.241816292932</v>
      </c>
      <c r="AU320">
        <f t="shared" si="365"/>
        <v>84056.664141466128</v>
      </c>
      <c r="AV320">
        <f t="shared" si="341"/>
        <v>16257.57585148637</v>
      </c>
      <c r="AW320">
        <f t="shared" si="342"/>
        <v>11737.848363258587</v>
      </c>
      <c r="AX320">
        <f t="shared" si="343"/>
        <v>261342.87343290594</v>
      </c>
      <c r="AY320">
        <f t="shared" si="344"/>
        <v>18202.471857144508</v>
      </c>
      <c r="AZ320">
        <f t="shared" si="345"/>
        <v>6894.850891785677</v>
      </c>
      <c r="BA320">
        <f t="shared" si="346"/>
        <v>16047.703566002569</v>
      </c>
      <c r="BB320">
        <f t="shared" si="347"/>
        <v>35044.832636003775</v>
      </c>
      <c r="BC320">
        <f t="shared" si="348"/>
        <v>60187.132950384505</v>
      </c>
      <c r="BD320">
        <f t="shared" si="349"/>
        <v>0.53444345047204922</v>
      </c>
      <c r="BE320">
        <f t="shared" si="370"/>
        <v>0.22892962336720582</v>
      </c>
      <c r="BF320">
        <f t="shared" si="370"/>
        <v>9.4306365573996173E-2</v>
      </c>
      <c r="BG320">
        <f t="shared" si="370"/>
        <v>1.9318389499603753E-2</v>
      </c>
      <c r="BH320">
        <f t="shared" si="330"/>
        <v>9.8691986392756365E-2</v>
      </c>
      <c r="BI320">
        <f t="shared" si="331"/>
        <v>5.2408772455050717E-3</v>
      </c>
      <c r="BJ320">
        <f t="shared" si="332"/>
        <v>8.8936905877762111E-4</v>
      </c>
      <c r="BK320">
        <f t="shared" si="333"/>
        <v>3.7320017285840052E-5</v>
      </c>
      <c r="BL320">
        <f t="shared" si="334"/>
        <v>2202.6532921603593</v>
      </c>
      <c r="BM320">
        <f t="shared" si="335"/>
        <v>72.29492466521107</v>
      </c>
      <c r="BN320">
        <f t="shared" ref="BN320:BN349" si="371">BK320*AT320</f>
        <v>2.1902835190768992</v>
      </c>
      <c r="BO320">
        <f t="shared" si="336"/>
        <v>9631.1756735246672</v>
      </c>
      <c r="BP320">
        <f t="shared" si="337"/>
        <v>219.85159057255711</v>
      </c>
      <c r="BQ320">
        <f t="shared" si="338"/>
        <v>78.380241548919273</v>
      </c>
      <c r="BR320" s="11">
        <f t="shared" si="350"/>
        <v>3.2021790304039593E-2</v>
      </c>
      <c r="BS320">
        <f>MAX(-99,(BS$3*'Climate Model'!E426+BS$4*'Climate Model'!E426^2+BS$6*'Climate Model'!E426^6)*(K320/K$69)^BS$8)</f>
        <v>-18.201490704779062</v>
      </c>
      <c r="BT320">
        <f>MAX(-99,(BT$3*'Climate Model'!E426+BT$4*'Climate Model'!E426^2+BT$6*'Climate Model'!E426^6)*(L320/L$69)^BS$8)</f>
        <v>-18.614673740132389</v>
      </c>
      <c r="BU320">
        <f>MAX(-99,(BU$3*'Climate Model'!E426+BU$4*'Climate Model'!E426^2+BU$6*'Climate Model'!E426^6)*(M320/M$69)^BS$8)</f>
        <v>-13.810156150034553</v>
      </c>
      <c r="BV320" s="41">
        <f t="shared" si="318"/>
        <v>4.8027052429510807E-6</v>
      </c>
      <c r="BW320">
        <f>MAX(-99,(BW$3*'Climate Model'!N426+BW$4*'Climate Model'!N426^2+BW$6*'Climate Model'!N426^6)*(K320/K$69)^BS$8)</f>
        <v>-18.201501690165337</v>
      </c>
      <c r="BX320">
        <f>MAX(-99,(BX$3*'Climate Model'!N426+BX$4*'Climate Model'!N426^2+BX$6*'Climate Model'!N426^6)*(L320/L$69)^BS$8)</f>
        <v>-18.614683896630215</v>
      </c>
      <c r="BY320">
        <f>MAX(-99,(BY$3*'Climate Model'!N426+BY$4*'Climate Model'!N426^2+BY$6*'Climate Model'!N426^6)*(M320/M$69)^BS$8)</f>
        <v>-13.810162974619985</v>
      </c>
      <c r="BZ320">
        <f t="shared" si="339"/>
        <v>5.843104536695367E-2</v>
      </c>
      <c r="CA320">
        <f t="shared" si="351"/>
        <v>2.8062708793498087E-7</v>
      </c>
    </row>
    <row r="321" spans="1:79" ht="14.5" x14ac:dyDescent="0.35">
      <c r="A321" s="13">
        <v>2272</v>
      </c>
      <c r="B321" s="18">
        <f t="shared" si="302"/>
        <v>1286.5346467225213</v>
      </c>
      <c r="C321">
        <f t="shared" si="303"/>
        <v>3572.6084770019588</v>
      </c>
      <c r="D321">
        <f t="shared" si="304"/>
        <v>6809.6318751670315</v>
      </c>
      <c r="E321" s="11">
        <f t="shared" si="327"/>
        <v>1.4215374453284415E-8</v>
      </c>
      <c r="F321" s="11">
        <f t="shared" si="360"/>
        <v>2.8498691921727416E-8</v>
      </c>
      <c r="G321" s="11">
        <f t="shared" si="361"/>
        <v>6.2920246107024296E-8</v>
      </c>
      <c r="H321">
        <f t="shared" si="352"/>
        <v>421125.31622124341</v>
      </c>
      <c r="I321">
        <f t="shared" si="353"/>
        <v>81452.235384584099</v>
      </c>
      <c r="J321">
        <f t="shared" si="328"/>
        <v>58809.000421620767</v>
      </c>
      <c r="K321">
        <f t="shared" si="305"/>
        <v>327333.05495819374</v>
      </c>
      <c r="L321">
        <f t="shared" si="354"/>
        <v>22799.093689923928</v>
      </c>
      <c r="M321">
        <f t="shared" si="306"/>
        <v>8636.1497214088777</v>
      </c>
      <c r="N321" s="11">
        <f t="shared" si="329"/>
        <v>2.0033855401204704E-3</v>
      </c>
      <c r="O321" s="11">
        <f t="shared" si="319"/>
        <v>2.0218734622124966E-3</v>
      </c>
      <c r="P321" s="11">
        <f t="shared" si="320"/>
        <v>2.0404916019556214E-3</v>
      </c>
      <c r="Q321">
        <f t="shared" si="340"/>
        <v>2211.7201752457299</v>
      </c>
      <c r="R321">
        <f t="shared" si="355"/>
        <v>1429.946559700609</v>
      </c>
      <c r="S321">
        <f t="shared" si="356"/>
        <v>1405.5652248427955</v>
      </c>
      <c r="T321">
        <f t="shared" si="307"/>
        <v>5.2519287966144859</v>
      </c>
      <c r="U321">
        <f t="shared" si="308"/>
        <v>17.555645378533651</v>
      </c>
      <c r="V321">
        <f t="shared" si="309"/>
        <v>23.900512077502476</v>
      </c>
      <c r="W321" s="11">
        <f t="shared" si="321"/>
        <v>-1.219247815263802E-2</v>
      </c>
      <c r="X321" s="11">
        <f t="shared" si="322"/>
        <v>-1.3228586309256496E-2</v>
      </c>
      <c r="Y321" s="11">
        <f t="shared" si="323"/>
        <v>-1.2203590291796629E-2</v>
      </c>
      <c r="Z321">
        <f t="shared" si="310"/>
        <v>1971.8698690354977</v>
      </c>
      <c r="AA321">
        <f t="shared" si="311"/>
        <v>6909.6888482644508</v>
      </c>
      <c r="AB321">
        <f t="shared" si="312"/>
        <v>2865.9639276245953</v>
      </c>
      <c r="AC321">
        <f t="shared" si="313"/>
        <v>1.1444467145313066</v>
      </c>
      <c r="AD321">
        <f t="shared" si="314"/>
        <v>5.2753483447035974</v>
      </c>
      <c r="AE321">
        <f t="shared" si="315"/>
        <v>2.057995527238718</v>
      </c>
      <c r="AF321" s="11">
        <f t="shared" si="357"/>
        <v>-2.9039671966837322E-3</v>
      </c>
      <c r="AG321" s="11">
        <f t="shared" si="358"/>
        <v>2.0566286860739247E-3</v>
      </c>
      <c r="AH321" s="11">
        <f t="shared" si="359"/>
        <v>8.2570411056281934E-4</v>
      </c>
      <c r="AI321">
        <f t="shared" si="368"/>
        <v>824841.99057802802</v>
      </c>
      <c r="AJ321">
        <f t="shared" si="363"/>
        <v>159495.72634759109</v>
      </c>
      <c r="AK321">
        <f t="shared" si="364"/>
        <v>115099.03622818824</v>
      </c>
      <c r="AL321">
        <f t="shared" si="366"/>
        <v>110.57224347175058</v>
      </c>
      <c r="AM321">
        <f t="shared" si="367"/>
        <v>13.11878457258535</v>
      </c>
      <c r="AN321">
        <f t="shared" si="362"/>
        <v>5.6923718698499366</v>
      </c>
      <c r="AO321" s="11">
        <f t="shared" si="324"/>
        <v>1.5889090338110782E-3</v>
      </c>
      <c r="AP321" s="11">
        <f t="shared" si="325"/>
        <v>1.5889090338110838E-3</v>
      </c>
      <c r="AQ321" s="11">
        <f t="shared" si="326"/>
        <v>1.5889090338110747E-3</v>
      </c>
      <c r="AR321">
        <f t="shared" si="316"/>
        <v>421125.31622124341</v>
      </c>
      <c r="AS321">
        <f t="shared" si="301"/>
        <v>81452.235384584099</v>
      </c>
      <c r="AT321">
        <f t="shared" si="317"/>
        <v>58809.000421620767</v>
      </c>
      <c r="AU321">
        <f t="shared" si="365"/>
        <v>84225.063244248682</v>
      </c>
      <c r="AV321">
        <f t="shared" si="341"/>
        <v>16290.44707691682</v>
      </c>
      <c r="AW321">
        <f t="shared" si="342"/>
        <v>11761.800084324153</v>
      </c>
      <c r="AX321">
        <f t="shared" si="343"/>
        <v>261866.44396655497</v>
      </c>
      <c r="AY321">
        <f t="shared" si="344"/>
        <v>18239.274951939144</v>
      </c>
      <c r="AZ321">
        <f t="shared" si="345"/>
        <v>6908.919777127101</v>
      </c>
      <c r="BA321">
        <f t="shared" si="346"/>
        <v>16050.278640689936</v>
      </c>
      <c r="BB321">
        <f t="shared" si="347"/>
        <v>35052.049704472018</v>
      </c>
      <c r="BC321">
        <f t="shared" si="348"/>
        <v>60201.017576970386</v>
      </c>
      <c r="BD321">
        <f t="shared" si="349"/>
        <v>0.50910206001735503</v>
      </c>
      <c r="BE321">
        <f t="shared" si="370"/>
        <v>0.22892962336720582</v>
      </c>
      <c r="BF321">
        <f t="shared" si="370"/>
        <v>9.4306365573996173E-2</v>
      </c>
      <c r="BG321">
        <f t="shared" si="370"/>
        <v>1.9318389499603753E-2</v>
      </c>
      <c r="BH321">
        <f t="shared" si="330"/>
        <v>9.8609120529815061E-2</v>
      </c>
      <c r="BI321">
        <f t="shared" si="331"/>
        <v>5.2408772455050717E-3</v>
      </c>
      <c r="BJ321">
        <f t="shared" si="332"/>
        <v>8.8936905877762111E-4</v>
      </c>
      <c r="BK321">
        <f t="shared" si="333"/>
        <v>3.7320017285840052E-5</v>
      </c>
      <c r="BL321">
        <f t="shared" si="334"/>
        <v>2207.0660872900426</v>
      </c>
      <c r="BM321">
        <f t="shared" si="335"/>
        <v>72.441097919320811</v>
      </c>
      <c r="BN321">
        <f t="shared" si="371"/>
        <v>2.194752912297862</v>
      </c>
      <c r="BO321">
        <f t="shared" si="336"/>
        <v>9778.3389813731337</v>
      </c>
      <c r="BP321">
        <f t="shared" si="337"/>
        <v>222.33893466641925</v>
      </c>
      <c r="BQ321">
        <f t="shared" si="338"/>
        <v>79.281889438773518</v>
      </c>
      <c r="BR321" s="11">
        <f t="shared" si="350"/>
        <v>3.2009929259282338E-2</v>
      </c>
      <c r="BS321">
        <f>MAX(-99,(BS$3*'Climate Model'!E427+BS$4*'Climate Model'!E427^2+BS$6*'Climate Model'!E427^6)*(K321/K$69)^BS$8)</f>
        <v>-18.201755817654306</v>
      </c>
      <c r="BT321">
        <f>MAX(-99,(BT$3*'Climate Model'!E427+BT$4*'Climate Model'!E427^2+BT$6*'Climate Model'!E427^6)*(L321/L$69)^BS$8)</f>
        <v>-18.613939264685659</v>
      </c>
      <c r="BU321">
        <f>MAX(-99,(BU$3*'Climate Model'!E427+BU$4*'Climate Model'!E427^2+BU$6*'Climate Model'!E427^6)*(M321/M$69)^BS$8)</f>
        <v>-13.808941070926037</v>
      </c>
      <c r="BV321" s="41">
        <f t="shared" si="318"/>
        <v>4.5740049932867439E-6</v>
      </c>
      <c r="BW321">
        <f>MAX(-99,(BW$3*'Climate Model'!N427+BW$4*'Climate Model'!N427^2+BW$6*'Climate Model'!N427^6)*(K321/K$69)^BS$8)</f>
        <v>-18.201766785722345</v>
      </c>
      <c r="BX321">
        <f>MAX(-99,(BX$3*'Climate Model'!N427+BX$4*'Climate Model'!N427^2+BX$6*'Climate Model'!N427^6)*(L321/L$69)^BS$8)</f>
        <v>-18.613949404999286</v>
      </c>
      <c r="BY321">
        <f>MAX(-99,(BY$3*'Climate Model'!N427+BY$4*'Climate Model'!N427^2+BY$6*'Climate Model'!N427^6)*(M321/M$69)^BS$8)</f>
        <v>-13.808947884513195</v>
      </c>
      <c r="BZ321">
        <f t="shared" si="339"/>
        <v>5.845582583945802E-2</v>
      </c>
      <c r="CA321">
        <f t="shared" si="351"/>
        <v>2.6737723927638123E-7</v>
      </c>
    </row>
    <row r="322" spans="1:79" ht="14.5" x14ac:dyDescent="0.35">
      <c r="A322" s="13">
        <v>2273</v>
      </c>
      <c r="B322" s="18">
        <f t="shared" si="302"/>
        <v>1286.5346640966643</v>
      </c>
      <c r="C322">
        <f t="shared" si="303"/>
        <v>3572.6085737258936</v>
      </c>
      <c r="D322">
        <f t="shared" si="304"/>
        <v>6809.632282207559</v>
      </c>
      <c r="E322" s="11">
        <f t="shared" si="327"/>
        <v>1.3504605730620194E-8</v>
      </c>
      <c r="F322" s="11">
        <f t="shared" si="360"/>
        <v>2.7073757325641046E-8</v>
      </c>
      <c r="G322" s="11">
        <f t="shared" si="361"/>
        <v>5.9774233801673077E-8</v>
      </c>
      <c r="H322">
        <f t="shared" si="352"/>
        <v>421964.27296460856</v>
      </c>
      <c r="I322">
        <f t="shared" si="353"/>
        <v>81615.941454297164</v>
      </c>
      <c r="J322">
        <f t="shared" si="328"/>
        <v>58928.100623069986</v>
      </c>
      <c r="K322">
        <f t="shared" si="305"/>
        <v>327985.15635868174</v>
      </c>
      <c r="L322">
        <f t="shared" si="354"/>
        <v>22844.915632383269</v>
      </c>
      <c r="M322">
        <f t="shared" si="306"/>
        <v>8653.639165956045</v>
      </c>
      <c r="N322" s="11">
        <f t="shared" si="329"/>
        <v>1.9921648321501871E-3</v>
      </c>
      <c r="O322" s="11">
        <f t="shared" si="319"/>
        <v>2.0098142093951665E-3</v>
      </c>
      <c r="P322" s="11">
        <f t="shared" si="320"/>
        <v>2.0251437401335504E-3</v>
      </c>
      <c r="Q322">
        <f t="shared" si="340"/>
        <v>2189.1062446300407</v>
      </c>
      <c r="R322">
        <f t="shared" si="355"/>
        <v>1413.866335420787</v>
      </c>
      <c r="S322">
        <f t="shared" si="356"/>
        <v>1391.2241003128222</v>
      </c>
      <c r="T322">
        <f t="shared" si="307"/>
        <v>5.1878947695025532</v>
      </c>
      <c r="U322">
        <f t="shared" si="308"/>
        <v>17.323409008429017</v>
      </c>
      <c r="V322">
        <f t="shared" si="309"/>
        <v>23.608840020344498</v>
      </c>
      <c r="W322" s="11">
        <f t="shared" si="321"/>
        <v>-1.219247815263802E-2</v>
      </c>
      <c r="X322" s="11">
        <f t="shared" si="322"/>
        <v>-1.3228586309256496E-2</v>
      </c>
      <c r="Y322" s="11">
        <f t="shared" si="323"/>
        <v>-1.2203590291796629E-2</v>
      </c>
      <c r="Z322">
        <f t="shared" si="310"/>
        <v>1946.0624063280509</v>
      </c>
      <c r="AA322">
        <f t="shared" si="311"/>
        <v>6846.1203637786202</v>
      </c>
      <c r="AB322">
        <f t="shared" si="312"/>
        <v>2839.1079946524669</v>
      </c>
      <c r="AC322">
        <f t="shared" si="313"/>
        <v>1.1411232788139554</v>
      </c>
      <c r="AD322">
        <f t="shared" si="314"/>
        <v>5.2861977774383471</v>
      </c>
      <c r="AE322">
        <f t="shared" si="315"/>
        <v>2.0596948226050791</v>
      </c>
      <c r="AF322" s="11">
        <f t="shared" si="357"/>
        <v>-2.9039671966837322E-3</v>
      </c>
      <c r="AG322" s="11">
        <f t="shared" si="358"/>
        <v>2.0566286860739247E-3</v>
      </c>
      <c r="AH322" s="11">
        <f t="shared" si="359"/>
        <v>8.2570411056281934E-4</v>
      </c>
      <c r="AI322">
        <f t="shared" si="368"/>
        <v>826582.85476447386</v>
      </c>
      <c r="AJ322">
        <f t="shared" si="363"/>
        <v>159836.6007897488</v>
      </c>
      <c r="AK322">
        <f t="shared" si="364"/>
        <v>115350.93268969358</v>
      </c>
      <c r="AL322">
        <f t="shared" si="366"/>
        <v>110.74617581592619</v>
      </c>
      <c r="AM322">
        <f t="shared" si="367"/>
        <v>13.139420682352151</v>
      </c>
      <c r="AN322">
        <f t="shared" si="362"/>
        <v>5.7013260843268752</v>
      </c>
      <c r="AO322" s="11">
        <f t="shared" si="324"/>
        <v>1.5730199434729674E-3</v>
      </c>
      <c r="AP322" s="11">
        <f t="shared" si="325"/>
        <v>1.5730199434729729E-3</v>
      </c>
      <c r="AQ322" s="11">
        <f t="shared" si="326"/>
        <v>1.573019943472964E-3</v>
      </c>
      <c r="AR322">
        <f t="shared" si="316"/>
        <v>421964.27296460856</v>
      </c>
      <c r="AS322">
        <f t="shared" si="301"/>
        <v>81615.941454297164</v>
      </c>
      <c r="AT322">
        <f t="shared" si="317"/>
        <v>58928.100623069986</v>
      </c>
      <c r="AU322">
        <f t="shared" si="365"/>
        <v>84392.854592921722</v>
      </c>
      <c r="AV322">
        <f t="shared" si="341"/>
        <v>16323.188290859434</v>
      </c>
      <c r="AW322">
        <f t="shared" si="342"/>
        <v>11785.620124613997</v>
      </c>
      <c r="AX322">
        <f t="shared" si="343"/>
        <v>262388.12508694542</v>
      </c>
      <c r="AY322">
        <f t="shared" si="344"/>
        <v>18275.932505906618</v>
      </c>
      <c r="AZ322">
        <f t="shared" si="345"/>
        <v>6922.9113327648374</v>
      </c>
      <c r="BA322">
        <f t="shared" si="346"/>
        <v>16052.839296992925</v>
      </c>
      <c r="BB322">
        <f t="shared" si="347"/>
        <v>35059.223727078272</v>
      </c>
      <c r="BC322">
        <f t="shared" si="348"/>
        <v>60214.797714596607</v>
      </c>
      <c r="BD322">
        <f t="shared" si="349"/>
        <v>0.48496153991009944</v>
      </c>
      <c r="BE322">
        <f t="shared" si="370"/>
        <v>0.22892962336720582</v>
      </c>
      <c r="BF322">
        <f t="shared" si="370"/>
        <v>9.4306365573996173E-2</v>
      </c>
      <c r="BG322">
        <f t="shared" si="370"/>
        <v>1.9318389499603753E-2</v>
      </c>
      <c r="BH322">
        <f t="shared" si="330"/>
        <v>9.8526559155768093E-2</v>
      </c>
      <c r="BI322">
        <f t="shared" si="331"/>
        <v>5.2408772455050717E-3</v>
      </c>
      <c r="BJ322">
        <f t="shared" si="332"/>
        <v>8.8936905877762111E-4</v>
      </c>
      <c r="BK322">
        <f t="shared" si="333"/>
        <v>3.7320017285840052E-5</v>
      </c>
      <c r="BL322">
        <f t="shared" si="334"/>
        <v>2211.4629565963078</v>
      </c>
      <c r="BM322">
        <f t="shared" si="335"/>
        <v>72.586693032457703</v>
      </c>
      <c r="BN322">
        <f t="shared" si="371"/>
        <v>2.1991977338746937</v>
      </c>
      <c r="BO322">
        <f t="shared" si="336"/>
        <v>9927.7517278056548</v>
      </c>
      <c r="BP322">
        <f t="shared" si="337"/>
        <v>224.85444025137241</v>
      </c>
      <c r="BQ322">
        <f t="shared" si="338"/>
        <v>80.193920234982741</v>
      </c>
      <c r="BR322" s="11">
        <f t="shared" si="350"/>
        <v>3.1998155973491399E-2</v>
      </c>
      <c r="BS322">
        <f>MAX(-99,(BS$3*'Climate Model'!E428+BS$4*'Climate Model'!E428^2+BS$6*'Climate Model'!E428^6)*(K322/K$69)^BS$8)</f>
        <v>-18.201452548300864</v>
      </c>
      <c r="BT322">
        <f>MAX(-99,(BT$3*'Climate Model'!E428+BT$4*'Climate Model'!E428^2+BT$6*'Climate Model'!E428^6)*(L322/L$69)^BS$8)</f>
        <v>-18.612688547948732</v>
      </c>
      <c r="BU322">
        <f>MAX(-99,(BU$3*'Climate Model'!E428+BU$4*'Climate Model'!E428^2+BU$6*'Climate Model'!E428^6)*(M322/M$69)^BS$8)</f>
        <v>-13.807394627023958</v>
      </c>
      <c r="BV322" s="41">
        <f t="shared" si="318"/>
        <v>4.3561952317016601E-6</v>
      </c>
      <c r="BW322">
        <f>MAX(-99,(BW$3*'Climate Model'!N428+BW$4*'Climate Model'!N428^2+BW$6*'Climate Model'!N428^6)*(K322/K$69)^BS$8)</f>
        <v>-18.201463499105852</v>
      </c>
      <c r="BX322">
        <f>MAX(-99,(BX$3*'Climate Model'!N428+BX$4*'Climate Model'!N428^2+BX$6*'Climate Model'!N428^6)*(L322/L$69)^BS$8)</f>
        <v>-18.612698672140176</v>
      </c>
      <c r="BY322">
        <f>MAX(-99,(BY$3*'Climate Model'!N428+BY$4*'Climate Model'!N428^2+BY$6*'Climate Model'!N428^6)*(M322/M$69)^BS$8)</f>
        <v>-13.807401429666557</v>
      </c>
      <c r="BZ322">
        <f t="shared" si="339"/>
        <v>5.8480106889393431E-2</v>
      </c>
      <c r="CA322">
        <f t="shared" si="351"/>
        <v>2.5475076278097908E-7</v>
      </c>
    </row>
    <row r="323" spans="1:79" ht="14.5" x14ac:dyDescent="0.35">
      <c r="A323" s="13">
        <v>2274</v>
      </c>
      <c r="B323" s="18">
        <f t="shared" si="302"/>
        <v>1286.5346806021005</v>
      </c>
      <c r="C323">
        <f t="shared" si="303"/>
        <v>3572.608665613634</v>
      </c>
      <c r="D323">
        <f t="shared" si="304"/>
        <v>6809.6326688960835</v>
      </c>
      <c r="E323" s="11">
        <f t="shared" si="327"/>
        <v>1.2829375444089184E-8</v>
      </c>
      <c r="F323" s="11">
        <f t="shared" si="360"/>
        <v>2.5720069459358991E-8</v>
      </c>
      <c r="G323" s="11">
        <f t="shared" si="361"/>
        <v>5.678552211158942E-8</v>
      </c>
      <c r="H323">
        <f t="shared" si="352"/>
        <v>422800.19955130329</v>
      </c>
      <c r="I323">
        <f t="shared" si="353"/>
        <v>81778.999497461002</v>
      </c>
      <c r="J323">
        <f t="shared" si="328"/>
        <v>59046.545290174407</v>
      </c>
      <c r="K323">
        <f t="shared" si="305"/>
        <v>328634.9026778136</v>
      </c>
      <c r="L323">
        <f t="shared" si="354"/>
        <v>22890.556215849792</v>
      </c>
      <c r="M323">
        <f t="shared" si="306"/>
        <v>8671.0323685853837</v>
      </c>
      <c r="N323" s="11">
        <f t="shared" si="329"/>
        <v>1.9810235510210423E-3</v>
      </c>
      <c r="O323" s="11">
        <f t="shared" si="319"/>
        <v>1.9978442556306533E-3</v>
      </c>
      <c r="P323" s="11">
        <f t="shared" si="320"/>
        <v>2.009929267419035E-3</v>
      </c>
      <c r="Q323">
        <f t="shared" si="340"/>
        <v>2166.699438625541</v>
      </c>
      <c r="R323">
        <f t="shared" si="355"/>
        <v>1397.9502366789143</v>
      </c>
      <c r="S323">
        <f t="shared" si="356"/>
        <v>1377.0083871831791</v>
      </c>
      <c r="T323">
        <f t="shared" si="307"/>
        <v>5.1246414758672083</v>
      </c>
      <c r="U323">
        <f t="shared" si="308"/>
        <v>17.094244797190463</v>
      </c>
      <c r="V323">
        <f t="shared" si="309"/>
        <v>23.320727409471644</v>
      </c>
      <c r="W323" s="11">
        <f t="shared" si="321"/>
        <v>-1.219247815263802E-2</v>
      </c>
      <c r="X323" s="11">
        <f t="shared" si="322"/>
        <v>-1.3228586309256496E-2</v>
      </c>
      <c r="Y323" s="11">
        <f t="shared" si="323"/>
        <v>-1.2203590291796629E-2</v>
      </c>
      <c r="Z323">
        <f t="shared" si="310"/>
        <v>1920.5711981607003</v>
      </c>
      <c r="AA323">
        <f t="shared" si="311"/>
        <v>6783.0550591721021</v>
      </c>
      <c r="AB323">
        <f t="shared" si="312"/>
        <v>2812.4606322509176</v>
      </c>
      <c r="AC323">
        <f t="shared" si="313"/>
        <v>1.1378094942449075</v>
      </c>
      <c r="AD323">
        <f t="shared" si="314"/>
        <v>5.2970695234276866</v>
      </c>
      <c r="AE323">
        <f t="shared" si="315"/>
        <v>2.0613955210866091</v>
      </c>
      <c r="AF323" s="11">
        <f t="shared" si="357"/>
        <v>-2.9039671966837322E-3</v>
      </c>
      <c r="AG323" s="11">
        <f t="shared" si="358"/>
        <v>2.0566286860739247E-3</v>
      </c>
      <c r="AH323" s="11">
        <f t="shared" si="359"/>
        <v>8.2570411056281934E-4</v>
      </c>
      <c r="AI323">
        <f t="shared" si="368"/>
        <v>828317.42388094822</v>
      </c>
      <c r="AJ323">
        <f t="shared" si="363"/>
        <v>160176.12900163335</v>
      </c>
      <c r="AK323">
        <f t="shared" si="364"/>
        <v>115601.45954533822</v>
      </c>
      <c r="AL323">
        <f t="shared" si="366"/>
        <v>110.9186396997158</v>
      </c>
      <c r="AM323">
        <f t="shared" si="367"/>
        <v>13.159882567423383</v>
      </c>
      <c r="AN323">
        <f t="shared" si="362"/>
        <v>5.7102047009654147</v>
      </c>
      <c r="AO323" s="11">
        <f t="shared" si="324"/>
        <v>1.5572897440382378E-3</v>
      </c>
      <c r="AP323" s="11">
        <f t="shared" si="325"/>
        <v>1.557289744038243E-3</v>
      </c>
      <c r="AQ323" s="11">
        <f t="shared" si="326"/>
        <v>1.5572897440382343E-3</v>
      </c>
      <c r="AR323">
        <f t="shared" si="316"/>
        <v>422800.19955130329</v>
      </c>
      <c r="AS323">
        <f t="shared" si="301"/>
        <v>81778.999497461002</v>
      </c>
      <c r="AT323">
        <f t="shared" si="317"/>
        <v>59046.545290174407</v>
      </c>
      <c r="AU323">
        <f t="shared" si="365"/>
        <v>84560.039910260661</v>
      </c>
      <c r="AV323">
        <f t="shared" si="341"/>
        <v>16355.799899492202</v>
      </c>
      <c r="AW323">
        <f t="shared" si="342"/>
        <v>11809.309058034882</v>
      </c>
      <c r="AX323">
        <f t="shared" si="343"/>
        <v>262907.92214225087</v>
      </c>
      <c r="AY323">
        <f t="shared" si="344"/>
        <v>18312.444972679834</v>
      </c>
      <c r="AZ323">
        <f t="shared" si="345"/>
        <v>6936.825894868306</v>
      </c>
      <c r="BA323">
        <f t="shared" si="346"/>
        <v>16055.385637298099</v>
      </c>
      <c r="BB323">
        <f t="shared" si="347"/>
        <v>35066.355024163757</v>
      </c>
      <c r="BC323">
        <f t="shared" si="348"/>
        <v>60228.474277499656</v>
      </c>
      <c r="BD323">
        <f t="shared" si="349"/>
        <v>0.46196502415815166</v>
      </c>
      <c r="BE323">
        <f t="shared" si="370"/>
        <v>0.22892962336720582</v>
      </c>
      <c r="BF323">
        <f t="shared" si="370"/>
        <v>9.4306365573996173E-2</v>
      </c>
      <c r="BG323">
        <f t="shared" si="370"/>
        <v>1.9318389499603753E-2</v>
      </c>
      <c r="BH323">
        <f t="shared" si="330"/>
        <v>9.8444300740315641E-2</v>
      </c>
      <c r="BI323">
        <f t="shared" si="331"/>
        <v>5.2408772455050717E-3</v>
      </c>
      <c r="BJ323">
        <f t="shared" si="332"/>
        <v>8.8936905877762111E-4</v>
      </c>
      <c r="BK323">
        <f t="shared" si="333"/>
        <v>3.7320017285840052E-5</v>
      </c>
      <c r="BL323">
        <f t="shared" si="334"/>
        <v>2215.8439452234288</v>
      </c>
      <c r="BM323">
        <f t="shared" si="335"/>
        <v>72.731711810832437</v>
      </c>
      <c r="BN323">
        <f t="shared" si="371"/>
        <v>2.2036180908984462</v>
      </c>
      <c r="BO323">
        <f t="shared" si="336"/>
        <v>10079.448294919237</v>
      </c>
      <c r="BP323">
        <f t="shared" si="337"/>
        <v>227.39842609576343</v>
      </c>
      <c r="BQ323">
        <f t="shared" si="338"/>
        <v>81.116453502757153</v>
      </c>
      <c r="BR323" s="11">
        <f t="shared" si="350"/>
        <v>3.1986469094987785E-2</v>
      </c>
      <c r="BS323">
        <f>MAX(-99,(BS$3*'Climate Model'!E429+BS$4*'Climate Model'!E429^2+BS$6*'Climate Model'!E429^6)*(K323/K$69)^BS$8)</f>
        <v>-18.200588844905827</v>
      </c>
      <c r="BT323">
        <f>MAX(-99,(BT$3*'Climate Model'!E429+BT$4*'Climate Model'!E429^2+BT$6*'Climate Model'!E429^6)*(L323/L$69)^BS$8)</f>
        <v>-18.610928875370909</v>
      </c>
      <c r="BU323">
        <f>MAX(-99,(BU$3*'Climate Model'!E429+BU$4*'Climate Model'!E429^2+BU$6*'Climate Model'!E429^6)*(M323/M$69)^BS$8)</f>
        <v>-13.805521541638166</v>
      </c>
      <c r="BV323" s="41">
        <f t="shared" si="318"/>
        <v>4.1487573635253921E-6</v>
      </c>
      <c r="BW323">
        <f>MAX(-99,(BW$3*'Climate Model'!N429+BW$4*'Climate Model'!N429^2+BW$6*'Climate Model'!N429^6)*(K323/K$69)^BS$8)</f>
        <v>-18.200599778502646</v>
      </c>
      <c r="BX323">
        <f>MAX(-99,(BX$3*'Climate Model'!N429+BX$4*'Climate Model'!N429^2+BX$6*'Climate Model'!N429^6)*(L323/L$69)^BS$8)</f>
        <v>-18.610938983501704</v>
      </c>
      <c r="BY323">
        <f>MAX(-99,(BY$3*'Climate Model'!N429+BY$4*'Climate Model'!N429^2+BY$6*'Climate Model'!N429^6)*(M323/M$69)^BS$8)</f>
        <v>-13.805528333389375</v>
      </c>
      <c r="BZ323">
        <f t="shared" si="339"/>
        <v>5.8503891854589193E-2</v>
      </c>
      <c r="CA323">
        <f t="shared" si="351"/>
        <v>2.4271845212662014E-7</v>
      </c>
    </row>
    <row r="324" spans="1:79" ht="14.5" x14ac:dyDescent="0.35">
      <c r="A324" s="13">
        <v>2275</v>
      </c>
      <c r="B324" s="18">
        <f t="shared" si="302"/>
        <v>1286.534696282265</v>
      </c>
      <c r="C324">
        <f t="shared" si="303"/>
        <v>3572.6087529069896</v>
      </c>
      <c r="D324">
        <f t="shared" si="304"/>
        <v>6809.6330362502022</v>
      </c>
      <c r="E324" s="11">
        <f t="shared" si="327"/>
        <v>1.2187906671884725E-8</v>
      </c>
      <c r="F324" s="11">
        <f t="shared" si="360"/>
        <v>2.4434065986391039E-8</v>
      </c>
      <c r="G324" s="11">
        <f t="shared" si="361"/>
        <v>5.3946246006009948E-8</v>
      </c>
      <c r="H324">
        <f t="shared" si="352"/>
        <v>423633.10436143359</v>
      </c>
      <c r="I324">
        <f t="shared" si="353"/>
        <v>81941.411509555663</v>
      </c>
      <c r="J324">
        <f t="shared" si="328"/>
        <v>59164.337287474002</v>
      </c>
      <c r="K324">
        <f t="shared" si="305"/>
        <v>329282.30041958281</v>
      </c>
      <c r="L324">
        <f t="shared" si="354"/>
        <v>22936.015997520273</v>
      </c>
      <c r="M324">
        <f t="shared" si="306"/>
        <v>8688.3297488308526</v>
      </c>
      <c r="N324" s="11">
        <f t="shared" si="329"/>
        <v>1.9699603921982142E-3</v>
      </c>
      <c r="O324" s="11">
        <f t="shared" si="319"/>
        <v>1.9859622999900627E-3</v>
      </c>
      <c r="P324" s="11">
        <f t="shared" si="320"/>
        <v>1.9948466930115845E-3</v>
      </c>
      <c r="Q324">
        <f t="shared" si="340"/>
        <v>2144.4982999678678</v>
      </c>
      <c r="R324">
        <f t="shared" si="355"/>
        <v>1382.1969153440918</v>
      </c>
      <c r="S324">
        <f t="shared" si="356"/>
        <v>1362.9174128554225</v>
      </c>
      <c r="T324">
        <f t="shared" si="307"/>
        <v>5.0621593966325946</v>
      </c>
      <c r="U324">
        <f t="shared" si="308"/>
        <v>16.868112104499271</v>
      </c>
      <c r="V324">
        <f t="shared" si="309"/>
        <v>23.036130806859781</v>
      </c>
      <c r="W324" s="11">
        <f t="shared" si="321"/>
        <v>-1.219247815263802E-2</v>
      </c>
      <c r="X324" s="11">
        <f t="shared" si="322"/>
        <v>-1.3228586309256496E-2</v>
      </c>
      <c r="Y324" s="11">
        <f t="shared" si="323"/>
        <v>-1.2203590291796629E-2</v>
      </c>
      <c r="Z324">
        <f t="shared" si="310"/>
        <v>1895.3928192469725</v>
      </c>
      <c r="AA324">
        <f t="shared" si="311"/>
        <v>6720.4904088380781</v>
      </c>
      <c r="AB324">
        <f t="shared" si="312"/>
        <v>2786.0210661082469</v>
      </c>
      <c r="AC324">
        <f t="shared" si="313"/>
        <v>1.134505332797545</v>
      </c>
      <c r="AD324">
        <f t="shared" si="314"/>
        <v>5.307963628561696</v>
      </c>
      <c r="AE324">
        <f t="shared" si="315"/>
        <v>2.0630976238418661</v>
      </c>
      <c r="AF324" s="11">
        <f t="shared" si="357"/>
        <v>-2.9039671966837322E-3</v>
      </c>
      <c r="AG324" s="11">
        <f t="shared" si="358"/>
        <v>2.0566286860739247E-3</v>
      </c>
      <c r="AH324" s="11">
        <f t="shared" si="359"/>
        <v>8.2570411056281934E-4</v>
      </c>
      <c r="AI324">
        <f t="shared" si="368"/>
        <v>830045.72140311415</v>
      </c>
      <c r="AJ324">
        <f t="shared" si="363"/>
        <v>160514.31600096222</v>
      </c>
      <c r="AK324">
        <f t="shared" si="364"/>
        <v>115850.62264883929</v>
      </c>
      <c r="AL324">
        <f t="shared" si="366"/>
        <v>111.08964483514256</v>
      </c>
      <c r="AM324">
        <f t="shared" si="367"/>
        <v>13.180171380076828</v>
      </c>
      <c r="AN324">
        <f t="shared" si="362"/>
        <v>5.7190082197504157</v>
      </c>
      <c r="AO324" s="11">
        <f t="shared" si="324"/>
        <v>1.5417168465978555E-3</v>
      </c>
      <c r="AP324" s="11">
        <f t="shared" si="325"/>
        <v>1.5417168465978607E-3</v>
      </c>
      <c r="AQ324" s="11">
        <f t="shared" si="326"/>
        <v>1.541716846597852E-3</v>
      </c>
      <c r="AR324">
        <f t="shared" si="316"/>
        <v>423633.10436143359</v>
      </c>
      <c r="AS324">
        <f t="shared" si="301"/>
        <v>81941.411509555663</v>
      </c>
      <c r="AT324">
        <f t="shared" si="317"/>
        <v>59164.337287474002</v>
      </c>
      <c r="AU324">
        <f t="shared" si="365"/>
        <v>84726.62087228673</v>
      </c>
      <c r="AV324">
        <f t="shared" si="341"/>
        <v>16388.282301911135</v>
      </c>
      <c r="AW324">
        <f t="shared" si="342"/>
        <v>11832.867457494802</v>
      </c>
      <c r="AX324">
        <f t="shared" si="343"/>
        <v>263425.84033566632</v>
      </c>
      <c r="AY324">
        <f t="shared" si="344"/>
        <v>18348.812798016217</v>
      </c>
      <c r="AZ324">
        <f t="shared" si="345"/>
        <v>6950.6637990646823</v>
      </c>
      <c r="BA324">
        <f t="shared" si="346"/>
        <v>16057.917762292282</v>
      </c>
      <c r="BB324">
        <f t="shared" si="347"/>
        <v>35073.443911320071</v>
      </c>
      <c r="BC324">
        <f t="shared" si="348"/>
        <v>60242.048169362592</v>
      </c>
      <c r="BD324">
        <f t="shared" si="349"/>
        <v>0.44005833732092714</v>
      </c>
      <c r="BE324">
        <f t="shared" si="370"/>
        <v>0.22892962336720582</v>
      </c>
      <c r="BF324">
        <f t="shared" si="370"/>
        <v>9.4306365573996173E-2</v>
      </c>
      <c r="BG324">
        <f t="shared" si="370"/>
        <v>1.9318389499603753E-2</v>
      </c>
      <c r="BH324">
        <f t="shared" si="330"/>
        <v>9.8362343758303231E-2</v>
      </c>
      <c r="BI324">
        <f t="shared" si="331"/>
        <v>5.2408772455050717E-3</v>
      </c>
      <c r="BJ324">
        <f t="shared" si="332"/>
        <v>8.8936905877762111E-4</v>
      </c>
      <c r="BK324">
        <f t="shared" si="333"/>
        <v>3.7320017285840052E-5</v>
      </c>
      <c r="BL324">
        <f t="shared" si="334"/>
        <v>2220.2090970905128</v>
      </c>
      <c r="BM324">
        <f t="shared" si="335"/>
        <v>72.876156029163255</v>
      </c>
      <c r="BN324">
        <f t="shared" si="371"/>
        <v>2.2080140902738008</v>
      </c>
      <c r="BO324">
        <f t="shared" si="336"/>
        <v>10233.463590505064</v>
      </c>
      <c r="BP324">
        <f t="shared" si="337"/>
        <v>229.97121458002223</v>
      </c>
      <c r="BQ324">
        <f t="shared" si="338"/>
        <v>82.049610184888991</v>
      </c>
      <c r="BR324" s="11">
        <f t="shared" si="350"/>
        <v>3.1974867308764948E-2</v>
      </c>
      <c r="BS324">
        <f>MAX(-99,(BS$3*'Climate Model'!E430+BS$4*'Climate Model'!E430^2+BS$6*'Climate Model'!E430^6)*(K324/K$69)^BS$8)</f>
        <v>-18.19917259170176</v>
      </c>
      <c r="BT324">
        <f>MAX(-99,(BT$3*'Climate Model'!E430+BT$4*'Climate Model'!E430^2+BT$6*'Climate Model'!E430^6)*(L324/L$69)^BS$8)</f>
        <v>-18.608667471486974</v>
      </c>
      <c r="BU324">
        <f>MAX(-99,(BU$3*'Climate Model'!E430+BU$4*'Climate Model'!E430^2+BU$6*'Climate Model'!E430^6)*(M324/M$69)^BS$8)</f>
        <v>-13.803326495451921</v>
      </c>
      <c r="BV324" s="41">
        <f t="shared" si="318"/>
        <v>3.9511974890718005E-6</v>
      </c>
      <c r="BW324">
        <f>MAX(-99,(BW$3*'Climate Model'!N430+BW$4*'Climate Model'!N430^2+BW$6*'Climate Model'!N430^6)*(K324/K$69)^BS$8)</f>
        <v>-18.199183508144987</v>
      </c>
      <c r="BX324">
        <f>MAX(-99,(BX$3*'Climate Model'!N430+BX$4*'Climate Model'!N430^2+BX$6*'Climate Model'!N430^6)*(L324/L$69)^BS$8)</f>
        <v>-18.608677563618198</v>
      </c>
      <c r="BY324">
        <f>MAX(-99,(BY$3*'Climate Model'!N430+BY$4*'Climate Model'!N430^2+BY$6*'Climate Model'!N430^6)*(M324/M$69)^BS$8)</f>
        <v>-13.803333276364393</v>
      </c>
      <c r="BZ324">
        <f t="shared" si="339"/>
        <v>5.8527184028620866E-2</v>
      </c>
      <c r="CA324">
        <f t="shared" si="351"/>
        <v>2.3125246257632995E-7</v>
      </c>
    </row>
    <row r="325" spans="1:79" ht="14.5" x14ac:dyDescent="0.35">
      <c r="A325" s="13">
        <v>2276</v>
      </c>
      <c r="B325" s="18">
        <f t="shared" si="302"/>
        <v>1286.5347111784215</v>
      </c>
      <c r="C325">
        <f t="shared" si="303"/>
        <v>3572.6088358356797</v>
      </c>
      <c r="D325">
        <f t="shared" si="304"/>
        <v>6809.6333852366342</v>
      </c>
      <c r="E325" s="11">
        <f t="shared" si="327"/>
        <v>1.1578511338290487E-8</v>
      </c>
      <c r="F325" s="11">
        <f t="shared" si="360"/>
        <v>2.3212362687071486E-8</v>
      </c>
      <c r="G325" s="11">
        <f t="shared" si="361"/>
        <v>5.124893370570945E-8</v>
      </c>
      <c r="H325">
        <f t="shared" si="352"/>
        <v>424462.99555081804</v>
      </c>
      <c r="I325">
        <f t="shared" si="353"/>
        <v>82103.179452111624</v>
      </c>
      <c r="J325">
        <f t="shared" si="328"/>
        <v>59281.479474602413</v>
      </c>
      <c r="K325">
        <f t="shared" si="305"/>
        <v>329927.35591410869</v>
      </c>
      <c r="L325">
        <f t="shared" si="354"/>
        <v>22981.295525152735</v>
      </c>
      <c r="M325">
        <f t="shared" si="306"/>
        <v>8705.531725558878</v>
      </c>
      <c r="N325" s="11">
        <f t="shared" si="329"/>
        <v>1.95897408911419E-3</v>
      </c>
      <c r="O325" s="11">
        <f t="shared" si="319"/>
        <v>1.9741670758058761E-3</v>
      </c>
      <c r="P325" s="11">
        <f t="shared" si="320"/>
        <v>1.9798945511178508E-3</v>
      </c>
      <c r="Q325">
        <f t="shared" si="340"/>
        <v>2122.5013716731714</v>
      </c>
      <c r="R325">
        <f t="shared" si="355"/>
        <v>1366.6050268377674</v>
      </c>
      <c r="S325">
        <f t="shared" si="356"/>
        <v>1348.9504984711618</v>
      </c>
      <c r="T325">
        <f t="shared" si="307"/>
        <v>5.0004391287839809</v>
      </c>
      <c r="U325">
        <f t="shared" si="308"/>
        <v>16.644970827650688</v>
      </c>
      <c r="V325">
        <f t="shared" si="309"/>
        <v>22.75500730458463</v>
      </c>
      <c r="W325" s="11">
        <f t="shared" si="321"/>
        <v>-1.219247815263802E-2</v>
      </c>
      <c r="X325" s="11">
        <f t="shared" si="322"/>
        <v>-1.3228586309256496E-2</v>
      </c>
      <c r="Y325" s="11">
        <f t="shared" si="323"/>
        <v>-1.2203590291796629E-2</v>
      </c>
      <c r="Z325">
        <f t="shared" si="310"/>
        <v>1870.5238704068493</v>
      </c>
      <c r="AA325">
        <f t="shared" si="311"/>
        <v>6658.4238672381025</v>
      </c>
      <c r="AB325">
        <f t="shared" si="312"/>
        <v>2759.7885051079206</v>
      </c>
      <c r="AC325">
        <f t="shared" si="313"/>
        <v>1.1312107665266382</v>
      </c>
      <c r="AD325">
        <f t="shared" si="314"/>
        <v>5.3188801388248335</v>
      </c>
      <c r="AE325">
        <f t="shared" si="315"/>
        <v>2.0648011320303645</v>
      </c>
      <c r="AF325" s="11">
        <f t="shared" si="357"/>
        <v>-2.9039671966837322E-3</v>
      </c>
      <c r="AG325" s="11">
        <f t="shared" si="358"/>
        <v>2.0566286860739247E-3</v>
      </c>
      <c r="AH325" s="11">
        <f t="shared" si="359"/>
        <v>8.2570411056281934E-4</v>
      </c>
      <c r="AI325">
        <f t="shared" si="368"/>
        <v>831767.77013508952</v>
      </c>
      <c r="AJ325">
        <f t="shared" si="363"/>
        <v>160851.16670277712</v>
      </c>
      <c r="AK325">
        <f t="shared" si="364"/>
        <v>116098.42784145018</v>
      </c>
      <c r="AL325">
        <f t="shared" si="366"/>
        <v>111.25920092429821</v>
      </c>
      <c r="AM325">
        <f t="shared" si="367"/>
        <v>13.200288271411962</v>
      </c>
      <c r="AN325">
        <f t="shared" si="362"/>
        <v>5.7277371401554538</v>
      </c>
      <c r="AO325" s="11">
        <f t="shared" si="324"/>
        <v>1.5262996781318769E-3</v>
      </c>
      <c r="AP325" s="11">
        <f t="shared" si="325"/>
        <v>1.5262996781318821E-3</v>
      </c>
      <c r="AQ325" s="11">
        <f t="shared" si="326"/>
        <v>1.5262996781318734E-3</v>
      </c>
      <c r="AR325">
        <f t="shared" si="316"/>
        <v>424462.99555081804</v>
      </c>
      <c r="AS325">
        <f t="shared" ref="AS325:AS351" si="372">AM325*AJ325^AS$6*C325^(1-AS$6)*(1-BJ324+BT324/100)</f>
        <v>82103.179452111624</v>
      </c>
      <c r="AT325">
        <f t="shared" si="317"/>
        <v>59281.479474602413</v>
      </c>
      <c r="AU325">
        <f t="shared" si="365"/>
        <v>84892.599110163617</v>
      </c>
      <c r="AV325">
        <f t="shared" si="341"/>
        <v>16420.635890422327</v>
      </c>
      <c r="AW325">
        <f t="shared" si="342"/>
        <v>11856.295894920484</v>
      </c>
      <c r="AX325">
        <f t="shared" si="343"/>
        <v>263941.8847312869</v>
      </c>
      <c r="AY325">
        <f t="shared" si="344"/>
        <v>18385.036420122186</v>
      </c>
      <c r="AZ325">
        <f t="shared" si="345"/>
        <v>6964.4253804471018</v>
      </c>
      <c r="BA325">
        <f t="shared" si="346"/>
        <v>16060.435771012611</v>
      </c>
      <c r="BB325">
        <f t="shared" si="347"/>
        <v>35080.490699517126</v>
      </c>
      <c r="BC325">
        <f t="shared" si="348"/>
        <v>60255.520283506979</v>
      </c>
      <c r="BD325">
        <f t="shared" si="349"/>
        <v>0.41918986733911467</v>
      </c>
      <c r="BE325">
        <f t="shared" si="370"/>
        <v>0.22892962336720582</v>
      </c>
      <c r="BF325">
        <f t="shared" si="370"/>
        <v>9.4306365573996173E-2</v>
      </c>
      <c r="BG325">
        <f t="shared" si="370"/>
        <v>1.9318389499603753E-2</v>
      </c>
      <c r="BH325">
        <f t="shared" si="330"/>
        <v>9.8280686690013025E-2</v>
      </c>
      <c r="BI325">
        <f t="shared" si="331"/>
        <v>5.2408772455050717E-3</v>
      </c>
      <c r="BJ325">
        <f t="shared" si="332"/>
        <v>8.8936905877762111E-4</v>
      </c>
      <c r="BK325">
        <f t="shared" si="333"/>
        <v>3.7320017285840052E-5</v>
      </c>
      <c r="BL325">
        <f t="shared" si="334"/>
        <v>2224.5584549412029</v>
      </c>
      <c r="BM325">
        <f t="shared" si="335"/>
        <v>73.02002743197464</v>
      </c>
      <c r="BN325">
        <f t="shared" si="371"/>
        <v>2.2123858387223341</v>
      </c>
      <c r="BO325">
        <f t="shared" si="336"/>
        <v>10389.833056087038</v>
      </c>
      <c r="BP325">
        <f t="shared" si="337"/>
        <v>232.5731317375554</v>
      </c>
      <c r="BQ325">
        <f t="shared" si="338"/>
        <v>82.993512617616403</v>
      </c>
      <c r="BR325" s="11">
        <f t="shared" si="350"/>
        <v>3.1963349335522445E-2</v>
      </c>
      <c r="BS325">
        <f>MAX(-99,(BS$3*'Climate Model'!E431+BS$4*'Climate Model'!E431^2+BS$6*'Climate Model'!E431^6)*(K325/K$69)^BS$8)</f>
        <v>-18.197211608560526</v>
      </c>
      <c r="BT325">
        <f>MAX(-99,(BT$3*'Climate Model'!E431+BT$4*'Climate Model'!E431^2+BT$6*'Climate Model'!E431^6)*(L325/L$69)^BS$8)</f>
        <v>-18.605911499633894</v>
      </c>
      <c r="BU325">
        <f>MAX(-99,(BU$3*'Climate Model'!E431+BU$4*'Climate Model'!E431^2+BU$6*'Climate Model'!E431^6)*(M325/M$69)^BS$8)</f>
        <v>-13.80081412647289</v>
      </c>
      <c r="BV325" s="41">
        <f t="shared" si="318"/>
        <v>3.7630452276874291E-6</v>
      </c>
      <c r="BW325">
        <f>MAX(-99,(BW$3*'Climate Model'!N431+BW$4*'Climate Model'!N431^2+BW$6*'Climate Model'!N431^6)*(K325/K$69)^BS$8)</f>
        <v>-18.19722250790446</v>
      </c>
      <c r="BX325">
        <f>MAX(-99,(BX$3*'Climate Model'!N431+BX$4*'Climate Model'!N431^2+BX$6*'Climate Model'!N431^6)*(L325/L$69)^BS$8)</f>
        <v>-18.605921575826162</v>
      </c>
      <c r="BY325">
        <f>MAX(-99,(BY$3*'Climate Model'!N431+BY$4*'Climate Model'!N431^2+BY$6*'Climate Model'!N431^6)*(M325/M$69)^BS$8)</f>
        <v>-13.80082089659876</v>
      </c>
      <c r="BZ325">
        <f t="shared" si="339"/>
        <v>5.8549986755560515E-2</v>
      </c>
      <c r="CA325">
        <f t="shared" si="351"/>
        <v>2.2032624824167418E-7</v>
      </c>
    </row>
    <row r="326" spans="1:79" ht="14.5" x14ac:dyDescent="0.35">
      <c r="A326" s="13">
        <v>2277</v>
      </c>
      <c r="B326" s="18">
        <f t="shared" ref="B326:B349" si="373">B325*(1+E326)</f>
        <v>1286.5347253297703</v>
      </c>
      <c r="C326">
        <f t="shared" ref="C326:C349" si="374">C325*(1+F326)</f>
        <v>3572.6089146179374</v>
      </c>
      <c r="D326">
        <f t="shared" ref="D326:D349" si="375">D325*(1+G326)</f>
        <v>6809.633716773762</v>
      </c>
      <c r="E326" s="11">
        <f t="shared" si="327"/>
        <v>1.0999585771375962E-8</v>
      </c>
      <c r="F326" s="11">
        <f t="shared" si="360"/>
        <v>2.2051744552717912E-8</v>
      </c>
      <c r="G326" s="11">
        <f t="shared" si="361"/>
        <v>4.8686487020423972E-8</v>
      </c>
      <c r="H326">
        <f t="shared" si="352"/>
        <v>425289.88106026489</v>
      </c>
      <c r="I326">
        <f t="shared" si="353"/>
        <v>82264.305254137231</v>
      </c>
      <c r="J326">
        <f t="shared" si="328"/>
        <v>59397.974706369016</v>
      </c>
      <c r="K326">
        <f t="shared" ref="K326:K349" si="376">H326/B326*1000</f>
        <v>330570.07532482478</v>
      </c>
      <c r="L326">
        <f t="shared" si="354"/>
        <v>23026.395337463</v>
      </c>
      <c r="M326">
        <f t="shared" ref="M326:M349" si="377">J326/D326*1000</f>
        <v>8722.6387169779118</v>
      </c>
      <c r="N326" s="11">
        <f t="shared" si="329"/>
        <v>1.9480634121270383E-3</v>
      </c>
      <c r="O326" s="11">
        <f t="shared" si="319"/>
        <v>1.962457349756642E-3</v>
      </c>
      <c r="P326" s="11">
        <f t="shared" si="320"/>
        <v>1.9650714003842931E-3</v>
      </c>
      <c r="Q326">
        <f t="shared" si="340"/>
        <v>2100.7071973818197</v>
      </c>
      <c r="R326">
        <f t="shared" si="355"/>
        <v>1351.1732303648548</v>
      </c>
      <c r="S326">
        <f t="shared" si="356"/>
        <v>1335.1069592282111</v>
      </c>
      <c r="T326">
        <f t="shared" ref="T326:T349" si="378">T325*(1+W326)</f>
        <v>4.9394713839526858</v>
      </c>
      <c r="U326">
        <f t="shared" ref="U326:U349" si="379">U325*(1+X326)</f>
        <v>16.424781394442054</v>
      </c>
      <c r="V326">
        <f t="shared" ref="V326:V349" si="380">V325*(1+Y326)</f>
        <v>22.477314518352639</v>
      </c>
      <c r="W326" s="11">
        <f t="shared" si="321"/>
        <v>-1.219247815263802E-2</v>
      </c>
      <c r="X326" s="11">
        <f t="shared" si="322"/>
        <v>-1.3228586309256496E-2</v>
      </c>
      <c r="Y326" s="11">
        <f t="shared" si="323"/>
        <v>-1.2203590291796629E-2</v>
      </c>
      <c r="Z326">
        <f t="shared" ref="Z326:Z351" si="381">Q325*AC326*(1-BE325)</f>
        <v>1845.9609787187665</v>
      </c>
      <c r="AA326">
        <f t="shared" ref="AA326:AA351" si="382">R325*AD326*(1-BF325)</f>
        <v>6596.852870017985</v>
      </c>
      <c r="AB326">
        <f t="shared" ref="AB326:AB351" si="383">S325*AE326*(1-BG325)</f>
        <v>2733.7621419228203</v>
      </c>
      <c r="AC326">
        <f t="shared" ref="AC326:AC349" si="384">AC325*(1+AF326)</f>
        <v>1.1279257675681094</v>
      </c>
      <c r="AD326">
        <f t="shared" ref="AD326:AD349" si="385">AD325*(1+AG326)</f>
        <v>5.3298191002961293</v>
      </c>
      <c r="AE326">
        <f t="shared" ref="AE326:AE349" si="386">AE325*(1+AH326)</f>
        <v>2.0665060468125769</v>
      </c>
      <c r="AF326" s="11">
        <f t="shared" si="357"/>
        <v>-2.9039671966837322E-3</v>
      </c>
      <c r="AG326" s="11">
        <f t="shared" si="358"/>
        <v>2.0566286860739247E-3</v>
      </c>
      <c r="AH326" s="11">
        <f t="shared" si="359"/>
        <v>8.2570411056281934E-4</v>
      </c>
      <c r="AI326">
        <f t="shared" si="368"/>
        <v>833483.5922317442</v>
      </c>
      <c r="AJ326">
        <f t="shared" si="363"/>
        <v>161186.68592292175</v>
      </c>
      <c r="AK326">
        <f t="shared" si="364"/>
        <v>116344.88095222565</v>
      </c>
      <c r="AL326">
        <f t="shared" si="366"/>
        <v>111.42731765803259</v>
      </c>
      <c r="AM326">
        <f t="shared" si="367"/>
        <v>13.220234391194468</v>
      </c>
      <c r="AN326">
        <f t="shared" si="362"/>
        <v>5.7363919610753635</v>
      </c>
      <c r="AO326" s="11">
        <f t="shared" si="324"/>
        <v>1.5110366813505581E-3</v>
      </c>
      <c r="AP326" s="11">
        <f t="shared" si="325"/>
        <v>1.5110366813505633E-3</v>
      </c>
      <c r="AQ326" s="11">
        <f t="shared" si="326"/>
        <v>1.5110366813505546E-3</v>
      </c>
      <c r="AR326">
        <f t="shared" ref="AR326:AR351" si="387">AL326*AI326^AR$6*B326^(1-AR$6)*(1-BI325+BS325/100)</f>
        <v>425289.88106026489</v>
      </c>
      <c r="AS326">
        <f t="shared" si="372"/>
        <v>82264.305254137231</v>
      </c>
      <c r="AT326">
        <f t="shared" ref="AT326:AT351" si="388">AN326*AK326^AT$6*D326^(1-AT$6)*(1-BK325+BU325/100)</f>
        <v>59397.974706369016</v>
      </c>
      <c r="AU326">
        <f t="shared" si="365"/>
        <v>85057.976212052978</v>
      </c>
      <c r="AV326">
        <f t="shared" si="341"/>
        <v>16452.861050827447</v>
      </c>
      <c r="AW326">
        <f t="shared" si="342"/>
        <v>11879.594941273805</v>
      </c>
      <c r="AX326">
        <f t="shared" si="343"/>
        <v>264456.06025985978</v>
      </c>
      <c r="AY326">
        <f t="shared" si="344"/>
        <v>18421.1162699704</v>
      </c>
      <c r="AZ326">
        <f t="shared" si="345"/>
        <v>6978.1109735823293</v>
      </c>
      <c r="BA326">
        <f t="shared" si="346"/>
        <v>16062.939760895179</v>
      </c>
      <c r="BB326">
        <f t="shared" si="347"/>
        <v>35087.495695227568</v>
      </c>
      <c r="BC326">
        <f t="shared" si="348"/>
        <v>60268.891503079918</v>
      </c>
      <c r="BD326">
        <f t="shared" si="349"/>
        <v>0.39931044436759328</v>
      </c>
      <c r="BE326">
        <f t="shared" si="370"/>
        <v>0.22892962336720582</v>
      </c>
      <c r="BF326">
        <f t="shared" si="370"/>
        <v>9.4306365573996173E-2</v>
      </c>
      <c r="BG326">
        <f t="shared" si="370"/>
        <v>1.9318389499603753E-2</v>
      </c>
      <c r="BH326">
        <f t="shared" si="330"/>
        <v>9.8199328021443044E-2</v>
      </c>
      <c r="BI326">
        <f t="shared" si="331"/>
        <v>5.2408772455050717E-3</v>
      </c>
      <c r="BJ326">
        <f t="shared" si="332"/>
        <v>8.8936905877762111E-4</v>
      </c>
      <c r="BK326">
        <f t="shared" si="333"/>
        <v>3.7320017285840052E-5</v>
      </c>
      <c r="BL326">
        <f t="shared" si="334"/>
        <v>2228.8920603923007</v>
      </c>
      <c r="BM326">
        <f t="shared" si="335"/>
        <v>73.16332773486694</v>
      </c>
      <c r="BN326">
        <f t="shared" si="371"/>
        <v>2.216733442785582</v>
      </c>
      <c r="BO326">
        <f t="shared" si="336"/>
        <v>10548.592675083117</v>
      </c>
      <c r="BP326">
        <f t="shared" si="337"/>
        <v>235.20450729610801</v>
      </c>
      <c r="BQ326">
        <f t="shared" si="338"/>
        <v>83.948284546669527</v>
      </c>
      <c r="BR326" s="11">
        <f t="shared" si="350"/>
        <v>3.1951913930707815E-2</v>
      </c>
      <c r="BS326">
        <f>MAX(-99,(BS$3*'Climate Model'!E432+BS$4*'Climate Model'!E432^2+BS$6*'Climate Model'!E432^6)*(K326/K$69)^BS$8)</f>
        <v>-18.194713650623477</v>
      </c>
      <c r="BT326">
        <f>MAX(-99,(BT$3*'Climate Model'!E432+BT$4*'Climate Model'!E432^2+BT$6*'Climate Model'!E432^6)*(L326/L$69)^BS$8)</f>
        <v>-18.602668061698473</v>
      </c>
      <c r="BU326">
        <f>MAX(-99,(BU$3*'Climate Model'!E432+BU$4*'Climate Model'!E432^2+BU$6*'Climate Model'!E432^6)*(M326/M$69)^BS$8)</f>
        <v>-13.797989030000917</v>
      </c>
      <c r="BV326" s="41">
        <f t="shared" ref="BV326:BV349" si="389">1*(1+BV$6)^-(A326-2020)</f>
        <v>3.5838525977975518E-6</v>
      </c>
      <c r="BW326">
        <f>MAX(-99,(BW$3*'Climate Model'!N432+BW$4*'Climate Model'!N432^2+BW$6*'Climate Model'!N432^6)*(K326/K$69)^BS$8)</f>
        <v>-18.194724532922109</v>
      </c>
      <c r="BX326">
        <f>MAX(-99,(BX$3*'Climate Model'!N432+BX$4*'Climate Model'!N432^2+BX$6*'Climate Model'!N432^6)*(L326/L$69)^BS$8)</f>
        <v>-18.602678122011945</v>
      </c>
      <c r="BY326">
        <f>MAX(-99,(BY$3*'Climate Model'!N432+BY$4*'Climate Model'!N432^2+BY$6*'Climate Model'!N432^6)*(M326/M$69)^BS$8)</f>
        <v>-13.797995789391809</v>
      </c>
      <c r="BZ326">
        <f t="shared" si="339"/>
        <v>5.8572303184631948E-2</v>
      </c>
      <c r="CA326">
        <f t="shared" si="351"/>
        <v>2.0991450092722902E-7</v>
      </c>
    </row>
    <row r="327" spans="1:79" ht="14.5" x14ac:dyDescent="0.35">
      <c r="A327" s="13">
        <v>2278</v>
      </c>
      <c r="B327" s="18">
        <f t="shared" si="373"/>
        <v>1286.5347387735519</v>
      </c>
      <c r="C327">
        <f t="shared" si="374"/>
        <v>3572.6089894610836</v>
      </c>
      <c r="D327">
        <f t="shared" si="375"/>
        <v>6809.6340317340491</v>
      </c>
      <c r="E327" s="11">
        <f t="shared" si="327"/>
        <v>1.0449606482807163E-8</v>
      </c>
      <c r="F327" s="11">
        <f t="shared" si="360"/>
        <v>2.0949157325082015E-8</v>
      </c>
      <c r="G327" s="11">
        <f t="shared" si="361"/>
        <v>4.6252162669402775E-8</v>
      </c>
      <c r="H327">
        <f t="shared" si="352"/>
        <v>426113.76862464863</v>
      </c>
      <c r="I327">
        <f t="shared" si="353"/>
        <v>82424.790813514337</v>
      </c>
      <c r="J327">
        <f t="shared" si="328"/>
        <v>59513.825832835748</v>
      </c>
      <c r="K327">
        <f t="shared" si="376"/>
        <v>331210.46465551417</v>
      </c>
      <c r="L327">
        <f t="shared" si="354"/>
        <v>23071.315964512491</v>
      </c>
      <c r="M327">
        <f t="shared" si="377"/>
        <v>8739.6511406473874</v>
      </c>
      <c r="N327" s="11">
        <f t="shared" si="329"/>
        <v>1.9372271675230388E-3</v>
      </c>
      <c r="O327" s="11">
        <f t="shared" ref="O327:O349" si="390">(L327-L326)/L326</f>
        <v>1.9508319209827238E-3</v>
      </c>
      <c r="P327" s="11">
        <f t="shared" ref="P327:P349" si="391">(M327-M326)/M326</f>
        <v>1.9503758233574697E-3</v>
      </c>
      <c r="Q327">
        <f t="shared" si="340"/>
        <v>2079.1143216888136</v>
      </c>
      <c r="R327">
        <f t="shared" si="355"/>
        <v>1335.9001891351152</v>
      </c>
      <c r="S327">
        <f t="shared" si="356"/>
        <v>1321.3861046888378</v>
      </c>
      <c r="T327">
        <f t="shared" si="378"/>
        <v>4.879246987018262</v>
      </c>
      <c r="U327">
        <f t="shared" si="379"/>
        <v>16.207504756155007</v>
      </c>
      <c r="V327">
        <f t="shared" si="380"/>
        <v>22.20301058111081</v>
      </c>
      <c r="W327" s="11">
        <f t="shared" ref="W327:W349" si="392">T$6-1</f>
        <v>-1.219247815263802E-2</v>
      </c>
      <c r="X327" s="11">
        <f t="shared" ref="X327:X349" si="393">U$6-1</f>
        <v>-1.3228586309256496E-2</v>
      </c>
      <c r="Y327" s="11">
        <f t="shared" ref="Y327:Y349" si="394">V$6-1</f>
        <v>-1.2203590291796629E-2</v>
      </c>
      <c r="Z327">
        <f t="shared" si="381"/>
        <v>1821.7007976551106</v>
      </c>
      <c r="AA327">
        <f t="shared" si="382"/>
        <v>6535.7748350893771</v>
      </c>
      <c r="AB327">
        <f t="shared" si="383"/>
        <v>2707.9411535961781</v>
      </c>
      <c r="AC327">
        <f t="shared" si="384"/>
        <v>1.1246503081387973</v>
      </c>
      <c r="AD327">
        <f t="shared" si="385"/>
        <v>5.3407805591493833</v>
      </c>
      <c r="AE327">
        <f t="shared" si="386"/>
        <v>2.0682123693499328</v>
      </c>
      <c r="AF327" s="11">
        <f t="shared" si="357"/>
        <v>-2.9039671966837322E-3</v>
      </c>
      <c r="AG327" s="11">
        <f t="shared" si="358"/>
        <v>2.0566286860739247E-3</v>
      </c>
      <c r="AH327" s="11">
        <f t="shared" si="359"/>
        <v>8.2570411056281934E-4</v>
      </c>
      <c r="AI327">
        <f t="shared" si="368"/>
        <v>835193.20922062278</v>
      </c>
      <c r="AJ327">
        <f t="shared" si="363"/>
        <v>161520.87838145703</v>
      </c>
      <c r="AK327">
        <f t="shared" si="364"/>
        <v>116589.98779827688</v>
      </c>
      <c r="AL327">
        <f t="shared" si="366"/>
        <v>111.59400471467553</v>
      </c>
      <c r="AM327">
        <f t="shared" si="367"/>
        <v>13.240010887704605</v>
      </c>
      <c r="AN327">
        <f t="shared" si="362"/>
        <v>5.7449731807604349</v>
      </c>
      <c r="AO327" s="11">
        <f t="shared" ref="AO327:AO351" si="395">AO326*AO$6</f>
        <v>1.4959263145370525E-3</v>
      </c>
      <c r="AP327" s="11">
        <f t="shared" ref="AP327:AP351" si="396">AP326*AP$6</f>
        <v>1.4959263145370577E-3</v>
      </c>
      <c r="AQ327" s="11">
        <f t="shared" ref="AQ327:AQ351" si="397">AQ326*AQ$6</f>
        <v>1.495926314537049E-3</v>
      </c>
      <c r="AR327">
        <f t="shared" si="387"/>
        <v>426113.76862464863</v>
      </c>
      <c r="AS327">
        <f t="shared" si="372"/>
        <v>82424.790813514337</v>
      </c>
      <c r="AT327">
        <f t="shared" si="388"/>
        <v>59513.825832835748</v>
      </c>
      <c r="AU327">
        <f t="shared" si="365"/>
        <v>85222.753724929731</v>
      </c>
      <c r="AV327">
        <f t="shared" si="341"/>
        <v>16484.958162702867</v>
      </c>
      <c r="AW327">
        <f t="shared" si="342"/>
        <v>11902.765166567151</v>
      </c>
      <c r="AX327">
        <f t="shared" si="343"/>
        <v>264968.37172441132</v>
      </c>
      <c r="AY327">
        <f t="shared" si="344"/>
        <v>18457.052771609993</v>
      </c>
      <c r="AZ327">
        <f t="shared" si="345"/>
        <v>6991.7209125179088</v>
      </c>
      <c r="BA327">
        <f t="shared" si="346"/>
        <v>16065.429827822358</v>
      </c>
      <c r="BB327">
        <f t="shared" si="347"/>
        <v>35094.459200547673</v>
      </c>
      <c r="BC327">
        <f t="shared" si="348"/>
        <v>60282.162701236244</v>
      </c>
      <c r="BD327">
        <f t="shared" si="349"/>
        <v>0.38037322532860818</v>
      </c>
      <c r="BE327">
        <f t="shared" si="370"/>
        <v>0.22892962336720582</v>
      </c>
      <c r="BF327">
        <f t="shared" si="370"/>
        <v>9.4306365573996173E-2</v>
      </c>
      <c r="BG327">
        <f t="shared" si="370"/>
        <v>1.9318389499603753E-2</v>
      </c>
      <c r="BH327">
        <f t="shared" si="330"/>
        <v>9.811826624457505E-2</v>
      </c>
      <c r="BI327">
        <f t="shared" si="331"/>
        <v>5.2408772455050717E-3</v>
      </c>
      <c r="BJ327">
        <f t="shared" si="332"/>
        <v>8.8936905877762111E-4</v>
      </c>
      <c r="BK327">
        <f t="shared" si="333"/>
        <v>3.7320017285840052E-5</v>
      </c>
      <c r="BL327">
        <f t="shared" si="334"/>
        <v>2233.2099539813339</v>
      </c>
      <c r="BM327">
        <f t="shared" si="335"/>
        <v>73.306058625757558</v>
      </c>
      <c r="BN327">
        <f t="shared" si="371"/>
        <v>2.2210570088279042</v>
      </c>
      <c r="BO327">
        <f t="shared" si="336"/>
        <v>10709.778981091487</v>
      </c>
      <c r="BP327">
        <f t="shared" si="337"/>
        <v>237.86567471959572</v>
      </c>
      <c r="BQ327">
        <f t="shared" si="338"/>
        <v>84.914051143502178</v>
      </c>
      <c r="BR327" s="11">
        <f t="shared" si="350"/>
        <v>3.1940559883587988E-2</v>
      </c>
      <c r="BS327">
        <f>MAX(-99,(BS$3*'Climate Model'!E433+BS$4*'Climate Model'!E433^2+BS$6*'Climate Model'!E433^6)*(K327/K$69)^BS$8)</f>
        <v>-18.191686407966589</v>
      </c>
      <c r="BT327">
        <f>MAX(-99,(BT$3*'Climate Model'!E433+BT$4*'Climate Model'!E433^2+BT$6*'Climate Model'!E433^6)*(L327/L$69)^BS$8)</f>
        <v>-18.598944197895072</v>
      </c>
      <c r="BU327">
        <f>MAX(-99,(BU$3*'Climate Model'!E433+BU$4*'Climate Model'!E433^2+BU$6*'Climate Model'!E433^6)*(M327/M$69)^BS$8)</f>
        <v>-13.79485575861202</v>
      </c>
      <c r="BV327" s="41">
        <f t="shared" si="389"/>
        <v>3.4131929502833823E-6</v>
      </c>
      <c r="BW327">
        <f>MAX(-99,(BW$3*'Climate Model'!N433+BW$4*'Climate Model'!N433^2+BW$6*'Climate Model'!N433^6)*(K327/K$69)^BS$8)</f>
        <v>-18.191697273273601</v>
      </c>
      <c r="BX327">
        <f>MAX(-99,(BX$3*'Climate Model'!N433+BX$4*'Climate Model'!N433^2+BX$6*'Climate Model'!N433^6)*(L327/L$69)^BS$8)</f>
        <v>-18.598954242389457</v>
      </c>
      <c r="BY327">
        <f>MAX(-99,(BY$3*'Climate Model'!N433+BY$4*'Climate Model'!N433^2+BY$6*'Climate Model'!N433^6)*(M327/M$69)^BS$8)</f>
        <v>-13.794862507319037</v>
      </c>
      <c r="BZ327">
        <f t="shared" si="339"/>
        <v>5.8594136404149157E-2</v>
      </c>
      <c r="CA327">
        <f t="shared" si="351"/>
        <v>1.9999309330258479E-7</v>
      </c>
    </row>
    <row r="328" spans="1:79" ht="14.5" x14ac:dyDescent="0.35">
      <c r="A328" s="13">
        <v>2279</v>
      </c>
      <c r="B328" s="18">
        <f t="shared" si="373"/>
        <v>1286.5347515451447</v>
      </c>
      <c r="C328">
        <f t="shared" si="374"/>
        <v>3572.6090605620739</v>
      </c>
      <c r="D328">
        <f t="shared" si="375"/>
        <v>6809.6343309463346</v>
      </c>
      <c r="E328" s="11">
        <f t="shared" ref="E328:E351" si="398">E$6*E327</f>
        <v>9.9271261586668046E-9</v>
      </c>
      <c r="F328" s="11">
        <f t="shared" si="360"/>
        <v>1.9901699458827912E-8</v>
      </c>
      <c r="G328" s="11">
        <f t="shared" si="361"/>
        <v>4.3939554535932633E-8</v>
      </c>
      <c r="H328">
        <f t="shared" si="352"/>
        <v>426934.66578178125</v>
      </c>
      <c r="I328">
        <f t="shared" si="353"/>
        <v>82584.637998358739</v>
      </c>
      <c r="J328">
        <f t="shared" ref="J328:J349" si="399">AT328</f>
        <v>59629.035699388864</v>
      </c>
      <c r="K328">
        <f t="shared" si="376"/>
        <v>331848.52975718479</v>
      </c>
      <c r="L328">
        <f t="shared" si="354"/>
        <v>23116.057928086262</v>
      </c>
      <c r="M328">
        <f t="shared" si="377"/>
        <v>8756.5694134859987</v>
      </c>
      <c r="N328" s="11">
        <f t="shared" ref="N328:N349" si="400">(K328-K327)/K327</f>
        <v>1.9264641965170538E-3</v>
      </c>
      <c r="O328" s="11">
        <f t="shared" si="390"/>
        <v>1.9392896201756353E-3</v>
      </c>
      <c r="P328" s="11">
        <f t="shared" si="391"/>
        <v>1.9358064259482656E-3</v>
      </c>
      <c r="Q328">
        <f t="shared" si="340"/>
        <v>2057.7212904613202</v>
      </c>
      <c r="R328">
        <f t="shared" si="355"/>
        <v>1320.7845705750613</v>
      </c>
      <c r="S328">
        <f t="shared" si="356"/>
        <v>1307.7872390802713</v>
      </c>
      <c r="T328">
        <f t="shared" si="378"/>
        <v>4.8197568747277169</v>
      </c>
      <c r="U328">
        <f t="shared" si="379"/>
        <v>15.993102380630525</v>
      </c>
      <c r="V328">
        <f t="shared" si="380"/>
        <v>21.932054136734507</v>
      </c>
      <c r="W328" s="11">
        <f t="shared" si="392"/>
        <v>-1.219247815263802E-2</v>
      </c>
      <c r="X328" s="11">
        <f t="shared" si="393"/>
        <v>-1.3228586309256496E-2</v>
      </c>
      <c r="Y328" s="11">
        <f t="shared" si="394"/>
        <v>-1.2203590291796629E-2</v>
      </c>
      <c r="Z328">
        <f t="shared" si="381"/>
        <v>1797.7400072018977</v>
      </c>
      <c r="AA328">
        <f t="shared" si="382"/>
        <v>6475.1871636780897</v>
      </c>
      <c r="AB328">
        <f t="shared" si="383"/>
        <v>2682.3247021095081</v>
      </c>
      <c r="AC328">
        <f t="shared" si="384"/>
        <v>1.1213843605362219</v>
      </c>
      <c r="AD328">
        <f t="shared" si="385"/>
        <v>5.351764561653356</v>
      </c>
      <c r="AE328">
        <f t="shared" si="386"/>
        <v>2.069920100804822</v>
      </c>
      <c r="AF328" s="11">
        <f t="shared" si="357"/>
        <v>-2.9039671966837322E-3</v>
      </c>
      <c r="AG328" s="11">
        <f t="shared" si="358"/>
        <v>2.0566286860739247E-3</v>
      </c>
      <c r="AH328" s="11">
        <f t="shared" si="359"/>
        <v>8.2570411056281934E-4</v>
      </c>
      <c r="AI328">
        <f t="shared" si="368"/>
        <v>836896.64202349028</v>
      </c>
      <c r="AJ328">
        <f t="shared" si="363"/>
        <v>161853.74870601419</v>
      </c>
      <c r="AK328">
        <f t="shared" si="364"/>
        <v>116833.75418501635</v>
      </c>
      <c r="AL328">
        <f t="shared" si="366"/>
        <v>111.75927175879083</v>
      </c>
      <c r="AM328">
        <f t="shared" si="367"/>
        <v>13.259618907589363</v>
      </c>
      <c r="AN328">
        <f t="shared" si="362"/>
        <v>5.7534812967522706</v>
      </c>
      <c r="AO328" s="11">
        <f t="shared" si="395"/>
        <v>1.4809670513916821E-3</v>
      </c>
      <c r="AP328" s="11">
        <f t="shared" si="396"/>
        <v>1.480967051391687E-3</v>
      </c>
      <c r="AQ328" s="11">
        <f t="shared" si="397"/>
        <v>1.4809670513916786E-3</v>
      </c>
      <c r="AR328">
        <f t="shared" si="387"/>
        <v>426934.66578178125</v>
      </c>
      <c r="AS328">
        <f t="shared" si="372"/>
        <v>82584.637998358739</v>
      </c>
      <c r="AT328">
        <f t="shared" si="388"/>
        <v>59629.035699388864</v>
      </c>
      <c r="AU328">
        <f t="shared" si="365"/>
        <v>85386.933156356259</v>
      </c>
      <c r="AV328">
        <f t="shared" si="341"/>
        <v>16516.927599671748</v>
      </c>
      <c r="AW328">
        <f t="shared" si="342"/>
        <v>11925.807139877774</v>
      </c>
      <c r="AX328">
        <f t="shared" si="343"/>
        <v>265478.82380574784</v>
      </c>
      <c r="AY328">
        <f t="shared" si="344"/>
        <v>18492.846342469009</v>
      </c>
      <c r="AZ328">
        <f t="shared" si="345"/>
        <v>7005.2555307887978</v>
      </c>
      <c r="BA328">
        <f t="shared" si="346"/>
        <v>16067.906066168742</v>
      </c>
      <c r="BB328">
        <f t="shared" si="347"/>
        <v>35101.381513314896</v>
      </c>
      <c r="BC328">
        <f t="shared" si="348"/>
        <v>60295.334741316205</v>
      </c>
      <c r="BD328">
        <f t="shared" si="349"/>
        <v>0.36233358391557502</v>
      </c>
      <c r="BE328">
        <f t="shared" si="370"/>
        <v>0.22892962336720582</v>
      </c>
      <c r="BF328">
        <f t="shared" si="370"/>
        <v>9.4306365573996173E-2</v>
      </c>
      <c r="BG328">
        <f t="shared" si="370"/>
        <v>1.9318389499603753E-2</v>
      </c>
      <c r="BH328">
        <f t="shared" si="330"/>
        <v>9.8037499857631202E-2</v>
      </c>
      <c r="BI328">
        <f t="shared" si="331"/>
        <v>5.2408772455050717E-3</v>
      </c>
      <c r="BJ328">
        <f t="shared" si="332"/>
        <v>8.8936905877762111E-4</v>
      </c>
      <c r="BK328">
        <f t="shared" si="333"/>
        <v>3.7320017285840052E-5</v>
      </c>
      <c r="BL328">
        <f t="shared" si="334"/>
        <v>2237.5121752130499</v>
      </c>
      <c r="BM328">
        <f t="shared" si="335"/>
        <v>73.448221766090882</v>
      </c>
      <c r="BN328">
        <f t="shared" si="371"/>
        <v>2.225356643039166</v>
      </c>
      <c r="BO328">
        <f t="shared" si="336"/>
        <v>10873.429066303301</v>
      </c>
      <c r="BP328">
        <f t="shared" si="337"/>
        <v>240.55697125040027</v>
      </c>
      <c r="BQ328">
        <f t="shared" si="338"/>
        <v>85.890939021710011</v>
      </c>
      <c r="BR328" s="11">
        <f t="shared" si="350"/>
        <v>3.1929286016327135E-2</v>
      </c>
      <c r="BS328">
        <f>MAX(-99,(BS$3*'Climate Model'!E434+BS$4*'Climate Model'!E434^2+BS$6*'Climate Model'!E434^6)*(K328/K$69)^BS$8)</f>
        <v>-18.188137505299558</v>
      </c>
      <c r="BT328">
        <f>MAX(-99,(BT$3*'Climate Model'!E434+BT$4*'Climate Model'!E434^2+BT$6*'Climate Model'!E434^6)*(L328/L$69)^BS$8)</f>
        <v>-18.59474688657254</v>
      </c>
      <c r="BU328">
        <f>MAX(-99,(BU$3*'Climate Model'!E434+BU$4*'Climate Model'!E434^2+BU$6*'Climate Model'!E434^6)*(M328/M$69)^BS$8)</f>
        <v>-13.791418822157937</v>
      </c>
      <c r="BV328" s="41">
        <f t="shared" si="389"/>
        <v>3.2506599526508403E-6</v>
      </c>
      <c r="BW328">
        <f>MAX(-99,(BW$3*'Climate Model'!N434+BW$4*'Climate Model'!N434^2+BW$6*'Climate Model'!N434^6)*(K328/K$69)^BS$8)</f>
        <v>-18.188148353668353</v>
      </c>
      <c r="BX328">
        <f>MAX(-99,(BX$3*'Climate Model'!N434+BX$4*'Climate Model'!N434^2+BX$6*'Climate Model'!N434^6)*(L328/L$69)^BS$8)</f>
        <v>-18.594756915307084</v>
      </c>
      <c r="BY328">
        <f>MAX(-99,(BY$3*'Climate Model'!N434+BY$4*'Climate Model'!N434^2+BY$6*'Climate Model'!N434^6)*(M328/M$69)^BS$8)</f>
        <v>-13.791425560231694</v>
      </c>
      <c r="BZ328">
        <f t="shared" si="339"/>
        <v>5.861548958364713E-2</v>
      </c>
      <c r="CA328">
        <f t="shared" si="351"/>
        <v>1.9053902459458419E-7</v>
      </c>
    </row>
    <row r="329" spans="1:79" ht="14.5" x14ac:dyDescent="0.35">
      <c r="A329" s="13">
        <v>2280</v>
      </c>
      <c r="B329" s="18">
        <f t="shared" si="373"/>
        <v>1286.534763678158</v>
      </c>
      <c r="C329">
        <f t="shared" si="374"/>
        <v>3572.6091281080162</v>
      </c>
      <c r="D329">
        <f t="shared" si="375"/>
        <v>6809.6346151980179</v>
      </c>
      <c r="E329" s="11">
        <f t="shared" si="398"/>
        <v>9.4307698507334632E-9</v>
      </c>
      <c r="F329" s="11">
        <f t="shared" si="360"/>
        <v>1.8906614485886515E-8</v>
      </c>
      <c r="G329" s="11">
        <f t="shared" si="361"/>
        <v>4.1742576809136001E-8</v>
      </c>
      <c r="H329">
        <f t="shared" si="352"/>
        <v>427752.57988108462</v>
      </c>
      <c r="I329">
        <f t="shared" si="353"/>
        <v>82743.848648350118</v>
      </c>
      <c r="J329">
        <f t="shared" si="399"/>
        <v>59743.607146804861</v>
      </c>
      <c r="K329">
        <f t="shared" si="376"/>
        <v>332484.27633479168</v>
      </c>
      <c r="L329">
        <f t="shared" si="354"/>
        <v>23160.621742062682</v>
      </c>
      <c r="M329">
        <f t="shared" si="377"/>
        <v>8773.3939517792423</v>
      </c>
      <c r="N329" s="11">
        <f t="shared" si="400"/>
        <v>1.9157733742923755E-3</v>
      </c>
      <c r="O329" s="11">
        <f t="shared" si="390"/>
        <v>1.9278293087453334E-3</v>
      </c>
      <c r="P329" s="11">
        <f t="shared" si="391"/>
        <v>1.9213618369006695E-3</v>
      </c>
      <c r="Q329">
        <f t="shared" si="340"/>
        <v>2036.5266511437783</v>
      </c>
      <c r="R329">
        <f t="shared" si="355"/>
        <v>1305.8250465307731</v>
      </c>
      <c r="S329">
        <f t="shared" si="356"/>
        <v>1294.3096615876236</v>
      </c>
      <c r="T329">
        <f t="shared" si="378"/>
        <v>4.7609920943315727</v>
      </c>
      <c r="U329">
        <f t="shared" si="379"/>
        <v>15.781536245435579</v>
      </c>
      <c r="V329">
        <f t="shared" si="380"/>
        <v>21.664404333792294</v>
      </c>
      <c r="W329" s="11">
        <f t="shared" si="392"/>
        <v>-1.219247815263802E-2</v>
      </c>
      <c r="X329" s="11">
        <f t="shared" si="393"/>
        <v>-1.3228586309256496E-2</v>
      </c>
      <c r="Y329" s="11">
        <f t="shared" si="394"/>
        <v>-1.2203590291796629E-2</v>
      </c>
      <c r="Z329">
        <f t="shared" si="381"/>
        <v>1774.0753139632798</v>
      </c>
      <c r="AA329">
        <f t="shared" si="382"/>
        <v>6415.0872413398592</v>
      </c>
      <c r="AB329">
        <f t="shared" si="383"/>
        <v>2656.9119349377706</v>
      </c>
      <c r="AC329">
        <f t="shared" si="384"/>
        <v>1.1181278971383506</v>
      </c>
      <c r="AD329">
        <f t="shared" si="385"/>
        <v>5.3627711541719663</v>
      </c>
      <c r="AE329">
        <f t="shared" si="386"/>
        <v>2.0716292423405931</v>
      </c>
      <c r="AF329" s="11">
        <f t="shared" si="357"/>
        <v>-2.9039671966837322E-3</v>
      </c>
      <c r="AG329" s="11">
        <f t="shared" si="358"/>
        <v>2.0566286860739247E-3</v>
      </c>
      <c r="AH329" s="11">
        <f t="shared" si="359"/>
        <v>8.2570411056281934E-4</v>
      </c>
      <c r="AI329">
        <f t="shared" si="368"/>
        <v>838593.91097749746</v>
      </c>
      <c r="AJ329">
        <f t="shared" si="363"/>
        <v>162185.30143508455</v>
      </c>
      <c r="AK329">
        <f t="shared" si="364"/>
        <v>117076.18590639249</v>
      </c>
      <c r="AL329">
        <f t="shared" si="366"/>
        <v>111.92312843996152</v>
      </c>
      <c r="AM329">
        <f t="shared" si="367"/>
        <v>13.279059595718353</v>
      </c>
      <c r="AN329">
        <f t="shared" si="362"/>
        <v>5.7619168058212464</v>
      </c>
      <c r="AO329" s="11">
        <f t="shared" si="395"/>
        <v>1.4661573808777651E-3</v>
      </c>
      <c r="AP329" s="11">
        <f t="shared" si="396"/>
        <v>1.4661573808777701E-3</v>
      </c>
      <c r="AQ329" s="11">
        <f t="shared" si="397"/>
        <v>1.4661573808777619E-3</v>
      </c>
      <c r="AR329">
        <f t="shared" si="387"/>
        <v>427752.57988108462</v>
      </c>
      <c r="AS329">
        <f t="shared" si="372"/>
        <v>82743.848648350118</v>
      </c>
      <c r="AT329">
        <f t="shared" si="388"/>
        <v>59743.607146804861</v>
      </c>
      <c r="AU329">
        <f t="shared" si="365"/>
        <v>85550.515976216935</v>
      </c>
      <c r="AV329">
        <f t="shared" si="341"/>
        <v>16548.769729670024</v>
      </c>
      <c r="AW329">
        <f t="shared" si="342"/>
        <v>11948.721429360972</v>
      </c>
      <c r="AX329">
        <f t="shared" si="343"/>
        <v>265987.42106783332</v>
      </c>
      <c r="AY329">
        <f t="shared" si="344"/>
        <v>18528.497393650145</v>
      </c>
      <c r="AZ329">
        <f t="shared" si="345"/>
        <v>7018.7151614233944</v>
      </c>
      <c r="BA329">
        <f t="shared" si="346"/>
        <v>16070.36856884583</v>
      </c>
      <c r="BB329">
        <f t="shared" si="347"/>
        <v>35108.262927222022</v>
      </c>
      <c r="BC329">
        <f t="shared" si="348"/>
        <v>60308.408477018544</v>
      </c>
      <c r="BD329">
        <f t="shared" si="349"/>
        <v>0.34514900579056701</v>
      </c>
      <c r="BE329">
        <f t="shared" si="370"/>
        <v>0.22892962336720582</v>
      </c>
      <c r="BF329">
        <f t="shared" si="370"/>
        <v>9.4306365573996173E-2</v>
      </c>
      <c r="BG329">
        <f t="shared" si="370"/>
        <v>1.9318389499603753E-2</v>
      </c>
      <c r="BH329">
        <f t="shared" ref="BH329:BH349" si="401">(BE329*Z329+BF329*AA329+BG329*AB329)/(Z329+AA329+AB329)</f>
        <v>9.7957027365319291E-2</v>
      </c>
      <c r="BI329">
        <f t="shared" ref="BI329:BI349" si="402">BI$6*BE329^2</f>
        <v>5.2408772455050717E-3</v>
      </c>
      <c r="BJ329">
        <f t="shared" ref="BJ329:BJ349" si="403">BJ$6*BF329^2</f>
        <v>8.8936905877762111E-4</v>
      </c>
      <c r="BK329">
        <f t="shared" ref="BK329:BK349" si="404">BK$6*BG329^2</f>
        <v>3.7320017285840052E-5</v>
      </c>
      <c r="BL329">
        <f t="shared" ref="BL329:BL349" si="405">BI329*AR329</f>
        <v>2241.7987626048671</v>
      </c>
      <c r="BM329">
        <f t="shared" ref="BM329:BM349" si="406">BJ329*AS329</f>
        <v>73.589818792021077</v>
      </c>
      <c r="BN329">
        <f t="shared" si="371"/>
        <v>2.2296324514371948</v>
      </c>
      <c r="BO329">
        <f t="shared" ref="BO329:BO349" si="407">2*BI$6*BE329*AR329/Z329*1000</f>
        <v>11039.580590044128</v>
      </c>
      <c r="BP329">
        <f t="shared" ref="BP329:BP349" si="408">2*BJ$6*BF329*AS329/AA329*1000</f>
        <v>243.27873795215666</v>
      </c>
      <c r="BQ329">
        <f t="shared" ref="BQ329:BQ349" si="409">2*BK$6*BG329*AT329/AB329*1000</f>
        <v>86.879076253637209</v>
      </c>
      <c r="BR329" s="11">
        <f t="shared" si="350"/>
        <v>3.1918091183098934E-2</v>
      </c>
      <c r="BS329">
        <f>MAX(-99,(BS$3*'Climate Model'!E435+BS$4*'Climate Model'!E435^2+BS$6*'Climate Model'!E435^6)*(K329/K$69)^BS$8)</f>
        <v>-18.184074501697818</v>
      </c>
      <c r="BT329">
        <f>MAX(-99,(BT$3*'Climate Model'!E435+BT$4*'Climate Model'!E435^2+BT$6*'Climate Model'!E435^6)*(L329/L$69)^BS$8)</f>
        <v>-18.590083044048999</v>
      </c>
      <c r="BU329">
        <f>MAX(-99,(BU$3*'Climate Model'!E435+BU$4*'Climate Model'!E435^2+BU$6*'Climate Model'!E435^6)*(M329/M$69)^BS$8)</f>
        <v>-13.787682687780762</v>
      </c>
      <c r="BV329" s="41">
        <f t="shared" si="389"/>
        <v>3.095866621572229E-6</v>
      </c>
      <c r="BW329">
        <f>MAX(-99,(BW$3*'Climate Model'!N435+BW$4*'Climate Model'!N435^2+BW$6*'Climate Model'!N435^6)*(K329/K$69)^BS$8)</f>
        <v>-18.184085333181482</v>
      </c>
      <c r="BX329">
        <f>MAX(-99,(BX$3*'Climate Model'!N435+BX$4*'Climate Model'!N435^2+BX$6*'Climate Model'!N435^6)*(L329/L$69)^BS$8)</f>
        <v>-18.590093057082502</v>
      </c>
      <c r="BY329">
        <f>MAX(-99,(BY$3*'Climate Model'!N435+BY$4*'Climate Model'!N435^2+BY$6*'Climate Model'!N435^6)*(M329/M$69)^BS$8)</f>
        <v>-13.787689415271361</v>
      </c>
      <c r="BZ329">
        <f t="shared" ref="BZ329:BZ349" si="410">((BS329-BW329)*H329+(BT329-BX329)*I329+(BU329-BY329)*J329)/100</f>
        <v>5.8636365651740151E-2</v>
      </c>
      <c r="CA329">
        <f t="shared" si="351"/>
        <v>1.8153036723152668E-7</v>
      </c>
    </row>
    <row r="330" spans="1:79" ht="14.5" x14ac:dyDescent="0.35">
      <c r="A330" s="13">
        <v>2281</v>
      </c>
      <c r="B330" s="18">
        <f t="shared" si="373"/>
        <v>1286.5347752045207</v>
      </c>
      <c r="C330">
        <f t="shared" si="374"/>
        <v>3572.6091922766627</v>
      </c>
      <c r="D330">
        <f t="shared" si="375"/>
        <v>6809.6348852371293</v>
      </c>
      <c r="E330" s="11">
        <f t="shared" si="398"/>
        <v>8.9592313581967903E-9</v>
      </c>
      <c r="F330" s="11">
        <f t="shared" si="360"/>
        <v>1.796128376159219E-8</v>
      </c>
      <c r="G330" s="11">
        <f t="shared" si="361"/>
        <v>3.96554479686792E-8</v>
      </c>
      <c r="H330">
        <f t="shared" si="352"/>
        <v>428567.51809206279</v>
      </c>
      <c r="I330">
        <f t="shared" si="353"/>
        <v>82902.424576027872</v>
      </c>
      <c r="J330">
        <f t="shared" si="399"/>
        <v>59857.543011312431</v>
      </c>
      <c r="K330">
        <f t="shared" si="376"/>
        <v>333117.70995380468</v>
      </c>
      <c r="L330">
        <f t="shared" si="354"/>
        <v>23205.007912773661</v>
      </c>
      <c r="M330">
        <f t="shared" si="377"/>
        <v>8790.1251711864788</v>
      </c>
      <c r="N330" s="11">
        <f t="shared" si="400"/>
        <v>1.905153609054187E-3</v>
      </c>
      <c r="O330" s="11">
        <f t="shared" si="390"/>
        <v>1.9164498779567752E-3</v>
      </c>
      <c r="P330" s="11">
        <f t="shared" si="391"/>
        <v>1.9070407073015804E-3</v>
      </c>
      <c r="Q330">
        <f t="shared" ref="Q330:Q349" si="411">T330*H330/1000</f>
        <v>2015.5289530509685</v>
      </c>
      <c r="R330">
        <f t="shared" si="355"/>
        <v>1291.0202934618578</v>
      </c>
      <c r="S330">
        <f t="shared" si="356"/>
        <v>1280.9526666394311</v>
      </c>
      <c r="T330">
        <f t="shared" si="378"/>
        <v>4.7029438022365531</v>
      </c>
      <c r="U330">
        <f t="shared" si="379"/>
        <v>15.572768831120174</v>
      </c>
      <c r="V330">
        <f t="shared" si="380"/>
        <v>21.400020819386871</v>
      </c>
      <c r="W330" s="11">
        <f t="shared" si="392"/>
        <v>-1.219247815263802E-2</v>
      </c>
      <c r="X330" s="11">
        <f t="shared" si="393"/>
        <v>-1.3228586309256496E-2</v>
      </c>
      <c r="Y330" s="11">
        <f t="shared" si="394"/>
        <v>-1.2203590291796629E-2</v>
      </c>
      <c r="Z330">
        <f t="shared" si="381"/>
        <v>1750.703451251529</v>
      </c>
      <c r="AA330">
        <f t="shared" si="382"/>
        <v>6355.4724389448784</v>
      </c>
      <c r="AB330">
        <f t="shared" si="383"/>
        <v>2631.701985592008</v>
      </c>
      <c r="AC330">
        <f t="shared" si="384"/>
        <v>1.1148808904033638</v>
      </c>
      <c r="AD330">
        <f t="shared" si="385"/>
        <v>5.373800383164486</v>
      </c>
      <c r="AE330">
        <f t="shared" si="386"/>
        <v>2.073339795121556</v>
      </c>
      <c r="AF330" s="11">
        <f t="shared" si="357"/>
        <v>-2.9039671966837322E-3</v>
      </c>
      <c r="AG330" s="11">
        <f t="shared" si="358"/>
        <v>2.0566286860739247E-3</v>
      </c>
      <c r="AH330" s="11">
        <f t="shared" si="359"/>
        <v>8.2570411056281934E-4</v>
      </c>
      <c r="AI330">
        <f t="shared" si="368"/>
        <v>840285.03585596476</v>
      </c>
      <c r="AJ330">
        <f t="shared" si="363"/>
        <v>162515.54102124611</v>
      </c>
      <c r="AK330">
        <f t="shared" si="364"/>
        <v>117317.28874511422</v>
      </c>
      <c r="AL330">
        <f t="shared" si="366"/>
        <v>112.08558439160618</v>
      </c>
      <c r="AM330">
        <f t="shared" si="367"/>
        <v>13.298334095043359</v>
      </c>
      <c r="AN330">
        <f t="shared" si="362"/>
        <v>5.7702802039055765</v>
      </c>
      <c r="AO330" s="11">
        <f t="shared" si="395"/>
        <v>1.4514958070689875E-3</v>
      </c>
      <c r="AP330" s="11">
        <f t="shared" si="396"/>
        <v>1.4514958070689925E-3</v>
      </c>
      <c r="AQ330" s="11">
        <f t="shared" si="397"/>
        <v>1.4514958070689843E-3</v>
      </c>
      <c r="AR330">
        <f t="shared" si="387"/>
        <v>428567.51809206279</v>
      </c>
      <c r="AS330">
        <f t="shared" si="372"/>
        <v>82902.424576027872</v>
      </c>
      <c r="AT330">
        <f t="shared" si="388"/>
        <v>59857.543011312431</v>
      </c>
      <c r="AU330">
        <f t="shared" si="365"/>
        <v>85713.503618412564</v>
      </c>
      <c r="AV330">
        <f t="shared" ref="AV330:AV349" si="412">AV$6*AS330</f>
        <v>16580.484915205576</v>
      </c>
      <c r="AW330">
        <f t="shared" ref="AW330:AW348" si="413">AW$6*AT330</f>
        <v>11971.508602262487</v>
      </c>
      <c r="AX330">
        <f t="shared" ref="AX330:AX348" si="414">((AR330-AU330)/B330)*1000</f>
        <v>266494.16796304379</v>
      </c>
      <c r="AY330">
        <f t="shared" ref="AY330:AY349" si="415">((AS330-AV330)/C330)*1000</f>
        <v>18564.00633021893</v>
      </c>
      <c r="AZ330">
        <f t="shared" ref="AZ330:AZ349" si="416">((AT330-AW330)/D330)*1000</f>
        <v>7032.1001369491814</v>
      </c>
      <c r="BA330">
        <f t="shared" ref="BA330:BA349" si="417">LN(AX330)*B330</f>
        <v>16072.817427345433</v>
      </c>
      <c r="BB330">
        <f t="shared" ref="BB330:BB349" si="418">LN(AY330)*C330</f>
        <v>35115.103731928131</v>
      </c>
      <c r="BC330">
        <f t="shared" ref="BC330:BC349" si="419">LN(AZ330)*D330</f>
        <v>60321.384752569254</v>
      </c>
      <c r="BD330">
        <f t="shared" ref="BD330:BD349" si="420">(BA330+BB330+BC330)*BV330</f>
        <v>0.32877898873062955</v>
      </c>
      <c r="BE330">
        <f t="shared" si="370"/>
        <v>0.22892962336720582</v>
      </c>
      <c r="BF330">
        <f t="shared" si="370"/>
        <v>9.4306365573996173E-2</v>
      </c>
      <c r="BG330">
        <f t="shared" si="370"/>
        <v>1.9318389499603753E-2</v>
      </c>
      <c r="BH330">
        <f t="shared" si="401"/>
        <v>9.7876847279067425E-2</v>
      </c>
      <c r="BI330">
        <f t="shared" si="402"/>
        <v>5.2408772455050717E-3</v>
      </c>
      <c r="BJ330">
        <f t="shared" si="403"/>
        <v>8.8936905877762111E-4</v>
      </c>
      <c r="BK330">
        <f t="shared" si="404"/>
        <v>3.7320017285840052E-5</v>
      </c>
      <c r="BL330">
        <f t="shared" si="405"/>
        <v>2246.0697537312749</v>
      </c>
      <c r="BM330">
        <f t="shared" si="406"/>
        <v>73.730851315564635</v>
      </c>
      <c r="BN330">
        <f t="shared" si="371"/>
        <v>2.2338845398700942</v>
      </c>
      <c r="BO330">
        <f t="shared" si="407"/>
        <v>11208.271787445979</v>
      </c>
      <c r="BP330">
        <f t="shared" si="408"/>
        <v>246.03131975301258</v>
      </c>
      <c r="BQ330">
        <f t="shared" si="409"/>
        <v>87.878592387176681</v>
      </c>
      <c r="BR330" s="11">
        <f t="shared" ref="BR330:BR349" si="421">SUM(H330:J330)*SUM(B329:D329)/SUM(H329:J329)/SUM(B330:D330)-1+BR$6</f>
        <v>3.1906974269209715E-2</v>
      </c>
      <c r="BS330">
        <f>MAX(-99,(BS$3*'Climate Model'!E436+BS$4*'Climate Model'!E436^2+BS$6*'Climate Model'!E436^6)*(K330/K$69)^BS$8)</f>
        <v>-18.179504890366214</v>
      </c>
      <c r="BT330">
        <f>MAX(-99,(BT$3*'Climate Model'!E436+BT$4*'Climate Model'!E436^2+BT$6*'Climate Model'!E436^6)*(L330/L$69)^BS$8)</f>
        <v>-18.584959524473966</v>
      </c>
      <c r="BU330">
        <f>MAX(-99,(BU$3*'Climate Model'!E436+BU$4*'Climate Model'!E436^2+BU$6*'Climate Model'!E436^6)*(M330/M$69)^BS$8)</f>
        <v>-13.783651779941787</v>
      </c>
      <c r="BV330" s="41">
        <f t="shared" si="389"/>
        <v>2.9484444014973608E-6</v>
      </c>
      <c r="BW330">
        <f>MAX(-99,(BW$3*'Climate Model'!N436+BW$4*'Climate Model'!N436^2+BW$6*'Climate Model'!N436^6)*(K330/K$69)^BS$8)</f>
        <v>-18.179515705017561</v>
      </c>
      <c r="BX330">
        <f>MAX(-99,(BX$3*'Climate Model'!N436+BX$4*'Climate Model'!N436^2+BX$6*'Climate Model'!N436^6)*(L330/L$69)^BS$8)</f>
        <v>-18.584969521864778</v>
      </c>
      <c r="BY330">
        <f>MAX(-99,(BY$3*'Climate Model'!N436+BY$4*'Climate Model'!N436^2+BY$6*'Climate Model'!N436^6)*(M330/M$69)^BS$8)</f>
        <v>-13.783658496898845</v>
      </c>
      <c r="BZ330">
        <f t="shared" si="410"/>
        <v>5.8656767705356917E-2</v>
      </c>
      <c r="CA330">
        <f t="shared" ref="CA330:CA349" si="422">BZ330*BV330</f>
        <v>1.729462183507908E-7</v>
      </c>
    </row>
    <row r="331" spans="1:79" ht="14.5" x14ac:dyDescent="0.35">
      <c r="A331" s="13">
        <v>2282</v>
      </c>
      <c r="B331" s="18">
        <f t="shared" si="373"/>
        <v>1286.5347861545652</v>
      </c>
      <c r="C331">
        <f t="shared" si="374"/>
        <v>3572.6092532368775</v>
      </c>
      <c r="D331">
        <f t="shared" si="375"/>
        <v>6809.6351417742953</v>
      </c>
      <c r="E331" s="11">
        <f t="shared" si="398"/>
        <v>8.51126979028695E-9</v>
      </c>
      <c r="F331" s="11">
        <f t="shared" si="360"/>
        <v>1.7063219573512581E-8</v>
      </c>
      <c r="G331" s="11">
        <f t="shared" si="361"/>
        <v>3.767267557024524E-8</v>
      </c>
      <c r="H331">
        <f t="shared" ref="H331:H349" si="423">AR331</f>
        <v>429379.48741257546</v>
      </c>
      <c r="I331">
        <f t="shared" ref="I331:I349" si="424">AS331</f>
        <v>83060.36756805623</v>
      </c>
      <c r="J331">
        <f t="shared" si="399"/>
        <v>59970.846124648277</v>
      </c>
      <c r="K331">
        <f t="shared" si="376"/>
        <v>333748.83604662173</v>
      </c>
      <c r="L331">
        <f t="shared" ref="L331:L349" si="425">I331/C331*1000</f>
        <v>23249.2169393564</v>
      </c>
      <c r="M331">
        <f t="shared" si="377"/>
        <v>8806.7634867471734</v>
      </c>
      <c r="N331" s="11">
        <f t="shared" si="400"/>
        <v>1.8946038411004149E-3</v>
      </c>
      <c r="O331" s="11">
        <f t="shared" si="390"/>
        <v>1.9051502481239589E-3</v>
      </c>
      <c r="P331" s="11">
        <f t="shared" si="391"/>
        <v>1.8928417100627841E-3</v>
      </c>
      <c r="Q331">
        <f t="shared" si="411"/>
        <v>1994.7267476494505</v>
      </c>
      <c r="R331">
        <f t="shared" ref="R331:R349" si="426">U331*I331/1000</f>
        <v>1276.3689926269012</v>
      </c>
      <c r="S331">
        <f t="shared" ref="S331:S349" si="427">V331*J331/1000</f>
        <v>1267.7155441859184</v>
      </c>
      <c r="T331">
        <f t="shared" si="378"/>
        <v>4.6456032626746993</v>
      </c>
      <c r="U331">
        <f t="shared" si="379"/>
        <v>15.3667631145636</v>
      </c>
      <c r="V331">
        <f t="shared" si="380"/>
        <v>21.138863733071155</v>
      </c>
      <c r="W331" s="11">
        <f t="shared" si="392"/>
        <v>-1.219247815263802E-2</v>
      </c>
      <c r="X331" s="11">
        <f t="shared" si="393"/>
        <v>-1.3228586309256496E-2</v>
      </c>
      <c r="Y331" s="11">
        <f t="shared" si="394"/>
        <v>-1.2203590291796629E-2</v>
      </c>
      <c r="Z331">
        <f t="shared" si="381"/>
        <v>1727.6211791631097</v>
      </c>
      <c r="AA331">
        <f t="shared" si="382"/>
        <v>6296.3401136316697</v>
      </c>
      <c r="AB331">
        <f t="shared" si="383"/>
        <v>2606.6939741497827</v>
      </c>
      <c r="AC331">
        <f t="shared" si="384"/>
        <v>1.111643312869423</v>
      </c>
      <c r="AD331">
        <f t="shared" si="385"/>
        <v>5.3848522951857376</v>
      </c>
      <c r="AE331">
        <f t="shared" si="386"/>
        <v>2.0750517603129812</v>
      </c>
      <c r="AF331" s="11">
        <f t="shared" ref="AF331:AF349" si="428">AC$6-1</f>
        <v>-2.9039671966837322E-3</v>
      </c>
      <c r="AG331" s="11">
        <f t="shared" ref="AG331:AG349" si="429">AD$6-1</f>
        <v>2.0566286860739247E-3</v>
      </c>
      <c r="AH331" s="11">
        <f t="shared" ref="AH331:AH349" si="430">AE$6-1</f>
        <v>8.2570411056281934E-4</v>
      </c>
      <c r="AI331">
        <f t="shared" si="368"/>
        <v>841970.03588878084</v>
      </c>
      <c r="AJ331">
        <f t="shared" si="363"/>
        <v>162844.47183432707</v>
      </c>
      <c r="AK331">
        <f t="shared" si="364"/>
        <v>117557.06847286529</v>
      </c>
      <c r="AL331">
        <f t="shared" si="366"/>
        <v>112.24664922982569</v>
      </c>
      <c r="AM331">
        <f t="shared" si="367"/>
        <v>13.317443546461517</v>
      </c>
      <c r="AN331">
        <f t="shared" si="362"/>
        <v>5.7785719860519427</v>
      </c>
      <c r="AO331" s="11">
        <f t="shared" si="395"/>
        <v>1.4369808489982977E-3</v>
      </c>
      <c r="AP331" s="11">
        <f t="shared" si="396"/>
        <v>1.4369808489983025E-3</v>
      </c>
      <c r="AQ331" s="11">
        <f t="shared" si="397"/>
        <v>1.4369808489982944E-3</v>
      </c>
      <c r="AR331">
        <f t="shared" si="387"/>
        <v>429379.48741257546</v>
      </c>
      <c r="AS331">
        <f t="shared" si="372"/>
        <v>83060.36756805623</v>
      </c>
      <c r="AT331">
        <f t="shared" si="388"/>
        <v>59970.846124648277</v>
      </c>
      <c r="AU331">
        <f t="shared" si="365"/>
        <v>85875.897482515094</v>
      </c>
      <c r="AV331">
        <f t="shared" si="412"/>
        <v>16612.073513611245</v>
      </c>
      <c r="AW331">
        <f t="shared" si="413"/>
        <v>11994.169224929656</v>
      </c>
      <c r="AX331">
        <f t="shared" si="414"/>
        <v>266999.06883729738</v>
      </c>
      <c r="AY331">
        <f t="shared" si="415"/>
        <v>18599.373551485118</v>
      </c>
      <c r="AZ331">
        <f t="shared" si="416"/>
        <v>7045.4107893977389</v>
      </c>
      <c r="BA331">
        <f t="shared" si="417"/>
        <v>16075.252731781831</v>
      </c>
      <c r="BB331">
        <f t="shared" si="418"/>
        <v>35121.904213166388</v>
      </c>
      <c r="BC331">
        <f t="shared" si="419"/>
        <v>60334.264402886096</v>
      </c>
      <c r="BD331">
        <f t="shared" si="420"/>
        <v>0.31318494748958603</v>
      </c>
      <c r="BE331">
        <f t="shared" si="370"/>
        <v>0.22892962336720582</v>
      </c>
      <c r="BF331">
        <f t="shared" si="370"/>
        <v>9.4306365573996173E-2</v>
      </c>
      <c r="BG331">
        <f t="shared" si="370"/>
        <v>1.9318389499603753E-2</v>
      </c>
      <c r="BH331">
        <f t="shared" si="401"/>
        <v>9.7796958117247978E-2</v>
      </c>
      <c r="BI331">
        <f t="shared" si="402"/>
        <v>5.2408772455050717E-3</v>
      </c>
      <c r="BJ331">
        <f t="shared" si="403"/>
        <v>8.8936905877762111E-4</v>
      </c>
      <c r="BK331">
        <f t="shared" si="404"/>
        <v>3.7320017285840052E-5</v>
      </c>
      <c r="BL331">
        <f t="shared" si="405"/>
        <v>2250.3251852671979</v>
      </c>
      <c r="BM331">
        <f t="shared" si="406"/>
        <v>73.871320925725414</v>
      </c>
      <c r="BN331">
        <f t="shared" si="371"/>
        <v>2.2381130140183276</v>
      </c>
      <c r="BO331">
        <f t="shared" si="407"/>
        <v>11379.54147825184</v>
      </c>
      <c r="BP331">
        <f t="shared" si="408"/>
        <v>248.81506548938751</v>
      </c>
      <c r="BQ331">
        <f t="shared" si="409"/>
        <v>88.88961846276068</v>
      </c>
      <c r="BR331" s="11">
        <f t="shared" si="421"/>
        <v>3.1895934190240921E-2</v>
      </c>
      <c r="BS331">
        <f>MAX(-99,(BS$3*'Climate Model'!E437+BS$4*'Climate Model'!E437^2+BS$6*'Climate Model'!E437^6)*(K331/K$69)^BS$8)</f>
        <v>-18.17443609843351</v>
      </c>
      <c r="BT331">
        <f>MAX(-99,(BT$3*'Climate Model'!E437+BT$4*'Climate Model'!E437^2+BT$6*'Climate Model'!E437^6)*(L331/L$69)^BS$8)</f>
        <v>-18.579383119716486</v>
      </c>
      <c r="BU331">
        <f>MAX(-99,(BU$3*'Climate Model'!E437+BU$4*'Climate Model'!E437^2+BU$6*'Climate Model'!E437^6)*(M331/M$69)^BS$8)</f>
        <v>-13.779330480464383</v>
      </c>
      <c r="BV331" s="41">
        <f t="shared" si="389"/>
        <v>2.8080422871403439E-6</v>
      </c>
      <c r="BW331">
        <f>MAX(-99,(BW$3*'Climate Model'!N437+BW$4*'Climate Model'!N437^2+BW$6*'Climate Model'!N437^6)*(K331/K$69)^BS$8)</f>
        <v>-18.174446896305028</v>
      </c>
      <c r="BX331">
        <f>MAX(-99,(BX$3*'Climate Model'!N437+BX$4*'Climate Model'!N437^2+BX$6*'Climate Model'!N437^6)*(L331/L$69)^BS$8)</f>
        <v>-18.57939310152252</v>
      </c>
      <c r="BY331">
        <f>MAX(-99,(BY$3*'Climate Model'!N437+BY$4*'Climate Model'!N437^2+BY$6*'Climate Model'!N437^6)*(M331/M$69)^BS$8)</f>
        <v>-13.779337186937008</v>
      </c>
      <c r="BZ331">
        <f t="shared" si="410"/>
        <v>5.8676698535028861E-2</v>
      </c>
      <c r="CA331">
        <f t="shared" si="422"/>
        <v>1.647666507561469E-7</v>
      </c>
    </row>
    <row r="332" spans="1:79" ht="14.5" x14ac:dyDescent="0.35">
      <c r="A332" s="13">
        <v>2283</v>
      </c>
      <c r="B332" s="18">
        <f t="shared" si="373"/>
        <v>1286.5347965571077</v>
      </c>
      <c r="C332">
        <f t="shared" si="374"/>
        <v>3572.6093111490832</v>
      </c>
      <c r="D332">
        <f t="shared" si="375"/>
        <v>6809.635385484612</v>
      </c>
      <c r="E332" s="11">
        <f t="shared" si="398"/>
        <v>8.0857063007726027E-9</v>
      </c>
      <c r="F332" s="11">
        <f t="shared" ref="F332:F349" si="431">E$6*F331</f>
        <v>1.621005859483695E-8</v>
      </c>
      <c r="G332" s="11">
        <f t="shared" ref="G332:G349" si="432">E$6*G331</f>
        <v>3.5789041791732979E-8</v>
      </c>
      <c r="H332">
        <f t="shared" si="423"/>
        <v>430188.49467691476</v>
      </c>
      <c r="I332">
        <f t="shared" si="424"/>
        <v>83217.679386456002</v>
      </c>
      <c r="J332">
        <f t="shared" si="399"/>
        <v>60083.519314108882</v>
      </c>
      <c r="K332">
        <f t="shared" si="376"/>
        <v>334377.65991883085</v>
      </c>
      <c r="L332">
        <f t="shared" si="425"/>
        <v>23293.249314095898</v>
      </c>
      <c r="M332">
        <f t="shared" si="377"/>
        <v>8823.3093128866549</v>
      </c>
      <c r="N332" s="11">
        <f t="shared" si="400"/>
        <v>1.8841230419190977E-3</v>
      </c>
      <c r="O332" s="11">
        <f t="shared" si="390"/>
        <v>1.8939293677869861E-3</v>
      </c>
      <c r="P332" s="11">
        <f t="shared" si="391"/>
        <v>1.8787635394524257E-3</v>
      </c>
      <c r="Q332">
        <f t="shared" si="411"/>
        <v>1974.1185888277562</v>
      </c>
      <c r="R332">
        <f t="shared" si="426"/>
        <v>1261.8698302606433</v>
      </c>
      <c r="S332">
        <f t="shared" si="427"/>
        <v>1254.5975799701928</v>
      </c>
      <c r="T332">
        <f t="shared" si="378"/>
        <v>4.5889618463887141</v>
      </c>
      <c r="U332">
        <f t="shared" si="379"/>
        <v>15.163482562408696</v>
      </c>
      <c r="V332">
        <f t="shared" si="380"/>
        <v>20.880893700838637</v>
      </c>
      <c r="W332" s="11">
        <f t="shared" si="392"/>
        <v>-1.219247815263802E-2</v>
      </c>
      <c r="X332" s="11">
        <f t="shared" si="393"/>
        <v>-1.3228586309256496E-2</v>
      </c>
      <c r="Y332" s="11">
        <f t="shared" si="394"/>
        <v>-1.2203590291796629E-2</v>
      </c>
      <c r="Z332">
        <f t="shared" si="381"/>
        <v>1704.8252846414196</v>
      </c>
      <c r="AA332">
        <f t="shared" si="382"/>
        <v>6237.6876097314926</v>
      </c>
      <c r="AB332">
        <f t="shared" si="383"/>
        <v>2581.8870077735587</v>
      </c>
      <c r="AC332">
        <f t="shared" si="384"/>
        <v>1.1084151371544373</v>
      </c>
      <c r="AD332">
        <f t="shared" si="385"/>
        <v>5.3959269368862879</v>
      </c>
      <c r="AE332">
        <f t="shared" si="386"/>
        <v>2.0767651390811022</v>
      </c>
      <c r="AF332" s="11">
        <f t="shared" si="428"/>
        <v>-2.9039671966837322E-3</v>
      </c>
      <c r="AG332" s="11">
        <f t="shared" si="429"/>
        <v>2.0566286860739247E-3</v>
      </c>
      <c r="AH332" s="11">
        <f t="shared" si="430"/>
        <v>8.2570411056281934E-4</v>
      </c>
      <c r="AI332">
        <f t="shared" si="368"/>
        <v>843648.92978241784</v>
      </c>
      <c r="AJ332">
        <f t="shared" si="363"/>
        <v>163172.09816450562</v>
      </c>
      <c r="AK332">
        <f t="shared" si="364"/>
        <v>117795.53085050842</v>
      </c>
      <c r="AL332">
        <f t="shared" si="366"/>
        <v>112.40633255228009</v>
      </c>
      <c r="AM332">
        <f t="shared" si="367"/>
        <v>13.336389088682058</v>
      </c>
      <c r="AN332">
        <f t="shared" ref="AN332:AN349" si="433">AN331*(1+AQ332)</f>
        <v>5.7867926463576715</v>
      </c>
      <c r="AO332" s="11">
        <f t="shared" si="395"/>
        <v>1.4226110405083146E-3</v>
      </c>
      <c r="AP332" s="11">
        <f t="shared" si="396"/>
        <v>1.4226110405083194E-3</v>
      </c>
      <c r="AQ332" s="11">
        <f t="shared" si="397"/>
        <v>1.4226110405083114E-3</v>
      </c>
      <c r="AR332">
        <f t="shared" si="387"/>
        <v>430188.49467691476</v>
      </c>
      <c r="AS332">
        <f t="shared" si="372"/>
        <v>83217.679386456002</v>
      </c>
      <c r="AT332">
        <f t="shared" si="388"/>
        <v>60083.519314108882</v>
      </c>
      <c r="AU332">
        <f t="shared" si="365"/>
        <v>86037.698935382956</v>
      </c>
      <c r="AV332">
        <f t="shared" si="412"/>
        <v>16643.5358772912</v>
      </c>
      <c r="AW332">
        <f t="shared" si="413"/>
        <v>12016.703862821778</v>
      </c>
      <c r="AX332">
        <f t="shared" si="414"/>
        <v>267502.12793506467</v>
      </c>
      <c r="AY332">
        <f t="shared" si="415"/>
        <v>18634.599451276721</v>
      </c>
      <c r="AZ332">
        <f t="shared" si="416"/>
        <v>7058.6474503093241</v>
      </c>
      <c r="BA332">
        <f t="shared" si="417"/>
        <v>16077.674570932737</v>
      </c>
      <c r="BB332">
        <f t="shared" si="418"/>
        <v>35128.664652848747</v>
      </c>
      <c r="BC332">
        <f t="shared" si="419"/>
        <v>60347.048253738954</v>
      </c>
      <c r="BD332">
        <f t="shared" si="420"/>
        <v>0.29833012315298041</v>
      </c>
      <c r="BE332">
        <f t="shared" si="370"/>
        <v>0.22892962336720582</v>
      </c>
      <c r="BF332">
        <f t="shared" si="370"/>
        <v>9.4306365573996173E-2</v>
      </c>
      <c r="BG332">
        <f t="shared" si="370"/>
        <v>1.9318389499603753E-2</v>
      </c>
      <c r="BH332">
        <f t="shared" si="401"/>
        <v>9.7717358405391155E-2</v>
      </c>
      <c r="BI332">
        <f t="shared" si="402"/>
        <v>5.2408772455050717E-3</v>
      </c>
      <c r="BJ332">
        <f t="shared" si="403"/>
        <v>8.8936905877762111E-4</v>
      </c>
      <c r="BK332">
        <f t="shared" si="404"/>
        <v>3.7320017285840052E-5</v>
      </c>
      <c r="BL332">
        <f t="shared" si="405"/>
        <v>2254.5650930303223</v>
      </c>
      <c r="BM332">
        <f t="shared" si="406"/>
        <v>74.01122918959021</v>
      </c>
      <c r="BN332">
        <f t="shared" si="371"/>
        <v>2.2423179793966481</v>
      </c>
      <c r="BO332">
        <f t="shared" si="407"/>
        <v>11553.429075754881</v>
      </c>
      <c r="BP332">
        <f t="shared" si="408"/>
        <v>251.63032795021772</v>
      </c>
      <c r="BQ332">
        <f t="shared" si="409"/>
        <v>89.91228703054999</v>
      </c>
      <c r="BR332" s="11">
        <f t="shared" si="421"/>
        <v>3.1884969891213338E-2</v>
      </c>
      <c r="BS332">
        <f>MAX(-99,(BS$3*'Climate Model'!E438+BS$4*'Climate Model'!E438^2+BS$6*'Climate Model'!E438^6)*(K332/K$69)^BS$8)</f>
        <v>-18.168875486776457</v>
      </c>
      <c r="BT332">
        <f>MAX(-99,(BT$3*'Climate Model'!E438+BT$4*'Climate Model'!E438^2+BT$6*'Climate Model'!E438^6)*(L332/L$69)^BS$8)</f>
        <v>-18.573360559278669</v>
      </c>
      <c r="BU332">
        <f>MAX(-99,(BU$3*'Climate Model'!E438+BU$4*'Climate Model'!E438^2+BU$6*'Climate Model'!E438^6)*(M332/M$69)^BS$8)</f>
        <v>-13.774723128589965</v>
      </c>
      <c r="BV332" s="41">
        <f t="shared" si="389"/>
        <v>2.6743259877527077E-6</v>
      </c>
      <c r="BW332">
        <f>MAX(-99,(BW$3*'Climate Model'!N438+BW$4*'Climate Model'!N438^2+BW$6*'Climate Model'!N438^6)*(K332/K$69)^BS$8)</f>
        <v>-18.168886267920325</v>
      </c>
      <c r="BX332">
        <f>MAX(-99,(BX$3*'Climate Model'!N438+BX$4*'Climate Model'!N438^2+BX$6*'Climate Model'!N438^6)*(L332/L$69)^BS$8)</f>
        <v>-18.57337052555738</v>
      </c>
      <c r="BY332">
        <f>MAX(-99,(BY$3*'Climate Model'!N438+BY$4*'Climate Model'!N438^2+BY$6*'Climate Model'!N438^6)*(M332/M$69)^BS$8)</f>
        <v>-13.7747298246268</v>
      </c>
      <c r="BZ332">
        <f t="shared" si="410"/>
        <v>5.8696160961176788E-2</v>
      </c>
      <c r="CA332">
        <f t="shared" si="422"/>
        <v>1.5697266863979104E-7</v>
      </c>
    </row>
    <row r="333" spans="1:79" ht="14.5" x14ac:dyDescent="0.35">
      <c r="A333" s="13">
        <v>2284</v>
      </c>
      <c r="B333" s="18">
        <f t="shared" si="373"/>
        <v>1286.5348064395232</v>
      </c>
      <c r="C333">
        <f t="shared" si="374"/>
        <v>3572.6093661656791</v>
      </c>
      <c r="D333">
        <f t="shared" si="375"/>
        <v>6809.6356170094223</v>
      </c>
      <c r="E333" s="11">
        <f t="shared" si="398"/>
        <v>7.6814209857339729E-9</v>
      </c>
      <c r="F333" s="11">
        <f t="shared" si="431"/>
        <v>1.53995556650951E-8</v>
      </c>
      <c r="G333" s="11">
        <f t="shared" si="432"/>
        <v>3.3999589702146325E-8</v>
      </c>
      <c r="H333">
        <f t="shared" si="423"/>
        <v>430994.54656368907</v>
      </c>
      <c r="I333">
        <f t="shared" si="424"/>
        <v>83374.361769806055</v>
      </c>
      <c r="J333">
        <f t="shared" si="399"/>
        <v>60195.565402597014</v>
      </c>
      <c r="K333">
        <f t="shared" si="376"/>
        <v>335004.18675532279</v>
      </c>
      <c r="L333">
        <f t="shared" si="425"/>
        <v>23337.105522759128</v>
      </c>
      <c r="M333">
        <f t="shared" si="377"/>
        <v>8839.7630634211546</v>
      </c>
      <c r="N333" s="11">
        <f t="shared" si="400"/>
        <v>1.8737102133080125E-3</v>
      </c>
      <c r="O333" s="11">
        <f t="shared" si="390"/>
        <v>1.8827862129432711E-3</v>
      </c>
      <c r="P333" s="11">
        <f t="shared" si="391"/>
        <v>1.8648049106097422E-3</v>
      </c>
      <c r="Q333">
        <f t="shared" si="411"/>
        <v>1953.7030331557203</v>
      </c>
      <c r="R333">
        <f t="shared" si="426"/>
        <v>1247.5214977432006</v>
      </c>
      <c r="S333">
        <f t="shared" si="427"/>
        <v>1241.5980557924927</v>
      </c>
      <c r="T333">
        <f t="shared" si="378"/>
        <v>4.5330110293333306</v>
      </c>
      <c r="U333">
        <f t="shared" si="379"/>
        <v>14.962891124582967</v>
      </c>
      <c r="V333">
        <f t="shared" si="380"/>
        <v>20.626071829187044</v>
      </c>
      <c r="W333" s="11">
        <f t="shared" si="392"/>
        <v>-1.219247815263802E-2</v>
      </c>
      <c r="X333" s="11">
        <f t="shared" si="393"/>
        <v>-1.3228586309256496E-2</v>
      </c>
      <c r="Y333" s="11">
        <f t="shared" si="394"/>
        <v>-1.2203590291796629E-2</v>
      </c>
      <c r="Z333">
        <f t="shared" si="381"/>
        <v>1682.3125815267879</v>
      </c>
      <c r="AA333">
        <f t="shared" si="382"/>
        <v>6179.5122596638894</v>
      </c>
      <c r="AB333">
        <f t="shared" si="383"/>
        <v>2557.280181217367</v>
      </c>
      <c r="AC333">
        <f t="shared" si="384"/>
        <v>1.105196335955833</v>
      </c>
      <c r="AD333">
        <f t="shared" si="385"/>
        <v>5.4070243550126476</v>
      </c>
      <c r="AE333">
        <f t="shared" si="386"/>
        <v>2.0784799325931149</v>
      </c>
      <c r="AF333" s="11">
        <f t="shared" si="428"/>
        <v>-2.9039671966837322E-3</v>
      </c>
      <c r="AG333" s="11">
        <f t="shared" si="429"/>
        <v>2.0566286860739247E-3</v>
      </c>
      <c r="AH333" s="11">
        <f t="shared" si="430"/>
        <v>8.2570411056281934E-4</v>
      </c>
      <c r="AI333">
        <f t="shared" si="368"/>
        <v>845321.73573955905</v>
      </c>
      <c r="AJ333">
        <f t="shared" ref="AJ333:AJ349" si="434">(1-AI$6)*AJ332+AV332</f>
        <v>163498.42422534627</v>
      </c>
      <c r="AK333">
        <f t="shared" ref="AK333:AK349" si="435">(1-AI$6)*AK332+AW332</f>
        <v>118032.68162827936</v>
      </c>
      <c r="AL333">
        <f t="shared" si="366"/>
        <v>112.56464393709489</v>
      </c>
      <c r="AM333">
        <f t="shared" si="367"/>
        <v>13.355171858096551</v>
      </c>
      <c r="AN333">
        <f t="shared" si="433"/>
        <v>5.7949426779144337</v>
      </c>
      <c r="AO333" s="11">
        <f t="shared" si="395"/>
        <v>1.4083849301032316E-3</v>
      </c>
      <c r="AP333" s="11">
        <f t="shared" si="396"/>
        <v>1.4083849301032361E-3</v>
      </c>
      <c r="AQ333" s="11">
        <f t="shared" si="397"/>
        <v>1.4083849301032283E-3</v>
      </c>
      <c r="AR333">
        <f t="shared" si="387"/>
        <v>430994.54656368907</v>
      </c>
      <c r="AS333">
        <f t="shared" si="372"/>
        <v>83374.361769806055</v>
      </c>
      <c r="AT333">
        <f t="shared" si="388"/>
        <v>60195.565402597014</v>
      </c>
      <c r="AU333">
        <f t="shared" ref="AU333:AU349" si="436">AU$6*AR333</f>
        <v>86198.909312737815</v>
      </c>
      <c r="AV333">
        <f t="shared" si="412"/>
        <v>16674.872353961211</v>
      </c>
      <c r="AW333">
        <f t="shared" si="413"/>
        <v>12039.113080519404</v>
      </c>
      <c r="AX333">
        <f t="shared" si="414"/>
        <v>268003.34940425825</v>
      </c>
      <c r="AY333">
        <f t="shared" si="415"/>
        <v>18669.6844182073</v>
      </c>
      <c r="AZ333">
        <f t="shared" si="416"/>
        <v>7071.8104507369235</v>
      </c>
      <c r="BA333">
        <f t="shared" si="417"/>
        <v>16080.083032279053</v>
      </c>
      <c r="BB333">
        <f t="shared" si="418"/>
        <v>35135.385329167635</v>
      </c>
      <c r="BC333">
        <f t="shared" si="419"/>
        <v>60359.737121906262</v>
      </c>
      <c r="BD333">
        <f t="shared" si="420"/>
        <v>0.28417949677426596</v>
      </c>
      <c r="BE333">
        <f t="shared" si="370"/>
        <v>0.22892962336720582</v>
      </c>
      <c r="BF333">
        <f t="shared" si="370"/>
        <v>9.4306365573996173E-2</v>
      </c>
      <c r="BG333">
        <f t="shared" si="370"/>
        <v>1.9318389499603753E-2</v>
      </c>
      <c r="BH333">
        <f t="shared" si="401"/>
        <v>9.7638046676388202E-2</v>
      </c>
      <c r="BI333">
        <f t="shared" si="402"/>
        <v>5.2408772455050717E-3</v>
      </c>
      <c r="BJ333">
        <f t="shared" si="403"/>
        <v>8.8936905877762111E-4</v>
      </c>
      <c r="BK333">
        <f t="shared" si="404"/>
        <v>3.7320017285840052E-5</v>
      </c>
      <c r="BL333">
        <f t="shared" si="405"/>
        <v>2258.7895120224143</v>
      </c>
      <c r="BM333">
        <f t="shared" si="406"/>
        <v>74.150577653397292</v>
      </c>
      <c r="BN333">
        <f t="shared" si="371"/>
        <v>2.2464995413558357</v>
      </c>
      <c r="BO333">
        <f t="shared" si="407"/>
        <v>11729.974595874341</v>
      </c>
      <c r="BP333">
        <f t="shared" si="408"/>
        <v>254.47746392171106</v>
      </c>
      <c r="BQ333">
        <f t="shared" si="409"/>
        <v>90.946732167819277</v>
      </c>
      <c r="BR333" s="11">
        <f t="shared" si="421"/>
        <v>3.1874080345772854E-2</v>
      </c>
      <c r="BS333">
        <f>MAX(-99,(BS$3*'Climate Model'!E439+BS$4*'Climate Model'!E439^2+BS$6*'Climate Model'!E439^6)*(K333/K$69)^BS$8)</f>
        <v>-18.162830349872635</v>
      </c>
      <c r="BT333">
        <f>MAX(-99,(BT$3*'Climate Model'!E439+BT$4*'Climate Model'!E439^2+BT$6*'Climate Model'!E439^6)*(L333/L$69)^BS$8)</f>
        <v>-18.566898510233511</v>
      </c>
      <c r="BU333">
        <f>MAX(-99,(BU$3*'Climate Model'!E439+BU$4*'Climate Model'!E439^2+BU$6*'Climate Model'!E439^6)*(M333/M$69)^BS$8)</f>
        <v>-13.769834021046842</v>
      </c>
      <c r="BV333" s="41">
        <f t="shared" si="389"/>
        <v>2.5469771311930554E-6</v>
      </c>
      <c r="BW333">
        <f>MAX(-99,(BW$3*'Climate Model'!N439+BW$4*'Climate Model'!N439^2+BW$6*'Climate Model'!N439^6)*(K333/K$69)^BS$8)</f>
        <v>-18.162841114340768</v>
      </c>
      <c r="BX333">
        <f>MAX(-99,(BX$3*'Climate Model'!N439+BX$4*'Climate Model'!N439^2+BX$6*'Climate Model'!N439^6)*(L333/L$69)^BS$8)</f>
        <v>-18.566908461041937</v>
      </c>
      <c r="BY333">
        <f>MAX(-99,(BY$3*'Climate Model'!N439+BY$4*'Climate Model'!N439^2+BY$6*'Climate Model'!N439^6)*(M333/M$69)^BS$8)</f>
        <v>-13.769840706696042</v>
      </c>
      <c r="BZ333">
        <f t="shared" si="410"/>
        <v>5.8715157972514483E-2</v>
      </c>
      <c r="CA333">
        <f t="shared" si="422"/>
        <v>1.4954616461038199E-7</v>
      </c>
    </row>
    <row r="334" spans="1:79" ht="14.5" x14ac:dyDescent="0.35">
      <c r="A334" s="13">
        <v>2285</v>
      </c>
      <c r="B334" s="18">
        <f t="shared" si="373"/>
        <v>1286.5348158278177</v>
      </c>
      <c r="C334">
        <f t="shared" si="374"/>
        <v>3572.6094184314456</v>
      </c>
      <c r="D334">
        <f t="shared" si="375"/>
        <v>6809.6358369579993</v>
      </c>
      <c r="E334" s="11">
        <f t="shared" si="398"/>
        <v>7.2973499364472741E-9</v>
      </c>
      <c r="F334" s="11">
        <f t="shared" si="431"/>
        <v>1.4629577881840345E-8</v>
      </c>
      <c r="G334" s="11">
        <f t="shared" si="432"/>
        <v>3.229961021703901E-8</v>
      </c>
      <c r="H334">
        <f t="shared" si="423"/>
        <v>431797.64960350544</v>
      </c>
      <c r="I334">
        <f t="shared" si="424"/>
        <v>83530.416434412706</v>
      </c>
      <c r="J334">
        <f t="shared" si="399"/>
        <v>60306.987208663857</v>
      </c>
      <c r="K334">
        <f t="shared" si="376"/>
        <v>335628.42162624747</v>
      </c>
      <c r="L334">
        <f t="shared" si="425"/>
        <v>23380.786044920282</v>
      </c>
      <c r="M334">
        <f t="shared" si="377"/>
        <v>8856.1251515623189</v>
      </c>
      <c r="N334" s="11">
        <f t="shared" si="400"/>
        <v>1.8633643864892811E-3</v>
      </c>
      <c r="O334" s="11">
        <f t="shared" si="390"/>
        <v>1.8717197862672052E-3</v>
      </c>
      <c r="P334" s="11">
        <f t="shared" si="391"/>
        <v>1.8509645590921431E-3</v>
      </c>
      <c r="Q334">
        <f t="shared" si="411"/>
        <v>1933.4786401332685</v>
      </c>
      <c r="R334">
        <f t="shared" si="426"/>
        <v>1233.3226917615655</v>
      </c>
      <c r="S334">
        <f t="shared" si="427"/>
        <v>1228.7162497676561</v>
      </c>
      <c r="T334">
        <f t="shared" si="378"/>
        <v>4.4777423913925167</v>
      </c>
      <c r="U334">
        <f t="shared" si="379"/>
        <v>14.764953227905414</v>
      </c>
      <c r="V334">
        <f t="shared" si="380"/>
        <v>20.374359699254477</v>
      </c>
      <c r="W334" s="11">
        <f t="shared" si="392"/>
        <v>-1.219247815263802E-2</v>
      </c>
      <c r="X334" s="11">
        <f t="shared" si="393"/>
        <v>-1.3228586309256496E-2</v>
      </c>
      <c r="Y334" s="11">
        <f t="shared" si="394"/>
        <v>-1.2203590291796629E-2</v>
      </c>
      <c r="Z334">
        <f t="shared" si="381"/>
        <v>1660.0799105942749</v>
      </c>
      <c r="AA334">
        <f t="shared" si="382"/>
        <v>6121.8113848044668</v>
      </c>
      <c r="AB334">
        <f t="shared" si="383"/>
        <v>2532.8725773219262</v>
      </c>
      <c r="AC334">
        <f t="shared" si="384"/>
        <v>1.1019868820503222</v>
      </c>
      <c r="AD334">
        <f t="shared" si="385"/>
        <v>5.4181445964074673</v>
      </c>
      <c r="AE334">
        <f t="shared" si="386"/>
        <v>2.0801961420171793</v>
      </c>
      <c r="AF334" s="11">
        <f t="shared" si="428"/>
        <v>-2.9039671966837322E-3</v>
      </c>
      <c r="AG334" s="11">
        <f t="shared" si="429"/>
        <v>2.0566286860739247E-3</v>
      </c>
      <c r="AH334" s="11">
        <f t="shared" si="430"/>
        <v>8.2570411056281934E-4</v>
      </c>
      <c r="AI334">
        <f t="shared" si="368"/>
        <v>846988.47147834091</v>
      </c>
      <c r="AJ334">
        <f t="shared" si="434"/>
        <v>163823.45415677287</v>
      </c>
      <c r="AK334">
        <f t="shared" si="435"/>
        <v>118268.52654597082</v>
      </c>
      <c r="AL334">
        <f t="shared" si="366"/>
        <v>112.72159294179649</v>
      </c>
      <c r="AM334">
        <f t="shared" si="367"/>
        <v>13.373792988652594</v>
      </c>
      <c r="AN334">
        <f t="shared" si="433"/>
        <v>5.8030225727534361</v>
      </c>
      <c r="AO334" s="11">
        <f t="shared" si="395"/>
        <v>1.3943010808021993E-3</v>
      </c>
      <c r="AP334" s="11">
        <f t="shared" si="396"/>
        <v>1.3943010808022038E-3</v>
      </c>
      <c r="AQ334" s="11">
        <f t="shared" si="397"/>
        <v>1.394301080802196E-3</v>
      </c>
      <c r="AR334">
        <f t="shared" si="387"/>
        <v>431797.64960350544</v>
      </c>
      <c r="AS334">
        <f t="shared" si="372"/>
        <v>83530.416434412706</v>
      </c>
      <c r="AT334">
        <f t="shared" si="388"/>
        <v>60306.987208663857</v>
      </c>
      <c r="AU334">
        <f t="shared" si="436"/>
        <v>86359.529920701098</v>
      </c>
      <c r="AV334">
        <f t="shared" si="412"/>
        <v>16706.083286882542</v>
      </c>
      <c r="AW334">
        <f t="shared" si="413"/>
        <v>12061.397441732772</v>
      </c>
      <c r="AX334">
        <f t="shared" si="414"/>
        <v>268502.73730099795</v>
      </c>
      <c r="AY334">
        <f t="shared" si="415"/>
        <v>18704.628835936226</v>
      </c>
      <c r="AZ334">
        <f t="shared" si="416"/>
        <v>7084.9001212498551</v>
      </c>
      <c r="BA334">
        <f t="shared" si="417"/>
        <v>16082.478202043492</v>
      </c>
      <c r="BB334">
        <f t="shared" si="418"/>
        <v>35142.066516694736</v>
      </c>
      <c r="BC334">
        <f t="shared" si="419"/>
        <v>60372.331815327496</v>
      </c>
      <c r="BD334">
        <f t="shared" si="420"/>
        <v>0.27069970709032415</v>
      </c>
      <c r="BE334">
        <f t="shared" si="370"/>
        <v>0.22892962336720582</v>
      </c>
      <c r="BF334">
        <f t="shared" si="370"/>
        <v>9.4306365573996173E-2</v>
      </c>
      <c r="BG334">
        <f t="shared" si="370"/>
        <v>1.9318389499603753E-2</v>
      </c>
      <c r="BH334">
        <f t="shared" si="401"/>
        <v>9.7559021470685237E-2</v>
      </c>
      <c r="BI334">
        <f t="shared" si="402"/>
        <v>5.2408772455050717E-3</v>
      </c>
      <c r="BJ334">
        <f t="shared" si="403"/>
        <v>8.8936905877762111E-4</v>
      </c>
      <c r="BK334">
        <f t="shared" si="404"/>
        <v>3.7320017285840052E-5</v>
      </c>
      <c r="BL334">
        <f t="shared" si="405"/>
        <v>2262.9984764695837</v>
      </c>
      <c r="BM334">
        <f t="shared" si="406"/>
        <v>74.289367843576358</v>
      </c>
      <c r="BN334">
        <f t="shared" si="371"/>
        <v>2.2506578050842698</v>
      </c>
      <c r="BO334">
        <f t="shared" si="407"/>
        <v>11909.218666369918</v>
      </c>
      <c r="BP334">
        <f t="shared" si="408"/>
        <v>257.35683423260099</v>
      </c>
      <c r="BQ334">
        <f t="shared" si="409"/>
        <v>91.993089496543973</v>
      </c>
      <c r="BR334" s="11">
        <f t="shared" si="421"/>
        <v>3.1863264555375775E-2</v>
      </c>
      <c r="BS334">
        <f>MAX(-99,(BS$3*'Climate Model'!E440+BS$4*'Climate Model'!E440^2+BS$6*'Climate Model'!E440^6)*(K334/K$69)^BS$8)</f>
        <v>-18.156307915681094</v>
      </c>
      <c r="BT334">
        <f>MAX(-99,(BT$3*'Climate Model'!E440+BT$4*'Climate Model'!E440^2+BT$6*'Climate Model'!E440^6)*(L334/L$69)^BS$8)</f>
        <v>-18.56000357718629</v>
      </c>
      <c r="BU334">
        <f>MAX(-99,(BU$3*'Climate Model'!E440+BU$4*'Climate Model'!E440^2+BU$6*'Climate Model'!E440^6)*(M334/M$69)^BS$8)</f>
        <v>-13.764667412131201</v>
      </c>
      <c r="BV334" s="41">
        <f t="shared" si="389"/>
        <v>2.4256925058981481E-6</v>
      </c>
      <c r="BW334">
        <f>MAX(-99,(BW$3*'Climate Model'!N440+BW$4*'Climate Model'!N440^2+BW$6*'Climate Model'!N440^6)*(K334/K$69)^BS$8)</f>
        <v>-18.156318663525074</v>
      </c>
      <c r="BX334">
        <f>MAX(-99,(BX$3*'Climate Model'!N440+BX$4*'Climate Model'!N440^2+BX$6*'Climate Model'!N440^6)*(L334/L$69)^BS$8)</f>
        <v>-18.560013512581012</v>
      </c>
      <c r="BY334">
        <f>MAX(-99,(BY$3*'Climate Model'!N440+BY$4*'Climate Model'!N440^2+BY$6*'Climate Model'!N440^6)*(M334/M$69)^BS$8)</f>
        <v>-13.764674087440438</v>
      </c>
      <c r="BZ334">
        <f t="shared" si="410"/>
        <v>5.8733692162683211E-2</v>
      </c>
      <c r="CA334">
        <f t="shared" si="422"/>
        <v>1.4246987692274947E-7</v>
      </c>
    </row>
    <row r="335" spans="1:79" ht="14.5" x14ac:dyDescent="0.35">
      <c r="A335" s="13">
        <v>2286</v>
      </c>
      <c r="B335" s="18">
        <f t="shared" si="373"/>
        <v>1286.5348247466977</v>
      </c>
      <c r="C335">
        <f t="shared" si="374"/>
        <v>3572.6094680839246</v>
      </c>
      <c r="D335">
        <f t="shared" si="375"/>
        <v>6809.6360459091538</v>
      </c>
      <c r="E335" s="11">
        <f t="shared" si="398"/>
        <v>6.9324824396249097E-9</v>
      </c>
      <c r="F335" s="11">
        <f t="shared" si="431"/>
        <v>1.3898098987748327E-8</v>
      </c>
      <c r="G335" s="11">
        <f t="shared" si="432"/>
        <v>3.0684629706187055E-8</v>
      </c>
      <c r="H335">
        <f t="shared" si="423"/>
        <v>432597.81018647237</v>
      </c>
      <c r="I335">
        <f t="shared" si="424"/>
        <v>83685.845075448698</v>
      </c>
      <c r="J335">
        <f t="shared" si="399"/>
        <v>60417.787546546278</v>
      </c>
      <c r="K335">
        <f t="shared" si="376"/>
        <v>336250.36949283152</v>
      </c>
      <c r="L335">
        <f t="shared" si="425"/>
        <v>23424.291354277633</v>
      </c>
      <c r="M335">
        <f t="shared" si="377"/>
        <v>8872.3959899210604</v>
      </c>
      <c r="N335" s="11">
        <f t="shared" si="400"/>
        <v>1.8530846212918553E-3</v>
      </c>
      <c r="O335" s="11">
        <f t="shared" si="390"/>
        <v>1.8607291163679027E-3</v>
      </c>
      <c r="P335" s="11">
        <f t="shared" si="391"/>
        <v>1.8372412404166511E-3</v>
      </c>
      <c r="Q335">
        <f t="shared" si="411"/>
        <v>1913.4439724291083</v>
      </c>
      <c r="R335">
        <f t="shared" si="426"/>
        <v>1219.2721144636616</v>
      </c>
      <c r="S335">
        <f t="shared" si="427"/>
        <v>1215.9514365759476</v>
      </c>
      <c r="T335">
        <f t="shared" si="378"/>
        <v>4.4231476151123221</v>
      </c>
      <c r="U335">
        <f t="shared" si="379"/>
        <v>14.569633769777932</v>
      </c>
      <c r="V335">
        <f t="shared" si="380"/>
        <v>20.125719361027084</v>
      </c>
      <c r="W335" s="11">
        <f t="shared" si="392"/>
        <v>-1.219247815263802E-2</v>
      </c>
      <c r="X335" s="11">
        <f t="shared" si="393"/>
        <v>-1.3228586309256496E-2</v>
      </c>
      <c r="Y335" s="11">
        <f t="shared" si="394"/>
        <v>-1.2203590291796629E-2</v>
      </c>
      <c r="Z335">
        <f t="shared" si="381"/>
        <v>1638.1241395797701</v>
      </c>
      <c r="AA335">
        <f t="shared" si="382"/>
        <v>6064.5822963255605</v>
      </c>
      <c r="AB335">
        <f t="shared" si="383"/>
        <v>2508.6632674984958</v>
      </c>
      <c r="AC335">
        <f t="shared" si="384"/>
        <v>1.0987867482936724</v>
      </c>
      <c r="AD335">
        <f t="shared" si="385"/>
        <v>5.4292877080097357</v>
      </c>
      <c r="AE335">
        <f t="shared" si="386"/>
        <v>2.0819137685224196</v>
      </c>
      <c r="AF335" s="11">
        <f t="shared" si="428"/>
        <v>-2.9039671966837322E-3</v>
      </c>
      <c r="AG335" s="11">
        <f t="shared" si="429"/>
        <v>2.0566286860739247E-3</v>
      </c>
      <c r="AH335" s="11">
        <f t="shared" si="430"/>
        <v>8.2570411056281934E-4</v>
      </c>
      <c r="AI335">
        <f t="shared" si="368"/>
        <v>848649.15425120795</v>
      </c>
      <c r="AJ335">
        <f t="shared" si="434"/>
        <v>164147.19202797813</v>
      </c>
      <c r="AK335">
        <f t="shared" si="435"/>
        <v>118503.07133310651</v>
      </c>
      <c r="AL335">
        <f t="shared" ref="AL335:AL349" si="437">AL334*(1+AO335)</f>
        <v>112.8771891022763</v>
      </c>
      <c r="AM335">
        <f t="shared" ref="AM335:AM349" si="438">AM334*(1+AP335)</f>
        <v>13.392253611730913</v>
      </c>
      <c r="AN335">
        <f t="shared" si="433"/>
        <v>5.8110328217920948</v>
      </c>
      <c r="AO335" s="11">
        <f t="shared" si="395"/>
        <v>1.3803580699941773E-3</v>
      </c>
      <c r="AP335" s="11">
        <f t="shared" si="396"/>
        <v>1.3803580699941818E-3</v>
      </c>
      <c r="AQ335" s="11">
        <f t="shared" si="397"/>
        <v>1.380358069994174E-3</v>
      </c>
      <c r="AR335">
        <f t="shared" si="387"/>
        <v>432597.81018647237</v>
      </c>
      <c r="AS335">
        <f t="shared" si="372"/>
        <v>83685.845075448698</v>
      </c>
      <c r="AT335">
        <f t="shared" si="388"/>
        <v>60417.787546546278</v>
      </c>
      <c r="AU335">
        <f t="shared" si="436"/>
        <v>86519.562037294483</v>
      </c>
      <c r="AV335">
        <f t="shared" si="412"/>
        <v>16737.169015089741</v>
      </c>
      <c r="AW335">
        <f t="shared" si="413"/>
        <v>12083.557509309256</v>
      </c>
      <c r="AX335">
        <f t="shared" si="414"/>
        <v>269000.29559426522</v>
      </c>
      <c r="AY335">
        <f t="shared" si="415"/>
        <v>18739.433083422111</v>
      </c>
      <c r="AZ335">
        <f t="shared" si="416"/>
        <v>7097.9167919368483</v>
      </c>
      <c r="BA335">
        <f t="shared" si="417"/>
        <v>16084.860165228074</v>
      </c>
      <c r="BB335">
        <f t="shared" si="418"/>
        <v>35148.708486476906</v>
      </c>
      <c r="BC335">
        <f t="shared" si="419"/>
        <v>60384.833133251959</v>
      </c>
      <c r="BD335">
        <f t="shared" si="420"/>
        <v>0.25785897212390335</v>
      </c>
      <c r="BE335">
        <f t="shared" si="370"/>
        <v>0.22892962336720582</v>
      </c>
      <c r="BF335">
        <f t="shared" si="370"/>
        <v>9.4306365573996173E-2</v>
      </c>
      <c r="BG335">
        <f t="shared" si="370"/>
        <v>1.9318389499603753E-2</v>
      </c>
      <c r="BH335">
        <f t="shared" si="401"/>
        <v>9.7480281336466246E-2</v>
      </c>
      <c r="BI335">
        <f t="shared" si="402"/>
        <v>5.2408772455050717E-3</v>
      </c>
      <c r="BJ335">
        <f t="shared" si="403"/>
        <v>8.8936905877762111E-4</v>
      </c>
      <c r="BK335">
        <f t="shared" si="404"/>
        <v>3.7320017285840052E-5</v>
      </c>
      <c r="BL335">
        <f t="shared" si="405"/>
        <v>2267.1920198616053</v>
      </c>
      <c r="BM335">
        <f t="shared" si="406"/>
        <v>74.427601267761631</v>
      </c>
      <c r="BN335">
        <f t="shared" si="371"/>
        <v>2.254792875609319</v>
      </c>
      <c r="BO335">
        <f t="shared" si="407"/>
        <v>12091.202536197599</v>
      </c>
      <c r="BP335">
        <f t="shared" si="408"/>
        <v>260.2688037999182</v>
      </c>
      <c r="BQ335">
        <f t="shared" si="409"/>
        <v>93.051496201188726</v>
      </c>
      <c r="BR335" s="11">
        <f t="shared" si="421"/>
        <v>3.1852521548528551E-2</v>
      </c>
      <c r="BS335">
        <f>MAX(-99,(BS$3*'Climate Model'!E441+BS$4*'Climate Model'!E441^2+BS$6*'Climate Model'!E441^6)*(K335/K$69)^BS$8)</f>
        <v>-18.149315345549528</v>
      </c>
      <c r="BT335">
        <f>MAX(-99,(BT$3*'Climate Model'!E441+BT$4*'Climate Model'!E441^2+BT$6*'Climate Model'!E441^6)*(L335/L$69)^BS$8)</f>
        <v>-18.552682302258571</v>
      </c>
      <c r="BU335">
        <f>MAX(-99,(BU$3*'Climate Model'!E441+BU$4*'Climate Model'!E441^2+BU$6*'Climate Model'!E441^6)*(M335/M$69)^BS$8)</f>
        <v>-13.759227513799814</v>
      </c>
      <c r="BV335" s="41">
        <f t="shared" si="389"/>
        <v>2.3101833389506173E-6</v>
      </c>
      <c r="BW335">
        <f>MAX(-99,(BW$3*'Climate Model'!N441+BW$4*'Climate Model'!N441^2+BW$6*'Climate Model'!N441^6)*(K335/K$69)^BS$8)</f>
        <v>-18.149326076820657</v>
      </c>
      <c r="BX335">
        <f>MAX(-99,(BX$3*'Climate Model'!N441+BX$4*'Climate Model'!N441^2+BX$6*'Climate Model'!N441^6)*(L335/L$69)^BS$8)</f>
        <v>-18.55269222229574</v>
      </c>
      <c r="BY335">
        <f>MAX(-99,(BY$3*'Climate Model'!N441+BY$4*'Climate Model'!N441^2+BY$6*'Climate Model'!N441^6)*(M335/M$69)^BS$8)</f>
        <v>-13.759234178816293</v>
      </c>
      <c r="BZ335">
        <f t="shared" si="410"/>
        <v>5.8751766339650492E-2</v>
      </c>
      <c r="CA335">
        <f t="shared" si="422"/>
        <v>1.3572735173178026E-7</v>
      </c>
    </row>
    <row r="336" spans="1:79" ht="14.5" x14ac:dyDescent="0.35">
      <c r="A336" s="13">
        <v>2287</v>
      </c>
      <c r="B336" s="18">
        <f t="shared" si="373"/>
        <v>1286.5348332196338</v>
      </c>
      <c r="C336">
        <f t="shared" si="374"/>
        <v>3572.609515253781</v>
      </c>
      <c r="D336">
        <f t="shared" si="375"/>
        <v>6809.6362444127572</v>
      </c>
      <c r="E336" s="11">
        <f t="shared" si="398"/>
        <v>6.5858583176436637E-9</v>
      </c>
      <c r="F336" s="11">
        <f t="shared" si="431"/>
        <v>1.3203194038360909E-8</v>
      </c>
      <c r="G336" s="11">
        <f t="shared" si="432"/>
        <v>2.9150398220877702E-8</v>
      </c>
      <c r="H336">
        <f t="shared" si="423"/>
        <v>433395.03456950223</v>
      </c>
      <c r="I336">
        <f t="shared" si="424"/>
        <v>83840.649368061422</v>
      </c>
      <c r="J336">
        <f t="shared" si="399"/>
        <v>60527.969226199864</v>
      </c>
      <c r="K336">
        <f t="shared" si="376"/>
        <v>336870.03521304124</v>
      </c>
      <c r="L336">
        <f t="shared" si="425"/>
        <v>23467.621918961886</v>
      </c>
      <c r="M336">
        <f t="shared" si="377"/>
        <v>8888.5759905108735</v>
      </c>
      <c r="N336" s="11">
        <f t="shared" si="400"/>
        <v>1.8428700053009838E-3</v>
      </c>
      <c r="O336" s="11">
        <f t="shared" si="390"/>
        <v>1.8498132570546229E-3</v>
      </c>
      <c r="P336" s="11">
        <f t="shared" si="391"/>
        <v>1.823633729625386E-3</v>
      </c>
      <c r="Q336">
        <f t="shared" si="411"/>
        <v>1893.5975961095571</v>
      </c>
      <c r="R336">
        <f t="shared" si="426"/>
        <v>1205.3684736051964</v>
      </c>
      <c r="S336">
        <f t="shared" si="427"/>
        <v>1203.3028877073937</v>
      </c>
      <c r="T336">
        <f t="shared" si="378"/>
        <v>4.3692184844491724</v>
      </c>
      <c r="U336">
        <f t="shared" si="379"/>
        <v>14.376898111960166</v>
      </c>
      <c r="V336">
        <f t="shared" si="380"/>
        <v>19.88011332761743</v>
      </c>
      <c r="W336" s="11">
        <f t="shared" si="392"/>
        <v>-1.219247815263802E-2</v>
      </c>
      <c r="X336" s="11">
        <f t="shared" si="393"/>
        <v>-1.3228586309256496E-2</v>
      </c>
      <c r="Y336" s="11">
        <f t="shared" si="394"/>
        <v>-1.2203590291796629E-2</v>
      </c>
      <c r="Z336">
        <f t="shared" si="381"/>
        <v>1616.4421631949845</v>
      </c>
      <c r="AA336">
        <f t="shared" si="382"/>
        <v>6007.8222960106859</v>
      </c>
      <c r="AB336">
        <f t="shared" si="383"/>
        <v>2484.6513122016627</v>
      </c>
      <c r="AC336">
        <f t="shared" si="384"/>
        <v>1.0955959076204769</v>
      </c>
      <c r="AD336">
        <f t="shared" si="385"/>
        <v>5.4404537368549768</v>
      </c>
      <c r="AE336">
        <f t="shared" si="386"/>
        <v>2.0836328132789257</v>
      </c>
      <c r="AF336" s="11">
        <f t="shared" si="428"/>
        <v>-2.9039671966837322E-3</v>
      </c>
      <c r="AG336" s="11">
        <f t="shared" si="429"/>
        <v>2.0566286860739247E-3</v>
      </c>
      <c r="AH336" s="11">
        <f t="shared" si="430"/>
        <v>8.2570411056281934E-4</v>
      </c>
      <c r="AI336">
        <f t="shared" si="368"/>
        <v>850303.80086338171</v>
      </c>
      <c r="AJ336">
        <f t="shared" si="434"/>
        <v>164469.64184027008</v>
      </c>
      <c r="AK336">
        <f t="shared" si="435"/>
        <v>118736.3217091051</v>
      </c>
      <c r="AL336">
        <f t="shared" si="437"/>
        <v>113.03144193178294</v>
      </c>
      <c r="AM336">
        <f t="shared" si="438"/>
        <v>13.410554856025792</v>
      </c>
      <c r="AN336">
        <f t="shared" si="433"/>
        <v>5.8189739147821511</v>
      </c>
      <c r="AO336" s="11">
        <f t="shared" si="395"/>
        <v>1.3665544892942354E-3</v>
      </c>
      <c r="AP336" s="11">
        <f t="shared" si="396"/>
        <v>1.36655448929424E-3</v>
      </c>
      <c r="AQ336" s="11">
        <f t="shared" si="397"/>
        <v>1.3665544892942322E-3</v>
      </c>
      <c r="AR336">
        <f t="shared" si="387"/>
        <v>433395.03456950223</v>
      </c>
      <c r="AS336">
        <f t="shared" si="372"/>
        <v>83840.649368061422</v>
      </c>
      <c r="AT336">
        <f t="shared" si="388"/>
        <v>60527.969226199864</v>
      </c>
      <c r="AU336">
        <f t="shared" si="436"/>
        <v>86679.006913900448</v>
      </c>
      <c r="AV336">
        <f t="shared" si="412"/>
        <v>16768.129873612284</v>
      </c>
      <c r="AW336">
        <f t="shared" si="413"/>
        <v>12105.593845239973</v>
      </c>
      <c r="AX336">
        <f t="shared" si="414"/>
        <v>269496.02817043301</v>
      </c>
      <c r="AY336">
        <f t="shared" si="415"/>
        <v>18774.097535169505</v>
      </c>
      <c r="AZ336">
        <f t="shared" si="416"/>
        <v>7110.8607924086982</v>
      </c>
      <c r="BA336">
        <f t="shared" si="417"/>
        <v>16087.229005650495</v>
      </c>
      <c r="BB336">
        <f t="shared" si="418"/>
        <v>35155.311506129285</v>
      </c>
      <c r="BC336">
        <f t="shared" si="419"/>
        <v>60397.241866383862</v>
      </c>
      <c r="BD336">
        <f t="shared" si="420"/>
        <v>0.24562701448962507</v>
      </c>
      <c r="BE336">
        <f t="shared" si="370"/>
        <v>0.22892962336720582</v>
      </c>
      <c r="BF336">
        <f t="shared" si="370"/>
        <v>9.4306365573996173E-2</v>
      </c>
      <c r="BG336">
        <f t="shared" si="370"/>
        <v>1.9318389499603753E-2</v>
      </c>
      <c r="BH336">
        <f t="shared" si="401"/>
        <v>9.7401824829827871E-2</v>
      </c>
      <c r="BI336">
        <f t="shared" si="402"/>
        <v>5.2408772455050717E-3</v>
      </c>
      <c r="BJ336">
        <f t="shared" si="403"/>
        <v>8.8936905877762111E-4</v>
      </c>
      <c r="BK336">
        <f t="shared" si="404"/>
        <v>3.7320017285840052E-5</v>
      </c>
      <c r="BL336">
        <f t="shared" si="405"/>
        <v>2271.3701749901879</v>
      </c>
      <c r="BM336">
        <f t="shared" si="406"/>
        <v>74.56527941577734</v>
      </c>
      <c r="BN336">
        <f t="shared" si="371"/>
        <v>2.2589048577985738</v>
      </c>
      <c r="BO336">
        <f t="shared" si="407"/>
        <v>12275.968085007838</v>
      </c>
      <c r="BP336">
        <f t="shared" si="408"/>
        <v>263.21374167527705</v>
      </c>
      <c r="BQ336">
        <f t="shared" si="409"/>
        <v>94.122091046701684</v>
      </c>
      <c r="BR336" s="11">
        <f t="shared" si="421"/>
        <v>3.1841850380005504E-2</v>
      </c>
      <c r="BS336">
        <f>MAX(-99,(BS$3*'Climate Model'!E442+BS$4*'Climate Model'!E442^2+BS$6*'Climate Model'!E442^6)*(K336/K$69)^BS$8)</f>
        <v>-18.141859734147499</v>
      </c>
      <c r="BT336">
        <f>MAX(-99,(BT$3*'Climate Model'!E442+BT$4*'Climate Model'!E442^2+BT$6*'Climate Model'!E442^6)*(L336/L$69)^BS$8)</f>
        <v>-18.544941165094087</v>
      </c>
      <c r="BU336">
        <f>MAX(-99,(BU$3*'Climate Model'!E442+BU$4*'Climate Model'!E442^2+BU$6*'Climate Model'!E442^6)*(M336/M$69)^BS$8)</f>
        <v>-13.753518495773967</v>
      </c>
      <c r="BV336" s="41">
        <f t="shared" si="389"/>
        <v>2.2001746085243972E-6</v>
      </c>
      <c r="BW336">
        <f>MAX(-99,(BW$3*'Climate Model'!N442+BW$4*'Climate Model'!N442^2+BW$6*'Climate Model'!N442^6)*(K336/K$69)^BS$8)</f>
        <v>-18.141870448896764</v>
      </c>
      <c r="BX336">
        <f>MAX(-99,(BX$3*'Climate Model'!N442+BX$4*'Climate Model'!N442^2+BX$6*'Climate Model'!N442^6)*(L336/L$69)^BS$8)</f>
        <v>-18.544951069829423</v>
      </c>
      <c r="BY336">
        <f>MAX(-99,(BY$3*'Climate Model'!N442+BY$4*'Climate Model'!N442^2+BY$6*'Climate Model'!N442^6)*(M336/M$69)^BS$8)</f>
        <v>-13.753525150544418</v>
      </c>
      <c r="BZ336">
        <f t="shared" si="410"/>
        <v>5.8769383117772633E-2</v>
      </c>
      <c r="CA336">
        <f t="shared" si="422"/>
        <v>1.2930290449436572E-7</v>
      </c>
    </row>
    <row r="337" spans="1:79" ht="14.5" x14ac:dyDescent="0.35">
      <c r="A337" s="13">
        <v>2288</v>
      </c>
      <c r="B337" s="18">
        <f t="shared" si="373"/>
        <v>1286.5348412689232</v>
      </c>
      <c r="C337">
        <f t="shared" si="374"/>
        <v>3572.6095600651452</v>
      </c>
      <c r="D337">
        <f t="shared" si="375"/>
        <v>6809.6364329911839</v>
      </c>
      <c r="E337" s="11">
        <f t="shared" si="398"/>
        <v>6.2565654017614801E-9</v>
      </c>
      <c r="F337" s="11">
        <f t="shared" si="431"/>
        <v>1.2543034336442863E-8</v>
      </c>
      <c r="G337" s="11">
        <f t="shared" si="432"/>
        <v>2.7692878309833815E-8</v>
      </c>
      <c r="H337">
        <f t="shared" si="423"/>
        <v>434189.32888343075</v>
      </c>
      <c r="I337">
        <f t="shared" si="424"/>
        <v>83994.830968450973</v>
      </c>
      <c r="J337">
        <f t="shared" si="399"/>
        <v>60637.535053326872</v>
      </c>
      <c r="K337">
        <f t="shared" si="376"/>
        <v>337487.42354710354</v>
      </c>
      <c r="L337">
        <f t="shared" si="425"/>
        <v>23510.778201836129</v>
      </c>
      <c r="M337">
        <f t="shared" si="377"/>
        <v>8904.6655647504795</v>
      </c>
      <c r="N337" s="11">
        <f t="shared" si="400"/>
        <v>1.8327196530610235E-3</v>
      </c>
      <c r="O337" s="11">
        <f t="shared" si="390"/>
        <v>1.838971286620748E-3</v>
      </c>
      <c r="P337" s="11">
        <f t="shared" si="391"/>
        <v>1.8101408208449435E-3</v>
      </c>
      <c r="Q337">
        <f t="shared" si="411"/>
        <v>1873.9380808579117</v>
      </c>
      <c r="R337">
        <f t="shared" si="426"/>
        <v>1191.6104826895544</v>
      </c>
      <c r="S337">
        <f t="shared" si="427"/>
        <v>1190.769871699757</v>
      </c>
      <c r="T337">
        <f t="shared" si="378"/>
        <v>4.3159468835334236</v>
      </c>
      <c r="U337">
        <f t="shared" si="379"/>
        <v>14.186712074426714</v>
      </c>
      <c r="V337">
        <f t="shared" si="380"/>
        <v>19.637504569612702</v>
      </c>
      <c r="W337" s="11">
        <f t="shared" si="392"/>
        <v>-1.219247815263802E-2</v>
      </c>
      <c r="X337" s="11">
        <f t="shared" si="393"/>
        <v>-1.3228586309256496E-2</v>
      </c>
      <c r="Y337" s="11">
        <f t="shared" si="394"/>
        <v>-1.2203590291796629E-2</v>
      </c>
      <c r="Z337">
        <f t="shared" si="381"/>
        <v>1595.0309031317329</v>
      </c>
      <c r="AA337">
        <f t="shared" si="382"/>
        <v>5951.5286770435205</v>
      </c>
      <c r="AB337">
        <f t="shared" si="383"/>
        <v>2460.8357613912976</v>
      </c>
      <c r="AC337">
        <f t="shared" si="384"/>
        <v>1.092414333043926</v>
      </c>
      <c r="AD337">
        <f t="shared" si="385"/>
        <v>5.4516427300754504</v>
      </c>
      <c r="AE337">
        <f t="shared" si="386"/>
        <v>2.0853532774577537</v>
      </c>
      <c r="AF337" s="11">
        <f t="shared" si="428"/>
        <v>-2.9039671966837322E-3</v>
      </c>
      <c r="AG337" s="11">
        <f t="shared" si="429"/>
        <v>2.0566286860739247E-3</v>
      </c>
      <c r="AH337" s="11">
        <f t="shared" si="430"/>
        <v>8.2570411056281934E-4</v>
      </c>
      <c r="AI337">
        <f t="shared" ref="AI337:AI349" si="439">(1-AI$6)*AI336+AU336</f>
        <v>851952.42769094405</v>
      </c>
      <c r="AJ337">
        <f t="shared" si="434"/>
        <v>164790.80752985537</v>
      </c>
      <c r="AK337">
        <f t="shared" si="435"/>
        <v>118968.28338343457</v>
      </c>
      <c r="AL337">
        <f t="shared" si="437"/>
        <v>113.18436091994218</v>
      </c>
      <c r="AM337">
        <f t="shared" si="438"/>
        <v>13.428697847428795</v>
      </c>
      <c r="AN337">
        <f t="shared" si="433"/>
        <v>5.8268463402592188</v>
      </c>
      <c r="AO337" s="11">
        <f t="shared" si="395"/>
        <v>1.3528889444012931E-3</v>
      </c>
      <c r="AP337" s="11">
        <f t="shared" si="396"/>
        <v>1.3528889444012976E-3</v>
      </c>
      <c r="AQ337" s="11">
        <f t="shared" si="397"/>
        <v>1.3528889444012898E-3</v>
      </c>
      <c r="AR337">
        <f t="shared" si="387"/>
        <v>434189.32888343075</v>
      </c>
      <c r="AS337">
        <f t="shared" si="372"/>
        <v>83994.830968450973</v>
      </c>
      <c r="AT337">
        <f t="shared" si="388"/>
        <v>60637.535053326872</v>
      </c>
      <c r="AU337">
        <f t="shared" si="436"/>
        <v>86837.865776686158</v>
      </c>
      <c r="AV337">
        <f t="shared" si="412"/>
        <v>16798.966193690194</v>
      </c>
      <c r="AW337">
        <f t="shared" si="413"/>
        <v>12127.507010665375</v>
      </c>
      <c r="AX337">
        <f t="shared" si="414"/>
        <v>269989.93883768289</v>
      </c>
      <c r="AY337">
        <f t="shared" si="415"/>
        <v>18808.622561468903</v>
      </c>
      <c r="AZ337">
        <f t="shared" si="416"/>
        <v>7123.7324518003825</v>
      </c>
      <c r="BA337">
        <f t="shared" si="417"/>
        <v>16089.584805979459</v>
      </c>
      <c r="BB337">
        <f t="shared" si="418"/>
        <v>35161.875839925728</v>
      </c>
      <c r="BC337">
        <f t="shared" si="419"/>
        <v>60409.558797023776</v>
      </c>
      <c r="BD337">
        <f t="shared" si="420"/>
        <v>0.23397499022883939</v>
      </c>
      <c r="BE337">
        <f t="shared" si="370"/>
        <v>0.22892962336720582</v>
      </c>
      <c r="BF337">
        <f t="shared" si="370"/>
        <v>9.4306365573996173E-2</v>
      </c>
      <c r="BG337">
        <f t="shared" si="370"/>
        <v>1.9318389499603753E-2</v>
      </c>
      <c r="BH337">
        <f t="shared" si="401"/>
        <v>9.7323650514943918E-2</v>
      </c>
      <c r="BI337">
        <f t="shared" si="402"/>
        <v>5.2408772455050717E-3</v>
      </c>
      <c r="BJ337">
        <f t="shared" si="403"/>
        <v>8.8936905877762111E-4</v>
      </c>
      <c r="BK337">
        <f t="shared" si="404"/>
        <v>3.7320017285840052E-5</v>
      </c>
      <c r="BL337">
        <f t="shared" si="405"/>
        <v>2275.53297398629</v>
      </c>
      <c r="BM337">
        <f t="shared" si="406"/>
        <v>74.702403760596624</v>
      </c>
      <c r="BN337">
        <f t="shared" si="371"/>
        <v>2.2629938563608909</v>
      </c>
      <c r="BO337">
        <f t="shared" si="407"/>
        <v>12463.557832789445</v>
      </c>
      <c r="BP337">
        <f t="shared" si="408"/>
        <v>266.19202109168731</v>
      </c>
      <c r="BQ337">
        <f t="shared" si="409"/>
        <v>95.205014396714702</v>
      </c>
      <c r="BR337" s="11">
        <f t="shared" si="421"/>
        <v>3.1831250130109651E-2</v>
      </c>
      <c r="BS337">
        <f>MAX(-99,(BS$3*'Climate Model'!E443+BS$4*'Climate Model'!E443^2+BS$6*'Climate Model'!E443^6)*(K337/K$69)^BS$8)</f>
        <v>-18.13394810942447</v>
      </c>
      <c r="BT337">
        <f>MAX(-99,(BT$3*'Climate Model'!E443+BT$4*'Climate Model'!E443^2+BT$6*'Climate Model'!E443^6)*(L337/L$69)^BS$8)</f>
        <v>-18.536786582885632</v>
      </c>
      <c r="BU337">
        <f>MAX(-99,(BU$3*'Climate Model'!E443+BU$4*'Climate Model'!E443^2+BU$6*'Climate Model'!E443^6)*(M337/M$69)^BS$8)</f>
        <v>-13.747544485654174</v>
      </c>
      <c r="BV337" s="41">
        <f t="shared" si="389"/>
        <v>2.0954043890708548E-6</v>
      </c>
      <c r="BW337">
        <f>MAX(-99,(BW$3*'Climate Model'!N443+BW$4*'Climate Model'!N443^2+BW$6*'Climate Model'!N443^6)*(K337/K$69)^BS$8)</f>
        <v>-18.133958807702591</v>
      </c>
      <c r="BX337">
        <f>MAX(-99,(BX$3*'Climate Model'!N443+BX$4*'Climate Model'!N443^2+BX$6*'Climate Model'!N443^6)*(L337/L$69)^BS$8)</f>
        <v>-18.536796472374437</v>
      </c>
      <c r="BY337">
        <f>MAX(-99,(BY$3*'Climate Model'!N443+BY$4*'Climate Model'!N443^2+BY$6*'Climate Model'!N443^6)*(M337/M$69)^BS$8)</f>
        <v>-13.747551130224883</v>
      </c>
      <c r="BZ337">
        <f t="shared" si="410"/>
        <v>5.8786545274252047E-2</v>
      </c>
      <c r="CA337">
        <f t="shared" si="422"/>
        <v>1.2318158498598026E-7</v>
      </c>
    </row>
    <row r="338" spans="1:79" ht="14.5" x14ac:dyDescent="0.35">
      <c r="A338" s="13">
        <v>2289</v>
      </c>
      <c r="B338" s="18">
        <f t="shared" si="373"/>
        <v>1286.5348489157479</v>
      </c>
      <c r="C338">
        <f t="shared" si="374"/>
        <v>3572.6096026359419</v>
      </c>
      <c r="D338">
        <f t="shared" si="375"/>
        <v>6809.6366121406963</v>
      </c>
      <c r="E338" s="11">
        <f t="shared" si="398"/>
        <v>5.9437371316734056E-9</v>
      </c>
      <c r="F338" s="11">
        <f t="shared" si="431"/>
        <v>1.1915882619620719E-8</v>
      </c>
      <c r="G338" s="11">
        <f t="shared" si="432"/>
        <v>2.6308234394342123E-8</v>
      </c>
      <c r="H338">
        <f t="shared" si="423"/>
        <v>434980.69913995138</v>
      </c>
      <c r="I338">
        <f t="shared" si="424"/>
        <v>84148.391514917967</v>
      </c>
      <c r="J338">
        <f t="shared" si="399"/>
        <v>60746.487829401405</v>
      </c>
      <c r="K338">
        <f t="shared" si="376"/>
        <v>338102.53916288371</v>
      </c>
      <c r="L338">
        <f t="shared" si="425"/>
        <v>23553.760660787462</v>
      </c>
      <c r="M338">
        <f t="shared" si="377"/>
        <v>8920.6651234661058</v>
      </c>
      <c r="N338" s="11">
        <f t="shared" si="400"/>
        <v>1.8226327052875255E-3</v>
      </c>
      <c r="O338" s="11">
        <f t="shared" si="390"/>
        <v>1.828202307143405E-3</v>
      </c>
      <c r="P338" s="11">
        <f t="shared" si="391"/>
        <v>1.7967613268892783E-3</v>
      </c>
      <c r="Q338">
        <f t="shared" si="411"/>
        <v>1854.4640001846597</v>
      </c>
      <c r="R338">
        <f t="shared" si="426"/>
        <v>1177.9968611009594</v>
      </c>
      <c r="S338">
        <f t="shared" si="427"/>
        <v>1178.3516543703224</v>
      </c>
      <c r="T338">
        <f t="shared" si="378"/>
        <v>4.2633247954479963</v>
      </c>
      <c r="U338">
        <f t="shared" si="379"/>
        <v>13.999041929305589</v>
      </c>
      <c r="V338">
        <f t="shared" si="380"/>
        <v>19.397856509491863</v>
      </c>
      <c r="W338" s="11">
        <f t="shared" si="392"/>
        <v>-1.219247815263802E-2</v>
      </c>
      <c r="X338" s="11">
        <f t="shared" si="393"/>
        <v>-1.3228586309256496E-2</v>
      </c>
      <c r="Y338" s="11">
        <f t="shared" si="394"/>
        <v>-1.2203590291796629E-2</v>
      </c>
      <c r="Z338">
        <f t="shared" si="381"/>
        <v>1573.8873080560513</v>
      </c>
      <c r="AA338">
        <f t="shared" si="382"/>
        <v>5895.69872477217</v>
      </c>
      <c r="AB338">
        <f t="shared" si="383"/>
        <v>2437.2156549838842</v>
      </c>
      <c r="AC338">
        <f t="shared" si="384"/>
        <v>1.0892419976555794</v>
      </c>
      <c r="AD338">
        <f t="shared" si="385"/>
        <v>5.4628547349003496</v>
      </c>
      <c r="AE338">
        <f t="shared" si="386"/>
        <v>2.087075162230926</v>
      </c>
      <c r="AF338" s="11">
        <f t="shared" si="428"/>
        <v>-2.9039671966837322E-3</v>
      </c>
      <c r="AG338" s="11">
        <f t="shared" si="429"/>
        <v>2.0566286860739247E-3</v>
      </c>
      <c r="AH338" s="11">
        <f t="shared" si="430"/>
        <v>8.2570411056281934E-4</v>
      </c>
      <c r="AI338">
        <f t="shared" si="439"/>
        <v>853595.05069853575</v>
      </c>
      <c r="AJ338">
        <f t="shared" si="434"/>
        <v>165110.69297056005</v>
      </c>
      <c r="AK338">
        <f t="shared" si="435"/>
        <v>119198.96205575648</v>
      </c>
      <c r="AL338">
        <f t="shared" si="437"/>
        <v>113.33595553180423</v>
      </c>
      <c r="AM338">
        <f t="shared" si="438"/>
        <v>13.446683708915733</v>
      </c>
      <c r="AN338">
        <f t="shared" si="433"/>
        <v>5.8346505854937369</v>
      </c>
      <c r="AO338" s="11">
        <f t="shared" si="395"/>
        <v>1.3393600549572802E-3</v>
      </c>
      <c r="AP338" s="11">
        <f t="shared" si="396"/>
        <v>1.3393600549572845E-3</v>
      </c>
      <c r="AQ338" s="11">
        <f t="shared" si="397"/>
        <v>1.339360054957277E-3</v>
      </c>
      <c r="AR338">
        <f t="shared" si="387"/>
        <v>434980.69913995138</v>
      </c>
      <c r="AS338">
        <f t="shared" si="372"/>
        <v>84148.391514917967</v>
      </c>
      <c r="AT338">
        <f t="shared" si="388"/>
        <v>60746.487829401405</v>
      </c>
      <c r="AU338">
        <f t="shared" si="436"/>
        <v>86996.139827990279</v>
      </c>
      <c r="AV338">
        <f t="shared" si="412"/>
        <v>16829.678302983593</v>
      </c>
      <c r="AW338">
        <f t="shared" si="413"/>
        <v>12149.297565880282</v>
      </c>
      <c r="AX338">
        <f t="shared" si="414"/>
        <v>270482.03133030701</v>
      </c>
      <c r="AY338">
        <f t="shared" si="415"/>
        <v>18843.008528629969</v>
      </c>
      <c r="AZ338">
        <f t="shared" si="416"/>
        <v>7136.5320987728846</v>
      </c>
      <c r="BA338">
        <f t="shared" si="417"/>
        <v>16091.927647768922</v>
      </c>
      <c r="BB338">
        <f t="shared" si="418"/>
        <v>35168.401748886528</v>
      </c>
      <c r="BC338">
        <f t="shared" si="419"/>
        <v>60421.784699206881</v>
      </c>
      <c r="BD338">
        <f t="shared" si="420"/>
        <v>0.22287542100683985</v>
      </c>
      <c r="BE338">
        <f t="shared" si="370"/>
        <v>0.22892962336720582</v>
      </c>
      <c r="BF338">
        <f t="shared" si="370"/>
        <v>9.4306365573996173E-2</v>
      </c>
      <c r="BG338">
        <f t="shared" si="370"/>
        <v>1.9318389499603753E-2</v>
      </c>
      <c r="BH338">
        <f t="shared" si="401"/>
        <v>9.7245756964221469E-2</v>
      </c>
      <c r="BI338">
        <f t="shared" si="402"/>
        <v>5.2408772455050717E-3</v>
      </c>
      <c r="BJ338">
        <f t="shared" si="403"/>
        <v>8.8936905877762111E-4</v>
      </c>
      <c r="BK338">
        <f t="shared" si="404"/>
        <v>3.7320017285840052E-5</v>
      </c>
      <c r="BL338">
        <f t="shared" si="405"/>
        <v>2279.6804483564588</v>
      </c>
      <c r="BM338">
        <f t="shared" si="406"/>
        <v>74.838975759273353</v>
      </c>
      <c r="BN338">
        <f t="shared" si="371"/>
        <v>2.2670599758473329</v>
      </c>
      <c r="BO338">
        <f t="shared" si="407"/>
        <v>12654.014949660752</v>
      </c>
      <c r="BP338">
        <f t="shared" si="408"/>
        <v>269.2040195108944</v>
      </c>
      <c r="BQ338">
        <f t="shared" si="409"/>
        <v>96.300408231956396</v>
      </c>
      <c r="BR338" s="11">
        <f t="shared" si="421"/>
        <v>3.182071990394772E-2</v>
      </c>
      <c r="BS338">
        <f>MAX(-99,(BS$3*'Climate Model'!E444+BS$4*'Climate Model'!E444^2+BS$6*'Climate Model'!E444^6)*(K338/K$69)^BS$8)</f>
        <v>-18.125587432591885</v>
      </c>
      <c r="BT338">
        <f>MAX(-99,(BT$3*'Climate Model'!E444+BT$4*'Climate Model'!E444^2+BT$6*'Climate Model'!E444^6)*(L338/L$69)^BS$8)</f>
        <v>-18.528224910422232</v>
      </c>
      <c r="BU338">
        <f>MAX(-99,(BU$3*'Climate Model'!E444+BU$4*'Climate Model'!E444^2+BU$6*'Climate Model'!E444^6)*(M338/M$69)^BS$8)</f>
        <v>-13.741309569045074</v>
      </c>
      <c r="BV338" s="41">
        <f t="shared" si="389"/>
        <v>1.9956232276865279E-6</v>
      </c>
      <c r="BW338">
        <f>MAX(-99,(BW$3*'Climate Model'!N444+BW$4*'Climate Model'!N444^2+BW$6*'Climate Model'!N444^6)*(K338/K$69)^BS$8)</f>
        <v>-18.125598114449257</v>
      </c>
      <c r="BX338">
        <f>MAX(-99,(BX$3*'Climate Model'!N444+BX$4*'Climate Model'!N444^2+BX$6*'Climate Model'!N444^6)*(L338/L$69)^BS$8)</f>
        <v>-18.528234784719388</v>
      </c>
      <c r="BY338">
        <f>MAX(-99,(BY$3*'Climate Model'!N444+BY$4*'Climate Model'!N444^2+BY$6*'Climate Model'!N444^6)*(M338/M$69)^BS$8)</f>
        <v>-13.741316203461864</v>
      </c>
      <c r="BZ338">
        <f t="shared" si="410"/>
        <v>5.8803255295807863E-2</v>
      </c>
      <c r="CA338">
        <f t="shared" si="422"/>
        <v>1.1734914213189501E-7</v>
      </c>
    </row>
    <row r="339" spans="1:79" ht="14.5" x14ac:dyDescent="0.35">
      <c r="A339" s="13">
        <v>2290</v>
      </c>
      <c r="B339" s="18">
        <f t="shared" si="373"/>
        <v>1286.5348561802318</v>
      </c>
      <c r="C339">
        <f t="shared" si="374"/>
        <v>3572.6096430781986</v>
      </c>
      <c r="D339">
        <f t="shared" si="375"/>
        <v>6809.6367823327364</v>
      </c>
      <c r="E339" s="11">
        <f t="shared" si="398"/>
        <v>5.6465502750897352E-9</v>
      </c>
      <c r="F339" s="11">
        <f t="shared" si="431"/>
        <v>1.1320088488639682E-8</v>
      </c>
      <c r="G339" s="11">
        <f t="shared" si="432"/>
        <v>2.4992822674625016E-8</v>
      </c>
      <c r="H339">
        <f t="shared" si="423"/>
        <v>435769.15123836335</v>
      </c>
      <c r="I339">
        <f t="shared" si="424"/>
        <v>84301.332628882956</v>
      </c>
      <c r="J339">
        <f t="shared" si="399"/>
        <v>60854.830351688499</v>
      </c>
      <c r="K339">
        <f t="shared" si="376"/>
        <v>338715.38664111873</v>
      </c>
      <c r="L339">
        <f t="shared" si="425"/>
        <v>23596.569749010705</v>
      </c>
      <c r="M339">
        <f t="shared" si="377"/>
        <v>8936.5750768929884</v>
      </c>
      <c r="N339" s="11">
        <f t="shared" si="400"/>
        <v>1.8126083280900166E-3</v>
      </c>
      <c r="O339" s="11">
        <f t="shared" si="390"/>
        <v>1.8175054438127039E-3</v>
      </c>
      <c r="P339" s="11">
        <f t="shared" si="391"/>
        <v>1.7834940788250089E-3</v>
      </c>
      <c r="Q339">
        <f t="shared" si="411"/>
        <v>1835.1739316288306</v>
      </c>
      <c r="R339">
        <f t="shared" si="426"/>
        <v>1164.5263342311578</v>
      </c>
      <c r="S339">
        <f t="shared" si="427"/>
        <v>1166.0474990415701</v>
      </c>
      <c r="T339">
        <f t="shared" si="378"/>
        <v>4.2113443010218967</v>
      </c>
      <c r="U339">
        <f t="shared" si="379"/>
        <v>13.81385439489687</v>
      </c>
      <c r="V339">
        <f t="shared" si="380"/>
        <v>19.161133016110963</v>
      </c>
      <c r="W339" s="11">
        <f t="shared" si="392"/>
        <v>-1.219247815263802E-2</v>
      </c>
      <c r="X339" s="11">
        <f t="shared" si="393"/>
        <v>-1.3228586309256496E-2</v>
      </c>
      <c r="Y339" s="11">
        <f t="shared" si="394"/>
        <v>-1.2203590291796629E-2</v>
      </c>
      <c r="Z339">
        <f t="shared" si="381"/>
        <v>1553.0083535925817</v>
      </c>
      <c r="AA339">
        <f t="shared" si="382"/>
        <v>5840.3297174494328</v>
      </c>
      <c r="AB339">
        <f t="shared" si="383"/>
        <v>2413.7900232935012</v>
      </c>
      <c r="AC339">
        <f t="shared" si="384"/>
        <v>1.0860788746251373</v>
      </c>
      <c r="AD339">
        <f t="shared" si="385"/>
        <v>5.4740897986560002</v>
      </c>
      <c r="AE339">
        <f t="shared" si="386"/>
        <v>2.0887984687714338</v>
      </c>
      <c r="AF339" s="11">
        <f t="shared" si="428"/>
        <v>-2.9039671966837322E-3</v>
      </c>
      <c r="AG339" s="11">
        <f t="shared" si="429"/>
        <v>2.0566286860739247E-3</v>
      </c>
      <c r="AH339" s="11">
        <f t="shared" si="430"/>
        <v>8.2570411056281934E-4</v>
      </c>
      <c r="AI339">
        <f t="shared" si="439"/>
        <v>855231.68545667257</v>
      </c>
      <c r="AJ339">
        <f t="shared" si="434"/>
        <v>165429.30197648762</v>
      </c>
      <c r="AK339">
        <f t="shared" si="435"/>
        <v>119428.36341606113</v>
      </c>
      <c r="AL339">
        <f t="shared" si="437"/>
        <v>113.48623520691764</v>
      </c>
      <c r="AM339">
        <f t="shared" si="438"/>
        <v>13.464513560436785</v>
      </c>
      <c r="AN339">
        <f t="shared" si="433"/>
        <v>5.8423871364432918</v>
      </c>
      <c r="AO339" s="11">
        <f t="shared" si="395"/>
        <v>1.3259664544077075E-3</v>
      </c>
      <c r="AP339" s="11">
        <f t="shared" si="396"/>
        <v>1.3259664544077116E-3</v>
      </c>
      <c r="AQ339" s="11">
        <f t="shared" si="397"/>
        <v>1.3259664544077042E-3</v>
      </c>
      <c r="AR339">
        <f t="shared" si="387"/>
        <v>435769.15123836335</v>
      </c>
      <c r="AS339">
        <f t="shared" si="372"/>
        <v>84301.332628882956</v>
      </c>
      <c r="AT339">
        <f t="shared" si="388"/>
        <v>60854.830351688499</v>
      </c>
      <c r="AU339">
        <f t="shared" si="436"/>
        <v>87153.830247672682</v>
      </c>
      <c r="AV339">
        <f t="shared" si="412"/>
        <v>16860.266525776591</v>
      </c>
      <c r="AW339">
        <f t="shared" si="413"/>
        <v>12170.966070337701</v>
      </c>
      <c r="AX339">
        <f t="shared" si="414"/>
        <v>270972.309312895</v>
      </c>
      <c r="AY339">
        <f t="shared" si="415"/>
        <v>18877.255799208568</v>
      </c>
      <c r="AZ339">
        <f t="shared" si="416"/>
        <v>7149.2600615143911</v>
      </c>
      <c r="BA339">
        <f t="shared" si="417"/>
        <v>16094.25761149135</v>
      </c>
      <c r="BB339">
        <f t="shared" si="418"/>
        <v>35174.889490863658</v>
      </c>
      <c r="BC339">
        <f t="shared" si="419"/>
        <v>60433.920338837532</v>
      </c>
      <c r="BD339">
        <f t="shared" si="420"/>
        <v>0.21230212951378916</v>
      </c>
      <c r="BE339">
        <f t="shared" si="370"/>
        <v>0.22892962336720582</v>
      </c>
      <c r="BF339">
        <f t="shared" si="370"/>
        <v>9.4306365573996173E-2</v>
      </c>
      <c r="BG339">
        <f t="shared" si="370"/>
        <v>1.9318389499603753E-2</v>
      </c>
      <c r="BH339">
        <f t="shared" si="401"/>
        <v>9.7168142758447595E-2</v>
      </c>
      <c r="BI339">
        <f t="shared" si="402"/>
        <v>5.2408772455050717E-3</v>
      </c>
      <c r="BJ339">
        <f t="shared" si="403"/>
        <v>8.8936905877762111E-4</v>
      </c>
      <c r="BK339">
        <f t="shared" si="404"/>
        <v>3.7320017285840052E-5</v>
      </c>
      <c r="BL339">
        <f t="shared" si="405"/>
        <v>2283.8126290181967</v>
      </c>
      <c r="BM339">
        <f t="shared" si="406"/>
        <v>74.974996853848793</v>
      </c>
      <c r="BN339">
        <f t="shared" si="371"/>
        <v>2.2711033206518785</v>
      </c>
      <c r="BO339">
        <f t="shared" si="407"/>
        <v>12847.383265810404</v>
      </c>
      <c r="BP339">
        <f t="shared" si="408"/>
        <v>272.25011867126057</v>
      </c>
      <c r="BQ339">
        <f t="shared" si="409"/>
        <v>97.408416168872321</v>
      </c>
      <c r="BR339" s="11">
        <f t="shared" si="421"/>
        <v>3.1810258830712951E-2</v>
      </c>
      <c r="BS339">
        <f>MAX(-99,(BS$3*'Climate Model'!E445+BS$4*'Climate Model'!E445^2+BS$6*'Climate Model'!E445^6)*(K339/K$69)^BS$8)</f>
        <v>-18.116784598128458</v>
      </c>
      <c r="BT339">
        <f>MAX(-99,(BT$3*'Climate Model'!E445+BT$4*'Climate Model'!E445^2+BT$6*'Climate Model'!E445^6)*(L339/L$69)^BS$8)</f>
        <v>-18.519262440155742</v>
      </c>
      <c r="BU339">
        <f>MAX(-99,(BU$3*'Climate Model'!E445+BU$4*'Climate Model'!E445^2+BU$6*'Climate Model'!E445^6)*(M339/M$69)^BS$8)</f>
        <v>-13.734817789690275</v>
      </c>
      <c r="BV339" s="41">
        <f t="shared" si="389"/>
        <v>1.9005935501776461E-6</v>
      </c>
      <c r="BW339">
        <f>MAX(-99,(BW$3*'Climate Model'!N445+BW$4*'Climate Model'!N445^2+BW$6*'Climate Model'!N445^6)*(K339/K$69)^BS$8)</f>
        <v>-18.116795263615185</v>
      </c>
      <c r="BX339">
        <f>MAX(-99,(BX$3*'Climate Model'!N445+BX$4*'Climate Model'!N445^2+BX$6*'Climate Model'!N445^6)*(L339/L$69)^BS$8)</f>
        <v>-18.519272299315681</v>
      </c>
      <c r="BY339">
        <f>MAX(-99,(BY$3*'Climate Model'!N445+BY$4*'Climate Model'!N445^2+BY$6*'Climate Model'!N445^6)*(M339/M$69)^BS$8)</f>
        <v>-13.734824413998499</v>
      </c>
      <c r="BZ339">
        <f t="shared" si="410"/>
        <v>5.8819515729760685E-2</v>
      </c>
      <c r="CA339">
        <f t="shared" si="422"/>
        <v>1.1179199222055576E-7</v>
      </c>
    </row>
    <row r="340" spans="1:79" ht="14.5" x14ac:dyDescent="0.35">
      <c r="A340" s="13">
        <v>2291</v>
      </c>
      <c r="B340" s="18">
        <f t="shared" si="373"/>
        <v>1286.5348630814915</v>
      </c>
      <c r="C340">
        <f t="shared" si="374"/>
        <v>3572.609681498343</v>
      </c>
      <c r="D340">
        <f t="shared" si="375"/>
        <v>6809.6369440151793</v>
      </c>
      <c r="E340" s="11">
        <f t="shared" si="398"/>
        <v>5.364222761335248E-9</v>
      </c>
      <c r="F340" s="11">
        <f t="shared" si="431"/>
        <v>1.0754084064207697E-8</v>
      </c>
      <c r="G340" s="11">
        <f t="shared" si="432"/>
        <v>2.3743181540893764E-8</v>
      </c>
      <c r="H340">
        <f t="shared" si="423"/>
        <v>436554.69097213866</v>
      </c>
      <c r="I340">
        <f t="shared" si="424"/>
        <v>84453.655915875701</v>
      </c>
      <c r="J340">
        <f t="shared" si="399"/>
        <v>60962.565413260862</v>
      </c>
      <c r="K340">
        <f t="shared" si="376"/>
        <v>339325.97048051114</v>
      </c>
      <c r="L340">
        <f t="shared" si="425"/>
        <v>23639.205915283772</v>
      </c>
      <c r="M340">
        <f t="shared" si="377"/>
        <v>8952.395834676523</v>
      </c>
      <c r="N340" s="11">
        <f t="shared" si="400"/>
        <v>1.8026457122225206E-3</v>
      </c>
      <c r="O340" s="11">
        <f t="shared" si="390"/>
        <v>1.8068798442559414E-3</v>
      </c>
      <c r="P340" s="11">
        <f t="shared" si="391"/>
        <v>1.7703379255932024E-3</v>
      </c>
      <c r="Q340">
        <f t="shared" si="411"/>
        <v>1816.0664569507992</v>
      </c>
      <c r="R340">
        <f t="shared" si="426"/>
        <v>1151.1976335998067</v>
      </c>
      <c r="S340">
        <f t="shared" si="427"/>
        <v>1153.8566667609348</v>
      </c>
      <c r="T340">
        <f t="shared" si="378"/>
        <v>4.1599975776384506</v>
      </c>
      <c r="U340">
        <f t="shared" si="379"/>
        <v>13.631116629770474</v>
      </c>
      <c r="V340">
        <f t="shared" si="380"/>
        <v>18.927298399255726</v>
      </c>
      <c r="W340" s="11">
        <f t="shared" si="392"/>
        <v>-1.219247815263802E-2</v>
      </c>
      <c r="X340" s="11">
        <f t="shared" si="393"/>
        <v>-1.3228586309256496E-2</v>
      </c>
      <c r="Y340" s="11">
        <f t="shared" si="394"/>
        <v>-1.2203590291796629E-2</v>
      </c>
      <c r="Z340">
        <f t="shared" si="381"/>
        <v>1532.3910422996646</v>
      </c>
      <c r="AA340">
        <f t="shared" si="382"/>
        <v>5785.4189269499002</v>
      </c>
      <c r="AB340">
        <f t="shared" si="383"/>
        <v>2390.5578874625453</v>
      </c>
      <c r="AC340">
        <f t="shared" si="384"/>
        <v>1.0829249372002148</v>
      </c>
      <c r="AD340">
        <f t="shared" si="385"/>
        <v>5.4853479687660611</v>
      </c>
      <c r="AE340">
        <f t="shared" si="386"/>
        <v>2.0905231982532357</v>
      </c>
      <c r="AF340" s="11">
        <f t="shared" si="428"/>
        <v>-2.9039671966837322E-3</v>
      </c>
      <c r="AG340" s="11">
        <f t="shared" si="429"/>
        <v>2.0566286860739247E-3</v>
      </c>
      <c r="AH340" s="11">
        <f t="shared" si="430"/>
        <v>8.2570411056281934E-4</v>
      </c>
      <c r="AI340">
        <f t="shared" si="439"/>
        <v>856862.34715867811</v>
      </c>
      <c r="AJ340">
        <f t="shared" si="434"/>
        <v>165746.63830461545</v>
      </c>
      <c r="AK340">
        <f t="shared" si="435"/>
        <v>119656.49314479272</v>
      </c>
      <c r="AL340">
        <f t="shared" si="437"/>
        <v>113.63520935842983</v>
      </c>
      <c r="AM340">
        <f t="shared" si="438"/>
        <v>13.482188518809783</v>
      </c>
      <c r="AN340">
        <f t="shared" si="433"/>
        <v>5.8500564777063131</v>
      </c>
      <c r="AO340" s="11">
        <f t="shared" si="395"/>
        <v>1.3127067898636303E-3</v>
      </c>
      <c r="AP340" s="11">
        <f t="shared" si="396"/>
        <v>1.3127067898636344E-3</v>
      </c>
      <c r="AQ340" s="11">
        <f t="shared" si="397"/>
        <v>1.3127067898636271E-3</v>
      </c>
      <c r="AR340">
        <f t="shared" si="387"/>
        <v>436554.69097213866</v>
      </c>
      <c r="AS340">
        <f t="shared" si="372"/>
        <v>84453.655915875701</v>
      </c>
      <c r="AT340">
        <f t="shared" si="388"/>
        <v>60962.565413260862</v>
      </c>
      <c r="AU340">
        <f t="shared" si="436"/>
        <v>87310.938194427741</v>
      </c>
      <c r="AV340">
        <f t="shared" si="412"/>
        <v>16890.731183175139</v>
      </c>
      <c r="AW340">
        <f t="shared" si="413"/>
        <v>12192.513082652173</v>
      </c>
      <c r="AX340">
        <f t="shared" si="414"/>
        <v>271460.77638440893</v>
      </c>
      <c r="AY340">
        <f t="shared" si="415"/>
        <v>18911.364732227019</v>
      </c>
      <c r="AZ340">
        <f t="shared" si="416"/>
        <v>7161.9166677412195</v>
      </c>
      <c r="BA340">
        <f t="shared" si="417"/>
        <v>16096.574776569947</v>
      </c>
      <c r="BB340">
        <f t="shared" si="418"/>
        <v>35181.339320623425</v>
      </c>
      <c r="BC340">
        <f t="shared" si="419"/>
        <v>60445.966473820896</v>
      </c>
      <c r="BD340">
        <f t="shared" si="420"/>
        <v>0.20223017791817841</v>
      </c>
      <c r="BE340">
        <f t="shared" si="370"/>
        <v>0.22892962336720582</v>
      </c>
      <c r="BF340">
        <f t="shared" si="370"/>
        <v>9.4306365573996173E-2</v>
      </c>
      <c r="BG340">
        <f t="shared" si="370"/>
        <v>1.9318389499603753E-2</v>
      </c>
      <c r="BH340">
        <f t="shared" si="401"/>
        <v>9.7090806486928014E-2</v>
      </c>
      <c r="BI340">
        <f t="shared" si="402"/>
        <v>5.2408772455050717E-3</v>
      </c>
      <c r="BJ340">
        <f t="shared" si="403"/>
        <v>8.8936905877762111E-4</v>
      </c>
      <c r="BK340">
        <f t="shared" si="404"/>
        <v>3.7320017285840052E-5</v>
      </c>
      <c r="BL340">
        <f t="shared" si="405"/>
        <v>2287.9295463343797</v>
      </c>
      <c r="BM340">
        <f t="shared" si="406"/>
        <v>75.110468472231446</v>
      </c>
      <c r="BN340">
        <f t="shared" si="371"/>
        <v>2.2751239950120503</v>
      </c>
      <c r="BO340">
        <f t="shared" si="407"/>
        <v>13043.707281590199</v>
      </c>
      <c r="BP340">
        <f t="shared" si="408"/>
        <v>275.3307046361806</v>
      </c>
      <c r="BQ340">
        <f t="shared" si="409"/>
        <v>98.529183478465129</v>
      </c>
      <c r="BR340" s="11">
        <f t="shared" si="421"/>
        <v>3.1799866062987875E-2</v>
      </c>
      <c r="BS340">
        <f>MAX(-99,(BS$3*'Climate Model'!E446+BS$4*'Climate Model'!E446^2+BS$6*'Climate Model'!E446^6)*(K340/K$69)^BS$8)</f>
        <v>-18.107546433807759</v>
      </c>
      <c r="BT340">
        <f>MAX(-99,(BT$3*'Climate Model'!E446+BT$4*'Climate Model'!E446^2+BT$6*'Climate Model'!E446^6)*(L340/L$69)^BS$8)</f>
        <v>-18.509905402286272</v>
      </c>
      <c r="BU340">
        <f>MAX(-99,(BU$3*'Climate Model'!E446+BU$4*'Climate Model'!E446^2+BU$6*'Climate Model'!E446^6)*(M340/M$69)^BS$8)</f>
        <v>-13.728073149616465</v>
      </c>
      <c r="BV340" s="41">
        <f t="shared" si="389"/>
        <v>1.8100890954072816E-6</v>
      </c>
      <c r="BW340">
        <f>MAX(-99,(BW$3*'Climate Model'!N446+BW$4*'Climate Model'!N446^2+BW$6*'Climate Model'!N446^6)*(K340/K$69)^BS$8)</f>
        <v>-18.107557082973649</v>
      </c>
      <c r="BX340">
        <f>MAX(-99,(BX$3*'Climate Model'!N446+BX$4*'Climate Model'!N446^2+BX$6*'Climate Model'!N446^6)*(L340/L$69)^BS$8)</f>
        <v>-18.509915246363033</v>
      </c>
      <c r="BY340">
        <f>MAX(-99,(BY$3*'Climate Model'!N446+BY$4*'Climate Model'!N446^2+BY$6*'Climate Model'!N446^6)*(M340/M$69)^BS$8)</f>
        <v>-13.728079763861047</v>
      </c>
      <c r="BZ340">
        <f t="shared" si="410"/>
        <v>5.8835329139348164E-2</v>
      </c>
      <c r="CA340">
        <f t="shared" si="422"/>
        <v>1.0649718769983239E-7</v>
      </c>
    </row>
    <row r="341" spans="1:79" ht="14.5" x14ac:dyDescent="0.35">
      <c r="A341" s="13">
        <v>2292</v>
      </c>
      <c r="B341" s="18">
        <f t="shared" si="373"/>
        <v>1286.5348696376882</v>
      </c>
      <c r="C341">
        <f t="shared" si="374"/>
        <v>3572.6097179974809</v>
      </c>
      <c r="D341">
        <f t="shared" si="375"/>
        <v>6809.6370976135031</v>
      </c>
      <c r="E341" s="11">
        <f t="shared" si="398"/>
        <v>5.0960116232684857E-9</v>
      </c>
      <c r="F341" s="11">
        <f t="shared" si="431"/>
        <v>1.0216379860997311E-8</v>
      </c>
      <c r="G341" s="11">
        <f t="shared" si="432"/>
        <v>2.2556022463849076E-8</v>
      </c>
      <c r="H341">
        <f t="shared" si="423"/>
        <v>437337.32403531403</v>
      </c>
      <c r="I341">
        <f t="shared" si="424"/>
        <v>84605.362966496235</v>
      </c>
      <c r="J341">
        <f t="shared" si="399"/>
        <v>61069.695803010371</v>
      </c>
      <c r="K341">
        <f t="shared" si="376"/>
        <v>339934.29510268633</v>
      </c>
      <c r="L341">
        <f t="shared" si="425"/>
        <v>23681.669604235201</v>
      </c>
      <c r="M341">
        <f t="shared" si="377"/>
        <v>8968.1278058727657</v>
      </c>
      <c r="N341" s="11">
        <f t="shared" si="400"/>
        <v>1.792744072355432E-3</v>
      </c>
      <c r="O341" s="11">
        <f t="shared" si="390"/>
        <v>1.7963246778934688E-3</v>
      </c>
      <c r="P341" s="11">
        <f t="shared" si="391"/>
        <v>1.7572917336056537E-3</v>
      </c>
      <c r="Q341">
        <f t="shared" si="411"/>
        <v>1797.1401623168506</v>
      </c>
      <c r="R341">
        <f t="shared" si="426"/>
        <v>1138.0094969688073</v>
      </c>
      <c r="S341">
        <f t="shared" si="427"/>
        <v>1141.7784165147252</v>
      </c>
      <c r="T341">
        <f t="shared" si="378"/>
        <v>4.1092768980580665</v>
      </c>
      <c r="U341">
        <f t="shared" si="379"/>
        <v>13.450796226942014</v>
      </c>
      <c r="V341">
        <f t="shared" si="380"/>
        <v>18.696317404260629</v>
      </c>
      <c r="W341" s="11">
        <f t="shared" si="392"/>
        <v>-1.219247815263802E-2</v>
      </c>
      <c r="X341" s="11">
        <f t="shared" si="393"/>
        <v>-1.3228586309256496E-2</v>
      </c>
      <c r="Y341" s="11">
        <f t="shared" si="394"/>
        <v>-1.2203590291796629E-2</v>
      </c>
      <c r="Z341">
        <f t="shared" si="381"/>
        <v>1512.0324036355669</v>
      </c>
      <c r="AA341">
        <f t="shared" si="382"/>
        <v>5730.9636194644072</v>
      </c>
      <c r="AB341">
        <f t="shared" si="383"/>
        <v>2367.5182598825477</v>
      </c>
      <c r="AC341">
        <f t="shared" si="384"/>
        <v>1.0797801587061147</v>
      </c>
      <c r="AD341">
        <f t="shared" si="385"/>
        <v>5.4966292927517229</v>
      </c>
      <c r="AE341">
        <f t="shared" si="386"/>
        <v>2.0922493518512604</v>
      </c>
      <c r="AF341" s="11">
        <f t="shared" si="428"/>
        <v>-2.9039671966837322E-3</v>
      </c>
      <c r="AG341" s="11">
        <f t="shared" si="429"/>
        <v>2.0566286860739247E-3</v>
      </c>
      <c r="AH341" s="11">
        <f t="shared" si="430"/>
        <v>8.2570411056281934E-4</v>
      </c>
      <c r="AI341">
        <f t="shared" si="439"/>
        <v>858487.05063723808</v>
      </c>
      <c r="AJ341">
        <f t="shared" si="434"/>
        <v>166062.70565732906</v>
      </c>
      <c r="AK341">
        <f t="shared" si="435"/>
        <v>119883.35691296562</v>
      </c>
      <c r="AL341">
        <f t="shared" si="437"/>
        <v>113.7828873722133</v>
      </c>
      <c r="AM341">
        <f t="shared" si="438"/>
        <v>13.499709697616538</v>
      </c>
      <c r="AN341">
        <f t="shared" si="433"/>
        <v>5.8576590924770908</v>
      </c>
      <c r="AO341" s="11">
        <f t="shared" si="395"/>
        <v>1.299579721964994E-3</v>
      </c>
      <c r="AP341" s="11">
        <f t="shared" si="396"/>
        <v>1.2995797219649981E-3</v>
      </c>
      <c r="AQ341" s="11">
        <f t="shared" si="397"/>
        <v>1.2995797219649908E-3</v>
      </c>
      <c r="AR341">
        <f t="shared" si="387"/>
        <v>437337.32403531403</v>
      </c>
      <c r="AS341">
        <f t="shared" si="372"/>
        <v>84605.362966496235</v>
      </c>
      <c r="AT341">
        <f t="shared" si="388"/>
        <v>61069.695803010371</v>
      </c>
      <c r="AU341">
        <f t="shared" si="436"/>
        <v>87467.464807062817</v>
      </c>
      <c r="AV341">
        <f t="shared" si="412"/>
        <v>16921.072593299246</v>
      </c>
      <c r="AW341">
        <f t="shared" si="413"/>
        <v>12213.939160602074</v>
      </c>
      <c r="AX341">
        <f t="shared" si="414"/>
        <v>271947.43608214904</v>
      </c>
      <c r="AY341">
        <f t="shared" si="415"/>
        <v>18945.335683388159</v>
      </c>
      <c r="AZ341">
        <f t="shared" si="416"/>
        <v>7174.5022446982121</v>
      </c>
      <c r="BA341">
        <f t="shared" si="417"/>
        <v>16098.879221409936</v>
      </c>
      <c r="BB341">
        <f t="shared" si="418"/>
        <v>35187.751489926704</v>
      </c>
      <c r="BC341">
        <f t="shared" si="419"/>
        <v>60457.92385419114</v>
      </c>
      <c r="BD341">
        <f t="shared" si="420"/>
        <v>0.19263580922876741</v>
      </c>
      <c r="BE341">
        <f t="shared" si="370"/>
        <v>0.22892962336720582</v>
      </c>
      <c r="BF341">
        <f t="shared" si="370"/>
        <v>9.4306365573996173E-2</v>
      </c>
      <c r="BG341">
        <f t="shared" si="370"/>
        <v>1.9318389499603753E-2</v>
      </c>
      <c r="BH341">
        <f t="shared" si="401"/>
        <v>9.7013746747616647E-2</v>
      </c>
      <c r="BI341">
        <f t="shared" si="402"/>
        <v>5.2408772455050717E-3</v>
      </c>
      <c r="BJ341">
        <f t="shared" si="403"/>
        <v>8.8936905877762111E-4</v>
      </c>
      <c r="BK341">
        <f t="shared" si="404"/>
        <v>3.7320017285840052E-5</v>
      </c>
      <c r="BL341">
        <f t="shared" si="405"/>
        <v>2292.0312301467557</v>
      </c>
      <c r="BM341">
        <f t="shared" si="406"/>
        <v>75.245392029051757</v>
      </c>
      <c r="BN341">
        <f t="shared" si="371"/>
        <v>2.2791221030093407</v>
      </c>
      <c r="BO341">
        <f t="shared" si="407"/>
        <v>13243.032177762387</v>
      </c>
      <c r="BP341">
        <f t="shared" si="408"/>
        <v>278.44616784305123</v>
      </c>
      <c r="BQ341">
        <f t="shared" si="409"/>
        <v>99.66285710534703</v>
      </c>
      <c r="BR341" s="11">
        <f t="shared" si="421"/>
        <v>3.1789540776076847E-2</v>
      </c>
      <c r="BS341">
        <f>MAX(-99,(BS$3*'Climate Model'!E447+BS$4*'Climate Model'!E447^2+BS$6*'Climate Model'!E447^6)*(K341/K$69)^BS$8)</f>
        <v>-18.097879700747317</v>
      </c>
      <c r="BT341">
        <f>MAX(-99,(BT$3*'Climate Model'!E447+BT$4*'Climate Model'!E447^2+BT$6*'Climate Model'!E447^6)*(L341/L$69)^BS$8)</f>
        <v>-18.50015996486556</v>
      </c>
      <c r="BU341">
        <f>MAX(-99,(BU$3*'Climate Model'!E447+BU$4*'Climate Model'!E447^2+BU$6*'Climate Model'!E447^6)*(M341/M$69)^BS$8)</f>
        <v>-13.721079609286651</v>
      </c>
      <c r="BV341" s="41">
        <f t="shared" si="389"/>
        <v>1.7238943765783633E-6</v>
      </c>
      <c r="BW341">
        <f>MAX(-99,(BW$3*'Climate Model'!N447+BW$4*'Climate Model'!N447^2+BW$6*'Climate Model'!N447^6)*(K341/K$69)^BS$8)</f>
        <v>-18.097890333641885</v>
      </c>
      <c r="BX341">
        <f>MAX(-99,(BX$3*'Climate Model'!N447+BX$4*'Climate Model'!N447^2+BX$6*'Climate Model'!N447^6)*(L341/L$69)^BS$8)</f>
        <v>-18.500169793912757</v>
      </c>
      <c r="BY341">
        <f>MAX(-99,(BY$3*'Climate Model'!N447+BY$4*'Climate Model'!N447^2+BY$6*'Climate Model'!N447^6)*(M341/M$69)^BS$8)</f>
        <v>-13.721086213512059</v>
      </c>
      <c r="BZ341">
        <f t="shared" si="410"/>
        <v>5.8850697997413236E-2</v>
      </c>
      <c r="CA341">
        <f t="shared" si="422"/>
        <v>1.0145238733545222E-7</v>
      </c>
    </row>
    <row r="342" spans="1:79" ht="14.5" x14ac:dyDescent="0.35">
      <c r="A342" s="13">
        <v>2293</v>
      </c>
      <c r="B342" s="18">
        <f t="shared" si="373"/>
        <v>1286.534875866075</v>
      </c>
      <c r="C342">
        <f t="shared" si="374"/>
        <v>3572.6097526716617</v>
      </c>
      <c r="D342">
        <f t="shared" si="375"/>
        <v>6809.6372435319145</v>
      </c>
      <c r="E342" s="11">
        <f t="shared" si="398"/>
        <v>4.8412110421050611E-9</v>
      </c>
      <c r="F342" s="11">
        <f t="shared" si="431"/>
        <v>9.7055608679474461E-9</v>
      </c>
      <c r="G342" s="11">
        <f t="shared" si="432"/>
        <v>2.1428221340656623E-8</v>
      </c>
      <c r="H342">
        <f t="shared" si="423"/>
        <v>438117.05602869915</v>
      </c>
      <c r="I342">
        <f t="shared" si="424"/>
        <v>84756.455357348183</v>
      </c>
      <c r="J342">
        <f t="shared" si="399"/>
        <v>61176.224305656513</v>
      </c>
      <c r="K342">
        <f t="shared" si="376"/>
        <v>340540.36485700833</v>
      </c>
      <c r="L342">
        <f t="shared" si="425"/>
        <v>23723.961256604023</v>
      </c>
      <c r="M342">
        <f t="shared" si="377"/>
        <v>8983.7713989485001</v>
      </c>
      <c r="N342" s="11">
        <f t="shared" si="400"/>
        <v>1.7829026463449988E-3</v>
      </c>
      <c r="O342" s="11">
        <f t="shared" si="390"/>
        <v>1.7858391353141093E-3</v>
      </c>
      <c r="P342" s="11">
        <f t="shared" si="391"/>
        <v>1.7443543863737234E-3</v>
      </c>
      <c r="Q342">
        <f t="shared" si="411"/>
        <v>1778.3936384757417</v>
      </c>
      <c r="R342">
        <f t="shared" si="426"/>
        <v>1124.9606684507835</v>
      </c>
      <c r="S342">
        <f t="shared" si="427"/>
        <v>1129.8120054363685</v>
      </c>
      <c r="T342">
        <f t="shared" si="378"/>
        <v>4.0591746292553532</v>
      </c>
      <c r="U342">
        <f t="shared" si="379"/>
        <v>13.27286120812569</v>
      </c>
      <c r="V342">
        <f t="shared" si="380"/>
        <v>18.468155206693645</v>
      </c>
      <c r="W342" s="11">
        <f t="shared" si="392"/>
        <v>-1.219247815263802E-2</v>
      </c>
      <c r="X342" s="11">
        <f t="shared" si="393"/>
        <v>-1.3228586309256496E-2</v>
      </c>
      <c r="Y342" s="11">
        <f t="shared" si="394"/>
        <v>-1.2203590291796629E-2</v>
      </c>
      <c r="Z342">
        <f t="shared" si="381"/>
        <v>1491.9294939162764</v>
      </c>
      <c r="AA342">
        <f t="shared" si="382"/>
        <v>5676.961056172634</v>
      </c>
      <c r="AB342">
        <f t="shared" si="383"/>
        <v>2344.6701446051534</v>
      </c>
      <c r="AC342">
        <f t="shared" si="384"/>
        <v>1.0766445125456021</v>
      </c>
      <c r="AD342">
        <f t="shared" si="385"/>
        <v>5.5079338182319102</v>
      </c>
      <c r="AE342">
        <f t="shared" si="386"/>
        <v>2.0939769307414062</v>
      </c>
      <c r="AF342" s="11">
        <f t="shared" si="428"/>
        <v>-2.9039671966837322E-3</v>
      </c>
      <c r="AG342" s="11">
        <f t="shared" si="429"/>
        <v>2.0566286860739247E-3</v>
      </c>
      <c r="AH342" s="11">
        <f t="shared" si="430"/>
        <v>8.2570411056281934E-4</v>
      </c>
      <c r="AI342">
        <f t="shared" si="439"/>
        <v>860105.81038057711</v>
      </c>
      <c r="AJ342">
        <f t="shared" si="434"/>
        <v>166377.50768489539</v>
      </c>
      <c r="AK342">
        <f t="shared" si="435"/>
        <v>120108.96038227115</v>
      </c>
      <c r="AL342">
        <f t="shared" si="437"/>
        <v>113.92927860601749</v>
      </c>
      <c r="AM342">
        <f t="shared" si="438"/>
        <v>13.51707820710222</v>
      </c>
      <c r="AN342">
        <f t="shared" si="433"/>
        <v>5.8651954625021103</v>
      </c>
      <c r="AO342" s="11">
        <f t="shared" si="395"/>
        <v>1.2865839247453441E-3</v>
      </c>
      <c r="AP342" s="11">
        <f t="shared" si="396"/>
        <v>1.2865839247453482E-3</v>
      </c>
      <c r="AQ342" s="11">
        <f t="shared" si="397"/>
        <v>1.2865839247453408E-3</v>
      </c>
      <c r="AR342">
        <f t="shared" si="387"/>
        <v>438117.05602869915</v>
      </c>
      <c r="AS342">
        <f t="shared" si="372"/>
        <v>84756.455357348183</v>
      </c>
      <c r="AT342">
        <f t="shared" si="388"/>
        <v>61176.224305656513</v>
      </c>
      <c r="AU342">
        <f t="shared" si="436"/>
        <v>87623.411205739831</v>
      </c>
      <c r="AV342">
        <f t="shared" si="412"/>
        <v>16951.291071469637</v>
      </c>
      <c r="AW342">
        <f t="shared" si="413"/>
        <v>12235.244861131303</v>
      </c>
      <c r="AX342">
        <f t="shared" si="414"/>
        <v>272432.29188560665</v>
      </c>
      <c r="AY342">
        <f t="shared" si="415"/>
        <v>18979.169005283216</v>
      </c>
      <c r="AZ342">
        <f t="shared" si="416"/>
        <v>7187.0171191588006</v>
      </c>
      <c r="BA342">
        <f t="shared" si="417"/>
        <v>16101.171023428868</v>
      </c>
      <c r="BB342">
        <f t="shared" si="418"/>
        <v>35194.126247606771</v>
      </c>
      <c r="BC342">
        <f t="shared" si="419"/>
        <v>60469.793222236789</v>
      </c>
      <c r="BD342">
        <f t="shared" si="420"/>
        <v>0.18349639142773735</v>
      </c>
      <c r="BE342">
        <f t="shared" si="370"/>
        <v>0.22892962336720582</v>
      </c>
      <c r="BF342">
        <f t="shared" si="370"/>
        <v>9.4306365573996173E-2</v>
      </c>
      <c r="BG342">
        <f t="shared" si="370"/>
        <v>1.9318389499603753E-2</v>
      </c>
      <c r="BH342">
        <f t="shared" si="401"/>
        <v>9.6936962147237987E-2</v>
      </c>
      <c r="BI342">
        <f t="shared" si="402"/>
        <v>5.2408772455050717E-3</v>
      </c>
      <c r="BJ342">
        <f t="shared" si="403"/>
        <v>8.8936905877762111E-4</v>
      </c>
      <c r="BK342">
        <f t="shared" si="404"/>
        <v>3.7320017285840052E-5</v>
      </c>
      <c r="BL342">
        <f t="shared" si="405"/>
        <v>2296.11770980848</v>
      </c>
      <c r="BM342">
        <f t="shared" si="406"/>
        <v>75.379768926492218</v>
      </c>
      <c r="BN342">
        <f t="shared" si="371"/>
        <v>2.2830977485695292</v>
      </c>
      <c r="BO342">
        <f t="shared" si="407"/>
        <v>13445.403825903264</v>
      </c>
      <c r="BP342">
        <f t="shared" si="408"/>
        <v>281.59690315279477</v>
      </c>
      <c r="BQ342">
        <f t="shared" si="409"/>
        <v>100.80958568701529</v>
      </c>
      <c r="BR342" s="11">
        <f t="shared" si="421"/>
        <v>3.1779282167330808E-2</v>
      </c>
      <c r="BS342">
        <f>MAX(-99,(BS$3*'Climate Model'!E448+BS$4*'Climate Model'!E448^2+BS$6*'Climate Model'!E448^6)*(K342/K$69)^BS$8)</f>
        <v>-18.087791093478433</v>
      </c>
      <c r="BT342">
        <f>MAX(-99,(BT$3*'Climate Model'!E448+BT$4*'Climate Model'!E448^2+BT$6*'Climate Model'!E448^6)*(L342/L$69)^BS$8)</f>
        <v>-18.490032233917695</v>
      </c>
      <c r="BU342">
        <f>MAX(-99,(BU$3*'Climate Model'!E448+BU$4*'Climate Model'!E448^2+BU$6*'Climate Model'!E448^6)*(M342/M$69)^BS$8)</f>
        <v>-13.713841087761796</v>
      </c>
      <c r="BV342" s="41">
        <f t="shared" si="389"/>
        <v>1.6418041681698697E-6</v>
      </c>
      <c r="BW342">
        <f>MAX(-99,(BW$3*'Climate Model'!N448+BW$4*'Climate Model'!N448^2+BW$6*'Climate Model'!N448^6)*(K342/K$69)^BS$8)</f>
        <v>-18.087801710150906</v>
      </c>
      <c r="BX342">
        <f>MAX(-99,(BX$3*'Climate Model'!N448+BX$4*'Climate Model'!N448^2+BX$6*'Climate Model'!N448^6)*(L342/L$69)^BS$8)</f>
        <v>-18.490042047988524</v>
      </c>
      <c r="BY342">
        <f>MAX(-99,(BY$3*'Climate Model'!N448+BY$4*'Climate Model'!N448^2+BY$6*'Climate Model'!N448^6)*(M342/M$69)^BS$8)</f>
        <v>-13.713847682012064</v>
      </c>
      <c r="BZ342">
        <f t="shared" si="410"/>
        <v>5.8865624781456349E-2</v>
      </c>
      <c r="CA342">
        <f t="shared" si="422"/>
        <v>9.6645828128118606E-8</v>
      </c>
    </row>
    <row r="343" spans="1:79" ht="14.5" x14ac:dyDescent="0.35">
      <c r="A343" s="13">
        <v>2294</v>
      </c>
      <c r="B343" s="18">
        <f t="shared" si="373"/>
        <v>1286.5348817830425</v>
      </c>
      <c r="C343">
        <f t="shared" si="374"/>
        <v>3572.6097856121337</v>
      </c>
      <c r="D343">
        <f t="shared" si="375"/>
        <v>6809.6373821544075</v>
      </c>
      <c r="E343" s="11">
        <f t="shared" si="398"/>
        <v>4.5991504899998078E-9</v>
      </c>
      <c r="F343" s="11">
        <f t="shared" si="431"/>
        <v>9.2202828245500737E-9</v>
      </c>
      <c r="G343" s="11">
        <f t="shared" si="432"/>
        <v>2.035681027362379E-8</v>
      </c>
      <c r="H343">
        <f t="shared" si="423"/>
        <v>438893.89246591763</v>
      </c>
      <c r="I343">
        <f t="shared" si="424"/>
        <v>84906.934651943273</v>
      </c>
      <c r="J343">
        <f t="shared" si="399"/>
        <v>61282.153701750824</v>
      </c>
      <c r="K343">
        <f t="shared" si="376"/>
        <v>341144.18402526563</v>
      </c>
      <c r="L343">
        <f t="shared" si="425"/>
        <v>23766.081309491587</v>
      </c>
      <c r="M343">
        <f t="shared" si="377"/>
        <v>8999.3270217807985</v>
      </c>
      <c r="N343" s="11">
        <f t="shared" si="400"/>
        <v>1.7731206945491931E-3</v>
      </c>
      <c r="O343" s="11">
        <f t="shared" si="390"/>
        <v>1.775422427645317E-3</v>
      </c>
      <c r="P343" s="11">
        <f t="shared" si="391"/>
        <v>1.7315247841367786E-3</v>
      </c>
      <c r="Q343">
        <f t="shared" si="411"/>
        <v>1759.8254809275907</v>
      </c>
      <c r="R343">
        <f t="shared" si="426"/>
        <v>1112.049898611896</v>
      </c>
      <c r="S343">
        <f t="shared" si="427"/>
        <v>1117.9566890090875</v>
      </c>
      <c r="T343">
        <f t="shared" si="378"/>
        <v>4.0096832312704151</v>
      </c>
      <c r="U343">
        <f t="shared" si="379"/>
        <v>13.097280018063216</v>
      </c>
      <c r="V343">
        <f t="shared" si="380"/>
        <v>18.242777407105844</v>
      </c>
      <c r="W343" s="11">
        <f t="shared" si="392"/>
        <v>-1.219247815263802E-2</v>
      </c>
      <c r="X343" s="11">
        <f t="shared" si="393"/>
        <v>-1.3228586309256496E-2</v>
      </c>
      <c r="Y343" s="11">
        <f t="shared" si="394"/>
        <v>-1.2203590291796629E-2</v>
      </c>
      <c r="Z343">
        <f t="shared" si="381"/>
        <v>1472.0793962652126</v>
      </c>
      <c r="AA343">
        <f t="shared" si="382"/>
        <v>5623.408493894507</v>
      </c>
      <c r="AB343">
        <f t="shared" si="383"/>
        <v>2322.0125377435584</v>
      </c>
      <c r="AC343">
        <f t="shared" si="384"/>
        <v>1.0735179721986801</v>
      </c>
      <c r="AD343">
        <f t="shared" si="385"/>
        <v>5.519261592923483</v>
      </c>
      <c r="AE343">
        <f t="shared" si="386"/>
        <v>2.095705936100543</v>
      </c>
      <c r="AF343" s="11">
        <f t="shared" si="428"/>
        <v>-2.9039671966837322E-3</v>
      </c>
      <c r="AG343" s="11">
        <f t="shared" si="429"/>
        <v>2.0566286860739247E-3</v>
      </c>
      <c r="AH343" s="11">
        <f t="shared" si="430"/>
        <v>8.2570411056281934E-4</v>
      </c>
      <c r="AI343">
        <f t="shared" si="439"/>
        <v>861718.64054825925</v>
      </c>
      <c r="AJ343">
        <f t="shared" si="434"/>
        <v>166691.0479878755</v>
      </c>
      <c r="AK343">
        <f t="shared" si="435"/>
        <v>120333.30920517533</v>
      </c>
      <c r="AL343">
        <f t="shared" si="437"/>
        <v>114.07439238864569</v>
      </c>
      <c r="AM343">
        <f t="shared" si="438"/>
        <v>13.534295154077695</v>
      </c>
      <c r="AN343">
        <f t="shared" si="433"/>
        <v>5.8726660680376792</v>
      </c>
      <c r="AO343" s="11">
        <f t="shared" si="395"/>
        <v>1.2737180854978907E-3</v>
      </c>
      <c r="AP343" s="11">
        <f t="shared" si="396"/>
        <v>1.2737180854978946E-3</v>
      </c>
      <c r="AQ343" s="11">
        <f t="shared" si="397"/>
        <v>1.2737180854978875E-3</v>
      </c>
      <c r="AR343">
        <f t="shared" si="387"/>
        <v>438893.89246591763</v>
      </c>
      <c r="AS343">
        <f t="shared" si="372"/>
        <v>84906.934651943273</v>
      </c>
      <c r="AT343">
        <f t="shared" si="388"/>
        <v>61282.153701750824</v>
      </c>
      <c r="AU343">
        <f t="shared" si="436"/>
        <v>87778.778493183534</v>
      </c>
      <c r="AV343">
        <f t="shared" si="412"/>
        <v>16981.386930388657</v>
      </c>
      <c r="AW343">
        <f t="shared" si="413"/>
        <v>12256.430740350166</v>
      </c>
      <c r="AX343">
        <f t="shared" si="414"/>
        <v>272915.34722021245</v>
      </c>
      <c r="AY343">
        <f t="shared" si="415"/>
        <v>19012.865047593266</v>
      </c>
      <c r="AZ343">
        <f t="shared" si="416"/>
        <v>7199.4616174246385</v>
      </c>
      <c r="BA343">
        <f t="shared" si="417"/>
        <v>16103.450259086021</v>
      </c>
      <c r="BB343">
        <f t="shared" si="418"/>
        <v>35200.463839644886</v>
      </c>
      <c r="BC343">
        <f t="shared" si="419"/>
        <v>60481.575312622932</v>
      </c>
      <c r="BD343">
        <f t="shared" si="420"/>
        <v>0.17479036424425673</v>
      </c>
      <c r="BE343">
        <f t="shared" si="370"/>
        <v>0.22892962336720582</v>
      </c>
      <c r="BF343">
        <f t="shared" si="370"/>
        <v>9.4306365573996173E-2</v>
      </c>
      <c r="BG343">
        <f t="shared" si="370"/>
        <v>1.9318389499603753E-2</v>
      </c>
      <c r="BH343">
        <f t="shared" si="401"/>
        <v>9.6860451301400391E-2</v>
      </c>
      <c r="BI343">
        <f t="shared" si="402"/>
        <v>5.2408772455050717E-3</v>
      </c>
      <c r="BJ343">
        <f t="shared" si="403"/>
        <v>8.8936905877762111E-4</v>
      </c>
      <c r="BK343">
        <f t="shared" si="404"/>
        <v>3.7320017285840052E-5</v>
      </c>
      <c r="BL343">
        <f t="shared" si="405"/>
        <v>2300.1890142157777</v>
      </c>
      <c r="BM343">
        <f t="shared" si="406"/>
        <v>75.51360055509177</v>
      </c>
      <c r="BN343">
        <f t="shared" si="371"/>
        <v>2.2870510354628477</v>
      </c>
      <c r="BO343">
        <f t="shared" si="407"/>
        <v>13650.86879896627</v>
      </c>
      <c r="BP343">
        <f t="shared" si="408"/>
        <v>284.78330989993987</v>
      </c>
      <c r="BQ343">
        <f t="shared" si="409"/>
        <v>101.96951957334802</v>
      </c>
      <c r="BR343" s="11">
        <f t="shared" si="421"/>
        <v>3.176908945551446E-2</v>
      </c>
      <c r="BS343">
        <f>MAX(-99,(BS$3*'Climate Model'!E449+BS$4*'Climate Model'!E449^2+BS$6*'Climate Model'!E449^6)*(K343/K$69)^BS$8)</f>
        <v>-18.07728724003595</v>
      </c>
      <c r="BT343">
        <f>MAX(-99,(BT$3*'Climate Model'!E449+BT$4*'Climate Model'!E449^2+BT$6*'Climate Model'!E449^6)*(L343/L$69)^BS$8)</f>
        <v>-18.479528253576458</v>
      </c>
      <c r="BU343">
        <f>MAX(-99,(BU$3*'Climate Model'!E449+BU$4*'Climate Model'!E449^2+BU$6*'Climate Model'!E449^6)*(M343/M$69)^BS$8)</f>
        <v>-13.706361462870767</v>
      </c>
      <c r="BV343" s="41">
        <f t="shared" si="389"/>
        <v>1.5636230173046378E-6</v>
      </c>
      <c r="BW343">
        <f>MAX(-99,(BW$3*'Climate Model'!N449+BW$4*'Climate Model'!N449^2+BW$6*'Climate Model'!N449^6)*(K343/K$69)^BS$8)</f>
        <v>-18.077297840535252</v>
      </c>
      <c r="BX343">
        <f>MAX(-99,(BX$3*'Climate Model'!N449+BX$4*'Climate Model'!N449^2+BX$6*'Climate Model'!N449^6)*(L343/L$69)^BS$8)</f>
        <v>-18.479538052723726</v>
      </c>
      <c r="BY343">
        <f>MAX(-99,(BY$3*'Climate Model'!N449+BY$4*'Climate Model'!N449^2+BY$6*'Climate Model'!N449^6)*(M343/M$69)^BS$8)</f>
        <v>-13.706368047189502</v>
      </c>
      <c r="BZ343">
        <f t="shared" si="410"/>
        <v>5.8880111899358267E-2</v>
      </c>
      <c r="CA343">
        <f t="shared" si="422"/>
        <v>9.206629822730928E-8</v>
      </c>
    </row>
    <row r="344" spans="1:79" ht="14.5" x14ac:dyDescent="0.35">
      <c r="A344" s="13">
        <v>2295</v>
      </c>
      <c r="B344" s="18">
        <f t="shared" si="373"/>
        <v>1286.5348874041617</v>
      </c>
      <c r="C344">
        <f t="shared" si="374"/>
        <v>3572.6098169055826</v>
      </c>
      <c r="D344">
        <f t="shared" si="375"/>
        <v>6809.6375138457788</v>
      </c>
      <c r="E344" s="11">
        <f t="shared" si="398"/>
        <v>4.3691929654998174E-9</v>
      </c>
      <c r="F344" s="11">
        <f t="shared" si="431"/>
        <v>8.7592686833225703E-9</v>
      </c>
      <c r="G344" s="11">
        <f t="shared" si="432"/>
        <v>1.93389697599426E-8</v>
      </c>
      <c r="H344">
        <f t="shared" si="423"/>
        <v>439667.838779271</v>
      </c>
      <c r="I344">
        <f t="shared" si="424"/>
        <v>85056.802401579072</v>
      </c>
      <c r="J344">
        <f t="shared" si="399"/>
        <v>61387.486767677685</v>
      </c>
      <c r="K344">
        <f t="shared" si="376"/>
        <v>341745.75682622002</v>
      </c>
      <c r="L344">
        <f t="shared" si="425"/>
        <v>23808.030196605981</v>
      </c>
      <c r="M344">
        <f t="shared" si="377"/>
        <v>9014.7950816560842</v>
      </c>
      <c r="N344" s="11">
        <f t="shared" si="400"/>
        <v>1.7633974991343926E-3</v>
      </c>
      <c r="O344" s="11">
        <f t="shared" si="390"/>
        <v>1.7650737859607314E-3</v>
      </c>
      <c r="P344" s="11">
        <f t="shared" si="391"/>
        <v>1.718801843498832E-3</v>
      </c>
      <c r="Q344">
        <f t="shared" si="411"/>
        <v>1741.4342900853114</v>
      </c>
      <c r="R344">
        <f t="shared" si="426"/>
        <v>1099.275944569195</v>
      </c>
      <c r="S344">
        <f t="shared" si="427"/>
        <v>1106.2117212631315</v>
      </c>
      <c r="T344">
        <f t="shared" si="378"/>
        <v>3.9607952560741517</v>
      </c>
      <c r="U344">
        <f t="shared" si="379"/>
        <v>12.924021518927766</v>
      </c>
      <c r="V344">
        <f t="shared" si="380"/>
        <v>18.02015002584508</v>
      </c>
      <c r="W344" s="11">
        <f t="shared" si="392"/>
        <v>-1.219247815263802E-2</v>
      </c>
      <c r="X344" s="11">
        <f t="shared" si="393"/>
        <v>-1.3228586309256496E-2</v>
      </c>
      <c r="Y344" s="11">
        <f t="shared" si="394"/>
        <v>-1.2203590291796629E-2</v>
      </c>
      <c r="Z344">
        <f t="shared" si="381"/>
        <v>1452.479220555286</v>
      </c>
      <c r="AA344">
        <f t="shared" si="382"/>
        <v>5570.3031857209498</v>
      </c>
      <c r="AB344">
        <f t="shared" si="383"/>
        <v>2299.5444278645555</v>
      </c>
      <c r="AC344">
        <f t="shared" si="384"/>
        <v>1.0704005112223647</v>
      </c>
      <c r="AD344">
        <f t="shared" si="385"/>
        <v>5.5306126646414357</v>
      </c>
      <c r="AE344">
        <f t="shared" si="386"/>
        <v>2.0974363691065121</v>
      </c>
      <c r="AF344" s="11">
        <f t="shared" si="428"/>
        <v>-2.9039671966837322E-3</v>
      </c>
      <c r="AG344" s="11">
        <f t="shared" si="429"/>
        <v>2.0566286860739247E-3</v>
      </c>
      <c r="AH344" s="11">
        <f t="shared" si="430"/>
        <v>8.2570411056281934E-4</v>
      </c>
      <c r="AI344">
        <f t="shared" si="439"/>
        <v>863325.55498661695</v>
      </c>
      <c r="AJ344">
        <f t="shared" si="434"/>
        <v>167003.33011947662</v>
      </c>
      <c r="AK344">
        <f t="shared" si="435"/>
        <v>120556.40902500798</v>
      </c>
      <c r="AL344">
        <f t="shared" si="437"/>
        <v>114.21823801915652</v>
      </c>
      <c r="AM344">
        <f t="shared" si="438"/>
        <v>13.551361641824787</v>
      </c>
      <c r="AN344">
        <f t="shared" si="433"/>
        <v>5.8800713878088189</v>
      </c>
      <c r="AO344" s="11">
        <f t="shared" si="395"/>
        <v>1.2609809046429119E-3</v>
      </c>
      <c r="AP344" s="11">
        <f t="shared" si="396"/>
        <v>1.2609809046429158E-3</v>
      </c>
      <c r="AQ344" s="11">
        <f t="shared" si="397"/>
        <v>1.2609809046429086E-3</v>
      </c>
      <c r="AR344">
        <f t="shared" si="387"/>
        <v>439667.838779271</v>
      </c>
      <c r="AS344">
        <f t="shared" si="372"/>
        <v>85056.802401579072</v>
      </c>
      <c r="AT344">
        <f t="shared" si="388"/>
        <v>61387.486767677685</v>
      </c>
      <c r="AU344">
        <f t="shared" si="436"/>
        <v>87933.567755854208</v>
      </c>
      <c r="AV344">
        <f t="shared" si="412"/>
        <v>17011.360480315816</v>
      </c>
      <c r="AW344">
        <f t="shared" si="413"/>
        <v>12277.497353535538</v>
      </c>
      <c r="AX344">
        <f t="shared" si="414"/>
        <v>273396.60546097602</v>
      </c>
      <c r="AY344">
        <f t="shared" si="415"/>
        <v>19046.424157284786</v>
      </c>
      <c r="AZ344">
        <f t="shared" si="416"/>
        <v>7211.8360653248665</v>
      </c>
      <c r="BA344">
        <f t="shared" si="417"/>
        <v>16105.717003910908</v>
      </c>
      <c r="BB344">
        <f t="shared" si="418"/>
        <v>35206.76450924352</v>
      </c>
      <c r="BC344">
        <f t="shared" si="419"/>
        <v>60493.270852510643</v>
      </c>
      <c r="BD344">
        <f t="shared" si="420"/>
        <v>0.16649718844382513</v>
      </c>
      <c r="BE344">
        <f t="shared" si="370"/>
        <v>0.22892962336720582</v>
      </c>
      <c r="BF344">
        <f t="shared" si="370"/>
        <v>9.4306365573996173E-2</v>
      </c>
      <c r="BG344">
        <f t="shared" si="370"/>
        <v>1.9318389499603753E-2</v>
      </c>
      <c r="BH344">
        <f t="shared" si="401"/>
        <v>9.6784212834702496E-2</v>
      </c>
      <c r="BI344">
        <f t="shared" si="402"/>
        <v>5.2408772455050717E-3</v>
      </c>
      <c r="BJ344">
        <f t="shared" si="403"/>
        <v>8.8936905877762111E-4</v>
      </c>
      <c r="BK344">
        <f t="shared" si="404"/>
        <v>3.7320017285840052E-5</v>
      </c>
      <c r="BL344">
        <f t="shared" si="405"/>
        <v>2304.2451718386737</v>
      </c>
      <c r="BM344">
        <f t="shared" si="406"/>
        <v>75.646888294526477</v>
      </c>
      <c r="BN344">
        <f t="shared" si="371"/>
        <v>2.2909820673040087</v>
      </c>
      <c r="BO344">
        <f t="shared" si="407"/>
        <v>13859.474382006239</v>
      </c>
      <c r="BP344">
        <f t="shared" si="408"/>
        <v>288.00579194327224</v>
      </c>
      <c r="BQ344">
        <f t="shared" si="409"/>
        <v>103.14281084632469</v>
      </c>
      <c r="BR344" s="11">
        <f t="shared" si="421"/>
        <v>3.1758961880166553E-2</v>
      </c>
      <c r="BS344">
        <f>MAX(-99,(BS$3*'Climate Model'!E450+BS$4*'Climate Model'!E450^2+BS$6*'Climate Model'!E450^6)*(K344/K$69)^BS$8)</f>
        <v>-18.066374702067112</v>
      </c>
      <c r="BT344">
        <f>MAX(-99,(BT$3*'Climate Model'!E450+BT$4*'Climate Model'!E450^2+BT$6*'Climate Model'!E450^6)*(L344/L$69)^BS$8)</f>
        <v>-18.468654006238655</v>
      </c>
      <c r="BU344">
        <f>MAX(-99,(BU$3*'Climate Model'!E450+BU$4*'Climate Model'!E450^2+BU$6*'Climate Model'!E450^6)*(M344/M$69)^BS$8)</f>
        <v>-13.698644571387973</v>
      </c>
      <c r="BV344" s="41">
        <f t="shared" si="389"/>
        <v>1.4891647783853695E-6</v>
      </c>
      <c r="BW344">
        <f>MAX(-99,(BW$3*'Climate Model'!N450+BW$4*'Climate Model'!N450^2+BW$6*'Climate Model'!N450^6)*(K344/K$69)^BS$8)</f>
        <v>-18.066385286441896</v>
      </c>
      <c r="BX344">
        <f>MAX(-99,(BX$3*'Climate Model'!N450+BX$4*'Climate Model'!N450^2+BX$6*'Climate Model'!N450^6)*(L344/L$69)^BS$8)</f>
        <v>-18.468663790514757</v>
      </c>
      <c r="BY344">
        <f>MAX(-99,(BY$3*'Climate Model'!N450+BY$4*'Climate Model'!N450^2+BY$6*'Climate Model'!N450^6)*(M344/M$69)^BS$8)</f>
        <v>-13.698651145818349</v>
      </c>
      <c r="BZ344">
        <f t="shared" si="410"/>
        <v>5.8894161831734501E-2</v>
      </c>
      <c r="CA344">
        <f t="shared" si="422"/>
        <v>8.7703111452346994E-8</v>
      </c>
    </row>
    <row r="345" spans="1:79" ht="14.5" x14ac:dyDescent="0.35">
      <c r="A345" s="13">
        <v>2296</v>
      </c>
      <c r="B345" s="18">
        <f t="shared" si="373"/>
        <v>1286.5348927442249</v>
      </c>
      <c r="C345">
        <f t="shared" si="374"/>
        <v>3572.6098466343592</v>
      </c>
      <c r="D345">
        <f t="shared" si="375"/>
        <v>6809.637638952584</v>
      </c>
      <c r="E345" s="11">
        <f t="shared" si="398"/>
        <v>4.1507333172248265E-9</v>
      </c>
      <c r="F345" s="11">
        <f t="shared" si="431"/>
        <v>8.3213052491564406E-9</v>
      </c>
      <c r="G345" s="11">
        <f t="shared" si="432"/>
        <v>1.8372021271945471E-8</v>
      </c>
      <c r="H345">
        <f t="shared" si="423"/>
        <v>440438.90032543353</v>
      </c>
      <c r="I345">
        <f t="shared" si="424"/>
        <v>85206.060146189702</v>
      </c>
      <c r="J345">
        <f t="shared" si="399"/>
        <v>61492.226275651672</v>
      </c>
      <c r="K345">
        <f t="shared" si="376"/>
        <v>342345.0874200245</v>
      </c>
      <c r="L345">
        <f t="shared" si="425"/>
        <v>23849.808348498955</v>
      </c>
      <c r="M345">
        <f t="shared" si="377"/>
        <v>9030.1759852687283</v>
      </c>
      <c r="N345" s="11">
        <f t="shared" si="400"/>
        <v>1.7537323634108592E-3</v>
      </c>
      <c r="O345" s="11">
        <f t="shared" si="390"/>
        <v>1.7547924606937475E-3</v>
      </c>
      <c r="P345" s="11">
        <f t="shared" si="391"/>
        <v>1.7061844970766044E-3</v>
      </c>
      <c r="Q345">
        <f t="shared" si="411"/>
        <v>1723.2186714288696</v>
      </c>
      <c r="R345">
        <f t="shared" si="426"/>
        <v>1086.6375700826986</v>
      </c>
      <c r="S345">
        <f t="shared" si="427"/>
        <v>1094.5763549676856</v>
      </c>
      <c r="T345">
        <f t="shared" si="378"/>
        <v>3.9125033464473953</v>
      </c>
      <c r="U345">
        <f t="shared" si="379"/>
        <v>12.753054984801942</v>
      </c>
      <c r="V345">
        <f t="shared" si="380"/>
        <v>17.800239497932957</v>
      </c>
      <c r="W345" s="11">
        <f t="shared" si="392"/>
        <v>-1.219247815263802E-2</v>
      </c>
      <c r="X345" s="11">
        <f t="shared" si="393"/>
        <v>-1.3228586309256496E-2</v>
      </c>
      <c r="Y345" s="11">
        <f t="shared" si="394"/>
        <v>-1.2203590291796629E-2</v>
      </c>
      <c r="Z345">
        <f t="shared" si="381"/>
        <v>1433.1261033436317</v>
      </c>
      <c r="AA345">
        <f t="shared" si="382"/>
        <v>5517.642381624687</v>
      </c>
      <c r="AB345">
        <f t="shared" si="383"/>
        <v>2277.2647963713775</v>
      </c>
      <c r="AC345">
        <f t="shared" si="384"/>
        <v>1.0672921032504614</v>
      </c>
      <c r="AD345">
        <f t="shared" si="385"/>
        <v>5.5419870812991014</v>
      </c>
      <c r="AE345">
        <f t="shared" si="386"/>
        <v>2.0991682309381274</v>
      </c>
      <c r="AF345" s="11">
        <f t="shared" si="428"/>
        <v>-2.9039671966837322E-3</v>
      </c>
      <c r="AG345" s="11">
        <f t="shared" si="429"/>
        <v>2.0566286860739247E-3</v>
      </c>
      <c r="AH345" s="11">
        <f t="shared" si="430"/>
        <v>8.2570411056281934E-4</v>
      </c>
      <c r="AI345">
        <f t="shared" si="439"/>
        <v>864926.56724380946</v>
      </c>
      <c r="AJ345">
        <f t="shared" si="434"/>
        <v>167314.35758784477</v>
      </c>
      <c r="AK345">
        <f t="shared" si="435"/>
        <v>120778.26547604272</v>
      </c>
      <c r="AL345">
        <f t="shared" si="437"/>
        <v>114.36082476608958</v>
      </c>
      <c r="AM345">
        <f t="shared" si="438"/>
        <v>13.568278770004415</v>
      </c>
      <c r="AN345">
        <f t="shared" si="433"/>
        <v>5.8874118989694031</v>
      </c>
      <c r="AO345" s="11">
        <f t="shared" si="395"/>
        <v>1.2483710955964828E-3</v>
      </c>
      <c r="AP345" s="11">
        <f t="shared" si="396"/>
        <v>1.2483710955964865E-3</v>
      </c>
      <c r="AQ345" s="11">
        <f t="shared" si="397"/>
        <v>1.2483710955964796E-3</v>
      </c>
      <c r="AR345">
        <f t="shared" si="387"/>
        <v>440438.90032543353</v>
      </c>
      <c r="AS345">
        <f t="shared" si="372"/>
        <v>85206.060146189702</v>
      </c>
      <c r="AT345">
        <f t="shared" si="388"/>
        <v>61492.226275651672</v>
      </c>
      <c r="AU345">
        <f t="shared" si="436"/>
        <v>88087.780065086714</v>
      </c>
      <c r="AV345">
        <f t="shared" si="412"/>
        <v>17041.21202923794</v>
      </c>
      <c r="AW345">
        <f t="shared" si="413"/>
        <v>12298.445255130335</v>
      </c>
      <c r="AX345">
        <f t="shared" si="414"/>
        <v>273876.0699360196</v>
      </c>
      <c r="AY345">
        <f t="shared" si="415"/>
        <v>19079.84667879916</v>
      </c>
      <c r="AZ345">
        <f t="shared" si="416"/>
        <v>7224.1407882149833</v>
      </c>
      <c r="BA345">
        <f t="shared" si="417"/>
        <v>16107.971332530853</v>
      </c>
      <c r="BB345">
        <f t="shared" si="418"/>
        <v>35213.028496897416</v>
      </c>
      <c r="BC345">
        <f t="shared" si="419"/>
        <v>60504.880561673534</v>
      </c>
      <c r="BD345">
        <f t="shared" si="420"/>
        <v>0.15859729751463233</v>
      </c>
      <c r="BE345">
        <f t="shared" si="370"/>
        <v>0.22892962336720582</v>
      </c>
      <c r="BF345">
        <f t="shared" si="370"/>
        <v>9.4306365573996173E-2</v>
      </c>
      <c r="BG345">
        <f t="shared" si="370"/>
        <v>1.9318389499603753E-2</v>
      </c>
      <c r="BH345">
        <f t="shared" si="401"/>
        <v>9.6708245380831559E-2</v>
      </c>
      <c r="BI345">
        <f t="shared" si="402"/>
        <v>5.2408772455050717E-3</v>
      </c>
      <c r="BJ345">
        <f t="shared" si="403"/>
        <v>8.8936905877762111E-4</v>
      </c>
      <c r="BK345">
        <f t="shared" si="404"/>
        <v>3.7320017285840052E-5</v>
      </c>
      <c r="BL345">
        <f t="shared" si="405"/>
        <v>2308.2862107508408</v>
      </c>
      <c r="BM345">
        <f t="shared" si="406"/>
        <v>75.779633514366111</v>
      </c>
      <c r="BN345">
        <f t="shared" si="371"/>
        <v>2.2948909475521084</v>
      </c>
      <c r="BO345">
        <f t="shared" si="407"/>
        <v>14071.26858306776</v>
      </c>
      <c r="BP345">
        <f t="shared" si="408"/>
        <v>291.26475771705969</v>
      </c>
      <c r="BQ345">
        <f t="shared" si="409"/>
        <v>104.32961333997444</v>
      </c>
      <c r="BR345" s="11">
        <f t="shared" si="421"/>
        <v>3.1748898700987266E-2</v>
      </c>
      <c r="BS345">
        <f>MAX(-99,(BS$3*'Climate Model'!E451+BS$4*'Climate Model'!E451^2+BS$6*'Climate Model'!E451^6)*(K345/K$69)^BS$8)</f>
        <v>-18.055059974959015</v>
      </c>
      <c r="BT345">
        <f>MAX(-99,(BT$3*'Climate Model'!E451+BT$4*'Climate Model'!E451^2+BT$6*'Climate Model'!E451^6)*(L345/L$69)^BS$8)</f>
        <v>-18.457415412732757</v>
      </c>
      <c r="BU345">
        <f>MAX(-99,(BU$3*'Climate Model'!E451+BU$4*'Climate Model'!E451^2+BU$6*'Climate Model'!E451^6)*(M345/M$69)^BS$8)</f>
        <v>-13.690694209218474</v>
      </c>
      <c r="BV345" s="41">
        <f t="shared" si="389"/>
        <v>1.418252169890828E-6</v>
      </c>
      <c r="BW345">
        <f>MAX(-99,(BW$3*'Climate Model'!N451+BW$4*'Climate Model'!N451^2+BW$6*'Climate Model'!N451^6)*(K345/K$69)^BS$8)</f>
        <v>-18.055070543257628</v>
      </c>
      <c r="BX345">
        <f>MAX(-99,(BX$3*'Climate Model'!N451+BX$4*'Climate Model'!N451^2+BX$6*'Climate Model'!N451^6)*(L345/L$69)^BS$8)</f>
        <v>-18.457425182189684</v>
      </c>
      <c r="BY345">
        <f>MAX(-99,(BY$3*'Climate Model'!N451+BY$4*'Climate Model'!N451^2+BY$6*'Climate Model'!N451^6)*(M345/M$69)^BS$8)</f>
        <v>-13.690700773803236</v>
      </c>
      <c r="BZ345">
        <f t="shared" si="410"/>
        <v>5.8907776855820521E-2</v>
      </c>
      <c r="CA345">
        <f t="shared" si="422"/>
        <v>8.3546082349212155E-8</v>
      </c>
    </row>
    <row r="346" spans="1:79" ht="14.5" x14ac:dyDescent="0.35">
      <c r="A346" s="13">
        <v>2297</v>
      </c>
      <c r="B346" s="18">
        <f t="shared" si="373"/>
        <v>1286.5348978172849</v>
      </c>
      <c r="C346">
        <f t="shared" si="374"/>
        <v>3572.6098748766976</v>
      </c>
      <c r="D346">
        <f t="shared" si="375"/>
        <v>6809.6377578040519</v>
      </c>
      <c r="E346" s="11">
        <f t="shared" si="398"/>
        <v>3.9431966513635849E-9</v>
      </c>
      <c r="F346" s="11">
        <f t="shared" si="431"/>
        <v>7.9052399866986188E-9</v>
      </c>
      <c r="G346" s="11">
        <f t="shared" si="432"/>
        <v>1.7453420208348197E-8</v>
      </c>
      <c r="H346">
        <f t="shared" si="423"/>
        <v>441207.08239098464</v>
      </c>
      <c r="I346">
        <f t="shared" si="424"/>
        <v>85354.709415170146</v>
      </c>
      <c r="J346">
        <f t="shared" si="399"/>
        <v>61596.37499371163</v>
      </c>
      <c r="K346">
        <f t="shared" si="376"/>
        <v>342942.17991251516</v>
      </c>
      <c r="L346">
        <f t="shared" si="425"/>
        <v>23891.416192795474</v>
      </c>
      <c r="M346">
        <f t="shared" si="377"/>
        <v>9045.4701387192454</v>
      </c>
      <c r="N346" s="11">
        <f t="shared" si="400"/>
        <v>1.7441246111940918E-3</v>
      </c>
      <c r="O346" s="11">
        <f t="shared" si="390"/>
        <v>1.7445777210674199E-3</v>
      </c>
      <c r="P346" s="11">
        <f t="shared" si="391"/>
        <v>1.6936716931615788E-3</v>
      </c>
      <c r="Q346">
        <f t="shared" si="411"/>
        <v>1705.1772356526228</v>
      </c>
      <c r="R346">
        <f t="shared" si="426"/>
        <v>1074.1335456423774</v>
      </c>
      <c r="S346">
        <f t="shared" si="427"/>
        <v>1083.0498418175764</v>
      </c>
      <c r="T346">
        <f t="shared" si="378"/>
        <v>3.8648002348737123</v>
      </c>
      <c r="U346">
        <f t="shared" si="379"/>
        <v>12.584350096228796</v>
      </c>
      <c r="V346">
        <f t="shared" si="380"/>
        <v>17.583012668004326</v>
      </c>
      <c r="W346" s="11">
        <f t="shared" si="392"/>
        <v>-1.219247815263802E-2</v>
      </c>
      <c r="X346" s="11">
        <f t="shared" si="393"/>
        <v>-1.3228586309256496E-2</v>
      </c>
      <c r="Y346" s="11">
        <f t="shared" si="394"/>
        <v>-1.2203590291796629E-2</v>
      </c>
      <c r="Z346">
        <f t="shared" si="381"/>
        <v>1414.0172077993843</v>
      </c>
      <c r="AA346">
        <f t="shared" si="382"/>
        <v>5465.423329051674</v>
      </c>
      <c r="AB346">
        <f t="shared" si="383"/>
        <v>2255.1726178775393</v>
      </c>
      <c r="AC346">
        <f t="shared" si="384"/>
        <v>1.0641927219933425</v>
      </c>
      <c r="AD346">
        <f t="shared" si="385"/>
        <v>5.5533848909083519</v>
      </c>
      <c r="AE346">
        <f t="shared" si="386"/>
        <v>2.1009015227751759</v>
      </c>
      <c r="AF346" s="11">
        <f t="shared" si="428"/>
        <v>-2.9039671966837322E-3</v>
      </c>
      <c r="AG346" s="11">
        <f t="shared" si="429"/>
        <v>2.0566286860739247E-3</v>
      </c>
      <c r="AH346" s="11">
        <f t="shared" si="430"/>
        <v>8.2570411056281934E-4</v>
      </c>
      <c r="AI346">
        <f t="shared" si="439"/>
        <v>866521.69058451522</v>
      </c>
      <c r="AJ346">
        <f t="shared" si="434"/>
        <v>167624.13385829824</v>
      </c>
      <c r="AK346">
        <f t="shared" si="435"/>
        <v>120998.88418356879</v>
      </c>
      <c r="AL346">
        <f t="shared" si="437"/>
        <v>114.50216186671507</v>
      </c>
      <c r="AM346">
        <f t="shared" si="438"/>
        <v>13.58504763456755</v>
      </c>
      <c r="AN346">
        <f t="shared" si="433"/>
        <v>5.8946880770635222</v>
      </c>
      <c r="AO346" s="11">
        <f t="shared" si="395"/>
        <v>1.235887384640518E-3</v>
      </c>
      <c r="AP346" s="11">
        <f t="shared" si="396"/>
        <v>1.2358873846405217E-3</v>
      </c>
      <c r="AQ346" s="11">
        <f t="shared" si="397"/>
        <v>1.2358873846405147E-3</v>
      </c>
      <c r="AR346">
        <f t="shared" si="387"/>
        <v>441207.08239098464</v>
      </c>
      <c r="AS346">
        <f t="shared" si="372"/>
        <v>85354.709415170146</v>
      </c>
      <c r="AT346">
        <f t="shared" si="388"/>
        <v>61596.37499371163</v>
      </c>
      <c r="AU346">
        <f t="shared" si="436"/>
        <v>88241.41647819693</v>
      </c>
      <c r="AV346">
        <f t="shared" si="412"/>
        <v>17070.941883034029</v>
      </c>
      <c r="AW346">
        <f t="shared" si="413"/>
        <v>12319.274998742327</v>
      </c>
      <c r="AX346">
        <f t="shared" si="414"/>
        <v>274353.74393001216</v>
      </c>
      <c r="AY346">
        <f t="shared" si="415"/>
        <v>19113.132954236382</v>
      </c>
      <c r="AZ346">
        <f t="shared" si="416"/>
        <v>7236.3761109753968</v>
      </c>
      <c r="BA346">
        <f t="shared" si="417"/>
        <v>16110.213318697786</v>
      </c>
      <c r="BB346">
        <f t="shared" si="418"/>
        <v>35219.256040462613</v>
      </c>
      <c r="BC346">
        <f t="shared" si="419"/>
        <v>60516.405152611573</v>
      </c>
      <c r="BD346">
        <f t="shared" si="420"/>
        <v>0.15107205163776938</v>
      </c>
      <c r="BE346">
        <f t="shared" si="370"/>
        <v>0.22892962336720582</v>
      </c>
      <c r="BF346">
        <f t="shared" si="370"/>
        <v>9.4306365573996173E-2</v>
      </c>
      <c r="BG346">
        <f t="shared" si="370"/>
        <v>1.9318389499603753E-2</v>
      </c>
      <c r="BH346">
        <f t="shared" si="401"/>
        <v>9.6632547582654729E-2</v>
      </c>
      <c r="BI346">
        <f t="shared" si="402"/>
        <v>5.2408772455050717E-3</v>
      </c>
      <c r="BJ346">
        <f t="shared" si="403"/>
        <v>8.8936905877762111E-4</v>
      </c>
      <c r="BK346">
        <f t="shared" si="404"/>
        <v>3.7320017285840052E-5</v>
      </c>
      <c r="BL346">
        <f t="shared" si="405"/>
        <v>2312.3121586585926</v>
      </c>
      <c r="BM346">
        <f t="shared" si="406"/>
        <v>75.911837574807222</v>
      </c>
      <c r="BN346">
        <f t="shared" si="371"/>
        <v>2.2987777795104041</v>
      </c>
      <c r="BO346">
        <f t="shared" si="407"/>
        <v>14286.300144240133</v>
      </c>
      <c r="BP346">
        <f t="shared" si="408"/>
        <v>294.56062028285544</v>
      </c>
      <c r="BQ346">
        <f t="shared" si="409"/>
        <v>105.53008266055404</v>
      </c>
      <c r="BR346" s="11">
        <f t="shared" si="421"/>
        <v>3.1738899197248233E-2</v>
      </c>
      <c r="BS346">
        <f>MAX(-99,(BS$3*'Climate Model'!E452+BS$4*'Climate Model'!E452^2+BS$6*'Climate Model'!E452^6)*(K346/K$69)^BS$8)</f>
        <v>-18.043349487983598</v>
      </c>
      <c r="BT346">
        <f>MAX(-99,(BT$3*'Climate Model'!E452+BT$4*'Climate Model'!E452^2+BT$6*'Climate Model'!E452^6)*(L346/L$69)^BS$8)</f>
        <v>-18.445818332502188</v>
      </c>
      <c r="BU346">
        <f>MAX(-99,(BU$3*'Climate Model'!E452+BU$4*'Climate Model'!E452^2+BU$6*'Climate Model'!E452^6)*(M346/M$69)^BS$8)</f>
        <v>-13.6825141315901</v>
      </c>
      <c r="BV346" s="41">
        <f t="shared" si="389"/>
        <v>1.350716352276979E-6</v>
      </c>
      <c r="BW346">
        <f>MAX(-99,(BW$3*'Climate Model'!N452+BW$4*'Climate Model'!N452^2+BW$6*'Climate Model'!N452^6)*(K346/K$69)^BS$8)</f>
        <v>-18.043360040254111</v>
      </c>
      <c r="BX346">
        <f>MAX(-99,(BX$3*'Climate Model'!N452+BX$4*'Climate Model'!N452^2+BX$6*'Climate Model'!N452^6)*(L346/L$69)^BS$8)</f>
        <v>-18.445828087191543</v>
      </c>
      <c r="BY346">
        <f>MAX(-99,(BY$3*'Climate Model'!N452+BY$4*'Climate Model'!N452^2+BY$6*'Climate Model'!N452^6)*(M346/M$69)^BS$8)</f>
        <v>-13.682520686371582</v>
      </c>
      <c r="BZ346">
        <f t="shared" si="410"/>
        <v>5.8920959393068212E-2</v>
      </c>
      <c r="CA346">
        <f t="shared" si="422"/>
        <v>7.9585503344065093E-8</v>
      </c>
    </row>
    <row r="347" spans="1:79" ht="14.5" x14ac:dyDescent="0.35">
      <c r="A347" s="13">
        <v>2298</v>
      </c>
      <c r="B347" s="18">
        <f t="shared" si="373"/>
        <v>1286.5349026366921</v>
      </c>
      <c r="C347">
        <f t="shared" si="374"/>
        <v>3572.6099017069191</v>
      </c>
      <c r="D347">
        <f t="shared" si="375"/>
        <v>6809.6378707129479</v>
      </c>
      <c r="E347" s="11">
        <f t="shared" si="398"/>
        <v>3.7460368187954057E-9</v>
      </c>
      <c r="F347" s="11">
        <f t="shared" si="431"/>
        <v>7.5099779873636882E-9</v>
      </c>
      <c r="G347" s="11">
        <f t="shared" si="432"/>
        <v>1.6580749197930785E-8</v>
      </c>
      <c r="H347">
        <f t="shared" si="423"/>
        <v>441972.39019776956</v>
      </c>
      <c r="I347">
        <f t="shared" si="424"/>
        <v>85502.751728173593</v>
      </c>
      <c r="J347">
        <f t="shared" si="399"/>
        <v>61699.935685710581</v>
      </c>
      <c r="K347">
        <f t="shared" si="376"/>
        <v>343537.03835936997</v>
      </c>
      <c r="L347">
        <f t="shared" si="425"/>
        <v>23932.854154415836</v>
      </c>
      <c r="M347">
        <f t="shared" si="377"/>
        <v>9060.6779475118819</v>
      </c>
      <c r="N347" s="11">
        <f t="shared" si="400"/>
        <v>1.7345735861554151E-3</v>
      </c>
      <c r="O347" s="11">
        <f t="shared" si="390"/>
        <v>1.7344288545296895E-3</v>
      </c>
      <c r="P347" s="11">
        <f t="shared" si="391"/>
        <v>1.681262395366202E-3</v>
      </c>
      <c r="Q347">
        <f t="shared" si="411"/>
        <v>1687.3085988059431</v>
      </c>
      <c r="R347">
        <f t="shared" si="426"/>
        <v>1061.7626485502044</v>
      </c>
      <c r="S347">
        <f t="shared" si="427"/>
        <v>1071.6314326148661</v>
      </c>
      <c r="T347">
        <f t="shared" si="378"/>
        <v>3.8176787424457044</v>
      </c>
      <c r="U347">
        <f t="shared" si="379"/>
        <v>12.417876934834933</v>
      </c>
      <c r="V347">
        <f t="shared" si="380"/>
        <v>17.368436785308532</v>
      </c>
      <c r="W347" s="11">
        <f t="shared" si="392"/>
        <v>-1.219247815263802E-2</v>
      </c>
      <c r="X347" s="11">
        <f t="shared" si="393"/>
        <v>-1.3228586309256496E-2</v>
      </c>
      <c r="Y347" s="11">
        <f t="shared" si="394"/>
        <v>-1.2203590291796629E-2</v>
      </c>
      <c r="Z347">
        <f t="shared" si="381"/>
        <v>1395.1497236248504</v>
      </c>
      <c r="AA347">
        <f t="shared" si="382"/>
        <v>5413.6432734937471</v>
      </c>
      <c r="AB347">
        <f t="shared" si="383"/>
        <v>2233.2668605718591</v>
      </c>
      <c r="AC347">
        <f t="shared" si="384"/>
        <v>1.0611023412377243</v>
      </c>
      <c r="AD347">
        <f t="shared" si="385"/>
        <v>5.5648061415798038</v>
      </c>
      <c r="AE347">
        <f t="shared" si="386"/>
        <v>2.1026362457984189</v>
      </c>
      <c r="AF347" s="11">
        <f t="shared" si="428"/>
        <v>-2.9039671966837322E-3</v>
      </c>
      <c r="AG347" s="11">
        <f t="shared" si="429"/>
        <v>2.0566286860739247E-3</v>
      </c>
      <c r="AH347" s="11">
        <f t="shared" si="430"/>
        <v>8.2570411056281934E-4</v>
      </c>
      <c r="AI347">
        <f t="shared" si="439"/>
        <v>868110.93800426065</v>
      </c>
      <c r="AJ347">
        <f t="shared" si="434"/>
        <v>167932.66235550243</v>
      </c>
      <c r="AK347">
        <f t="shared" si="435"/>
        <v>121218.27076395425</v>
      </c>
      <c r="AL347">
        <f t="shared" si="437"/>
        <v>114.64225852630658</v>
      </c>
      <c r="AM347">
        <f t="shared" si="438"/>
        <v>13.60166932766894</v>
      </c>
      <c r="AN347">
        <f t="shared" si="433"/>
        <v>5.9019003959880481</v>
      </c>
      <c r="AO347" s="11">
        <f t="shared" si="395"/>
        <v>1.2235285107941127E-3</v>
      </c>
      <c r="AP347" s="11">
        <f t="shared" si="396"/>
        <v>1.2235285107941164E-3</v>
      </c>
      <c r="AQ347" s="11">
        <f t="shared" si="397"/>
        <v>1.2235285107941095E-3</v>
      </c>
      <c r="AR347">
        <f t="shared" si="387"/>
        <v>441972.39019776956</v>
      </c>
      <c r="AS347">
        <f t="shared" si="372"/>
        <v>85502.751728173593</v>
      </c>
      <c r="AT347">
        <f t="shared" si="388"/>
        <v>61699.935685710581</v>
      </c>
      <c r="AU347">
        <f t="shared" si="436"/>
        <v>88394.478039553913</v>
      </c>
      <c r="AV347">
        <f t="shared" si="412"/>
        <v>17100.550345634718</v>
      </c>
      <c r="AW347">
        <f t="shared" si="413"/>
        <v>12339.987137142118</v>
      </c>
      <c r="AX347">
        <f t="shared" si="414"/>
        <v>274829.63068749598</v>
      </c>
      <c r="AY347">
        <f t="shared" si="415"/>
        <v>19146.283323532669</v>
      </c>
      <c r="AZ347">
        <f t="shared" si="416"/>
        <v>7248.5423580095057</v>
      </c>
      <c r="BA347">
        <f t="shared" si="417"/>
        <v>16112.443035314142</v>
      </c>
      <c r="BB347">
        <f t="shared" si="418"/>
        <v>35225.447375223179</v>
      </c>
      <c r="BC347">
        <f t="shared" si="419"/>
        <v>60527.845330662189</v>
      </c>
      <c r="BD347">
        <f t="shared" si="420"/>
        <v>0.14390369383346049</v>
      </c>
      <c r="BE347">
        <f t="shared" si="370"/>
        <v>0.22892962336720582</v>
      </c>
      <c r="BF347">
        <f t="shared" si="370"/>
        <v>9.4306365573996173E-2</v>
      </c>
      <c r="BG347">
        <f t="shared" si="370"/>
        <v>1.9318389499603753E-2</v>
      </c>
      <c r="BH347">
        <f t="shared" si="401"/>
        <v>9.6557118092302968E-2</v>
      </c>
      <c r="BI347">
        <f t="shared" si="402"/>
        <v>5.2408772455050717E-3</v>
      </c>
      <c r="BJ347">
        <f t="shared" si="403"/>
        <v>8.8936905877762111E-4</v>
      </c>
      <c r="BK347">
        <f t="shared" si="404"/>
        <v>3.7320017285840052E-5</v>
      </c>
      <c r="BL347">
        <f t="shared" si="405"/>
        <v>2316.3230429289792</v>
      </c>
      <c r="BM347">
        <f t="shared" si="406"/>
        <v>76.043501827382372</v>
      </c>
      <c r="BN347">
        <f t="shared" si="371"/>
        <v>2.3026426663259385</v>
      </c>
      <c r="BO347">
        <f t="shared" si="407"/>
        <v>14504.618552881015</v>
      </c>
      <c r="BP347">
        <f t="shared" si="408"/>
        <v>297.89379738188569</v>
      </c>
      <c r="BQ347">
        <f t="shared" si="409"/>
        <v>106.7443762069567</v>
      </c>
      <c r="BR347" s="11">
        <f t="shared" si="421"/>
        <v>3.1728962667193022E-2</v>
      </c>
      <c r="BS347">
        <f>MAX(-99,(BS$3*'Climate Model'!E453+BS$4*'Climate Model'!E453^2+BS$6*'Climate Model'!E453^6)*(K347/K$69)^BS$8)</f>
        <v>-18.031249604459791</v>
      </c>
      <c r="BT347">
        <f>MAX(-99,(BT$3*'Climate Model'!E453+BT$4*'Climate Model'!E453^2+BT$6*'Climate Model'!E453^6)*(L347/L$69)^BS$8)</f>
        <v>-18.433868563802797</v>
      </c>
      <c r="BU347">
        <f>MAX(-99,(BU$3*'Climate Model'!E453+BU$4*'Climate Model'!E453^2+BU$6*'Climate Model'!E453^6)*(M347/M$69)^BS$8)</f>
        <v>-13.674108053252358</v>
      </c>
      <c r="BV347" s="41">
        <f t="shared" si="389"/>
        <v>1.2863965259780754E-6</v>
      </c>
      <c r="BW347">
        <f>MAX(-99,(BW$3*'Climate Model'!N453+BW$4*'Climate Model'!N453^2+BW$6*'Climate Model'!N453^6)*(K347/K$69)^BS$8)</f>
        <v>-18.031260140749989</v>
      </c>
      <c r="BX347">
        <f>MAX(-99,(BX$3*'Climate Model'!N453+BX$4*'Climate Model'!N453^2+BX$6*'Climate Model'!N453^6)*(L347/L$69)^BS$8)</f>
        <v>-18.433878303775778</v>
      </c>
      <c r="BY347">
        <f>MAX(-99,(BY$3*'Climate Model'!N453+BY$4*'Climate Model'!N453^2+BY$6*'Climate Model'!N453^6)*(M347/M$69)^BS$8)</f>
        <v>-13.67411459827248</v>
      </c>
      <c r="BZ347">
        <f t="shared" si="410"/>
        <v>5.8933711747177479E-2</v>
      </c>
      <c r="CA347">
        <f t="shared" si="422"/>
        <v>7.5812122054562405E-8</v>
      </c>
    </row>
    <row r="348" spans="1:79" ht="14.5" x14ac:dyDescent="0.35">
      <c r="A348" s="13">
        <v>2299</v>
      </c>
      <c r="B348" s="18">
        <f t="shared" si="373"/>
        <v>1286.5349072151289</v>
      </c>
      <c r="C348">
        <f t="shared" si="374"/>
        <v>3572.6099271956296</v>
      </c>
      <c r="D348">
        <f t="shared" si="375"/>
        <v>6809.6379779764002</v>
      </c>
      <c r="E348" s="11">
        <f t="shared" si="398"/>
        <v>3.5587349778556352E-9</v>
      </c>
      <c r="F348" s="11">
        <f t="shared" si="431"/>
        <v>7.1344790879955034E-9</v>
      </c>
      <c r="G348" s="11">
        <f t="shared" si="432"/>
        <v>1.5751711738034244E-8</v>
      </c>
      <c r="H348">
        <f t="shared" si="423"/>
        <v>442734.82890810515</v>
      </c>
      <c r="I348">
        <f t="shared" si="424"/>
        <v>85650.188595884872</v>
      </c>
      <c r="J348">
        <f t="shared" si="399"/>
        <v>61802.911111304558</v>
      </c>
      <c r="K348">
        <f t="shared" si="376"/>
        <v>344129.66677014763</v>
      </c>
      <c r="L348">
        <f t="shared" si="425"/>
        <v>23974.122655791081</v>
      </c>
      <c r="M348">
        <f t="shared" si="377"/>
        <v>9075.7998165521203</v>
      </c>
      <c r="N348" s="11">
        <f t="shared" si="400"/>
        <v>1.7250786512216412E-3</v>
      </c>
      <c r="O348" s="11">
        <f t="shared" si="390"/>
        <v>1.7243451662296127E-3</v>
      </c>
      <c r="P348" s="11">
        <f t="shared" si="391"/>
        <v>1.6689555823348669E-3</v>
      </c>
      <c r="Q348">
        <f t="shared" si="411"/>
        <v>1669.611382427403</v>
      </c>
      <c r="R348">
        <f t="shared" si="426"/>
        <v>1049.5236629974816</v>
      </c>
      <c r="S348">
        <f t="shared" si="427"/>
        <v>1060.3203774455037</v>
      </c>
      <c r="T348">
        <f t="shared" si="378"/>
        <v>3.7711317777846447</v>
      </c>
      <c r="U348">
        <f t="shared" si="379"/>
        <v>12.253605978024744</v>
      </c>
      <c r="V348">
        <f t="shared" si="380"/>
        <v>17.156479498771656</v>
      </c>
      <c r="W348" s="11">
        <f t="shared" si="392"/>
        <v>-1.219247815263802E-2</v>
      </c>
      <c r="X348" s="11">
        <f t="shared" si="393"/>
        <v>-1.3228586309256496E-2</v>
      </c>
      <c r="Y348" s="11">
        <f t="shared" si="394"/>
        <v>-1.2203590291796629E-2</v>
      </c>
      <c r="Z348">
        <f t="shared" si="381"/>
        <v>1376.5208669703636</v>
      </c>
      <c r="AA348">
        <f t="shared" si="382"/>
        <v>5362.2994590429525</v>
      </c>
      <c r="AB348">
        <f t="shared" si="383"/>
        <v>2211.5464865748013</v>
      </c>
      <c r="AC348">
        <f t="shared" si="384"/>
        <v>1.0580209348464455</v>
      </c>
      <c r="AD348">
        <f t="shared" si="385"/>
        <v>5.5762508815230172</v>
      </c>
      <c r="AE348">
        <f t="shared" si="386"/>
        <v>2.1043724011895932</v>
      </c>
      <c r="AF348" s="11">
        <f t="shared" si="428"/>
        <v>-2.9039671966837322E-3</v>
      </c>
      <c r="AG348" s="11">
        <f t="shared" si="429"/>
        <v>2.0566286860739247E-3</v>
      </c>
      <c r="AH348" s="11">
        <f t="shared" si="430"/>
        <v>8.2570411056281934E-4</v>
      </c>
      <c r="AI348">
        <f t="shared" si="439"/>
        <v>869694.32224338851</v>
      </c>
      <c r="AJ348">
        <f t="shared" si="434"/>
        <v>168239.94646558692</v>
      </c>
      <c r="AK348">
        <f t="shared" si="435"/>
        <v>121436.43082470095</v>
      </c>
      <c r="AL348">
        <f t="shared" si="437"/>
        <v>114.78112391743686</v>
      </c>
      <c r="AM348">
        <f t="shared" si="438"/>
        <v>13.618144937583571</v>
      </c>
      <c r="AN348">
        <f t="shared" si="433"/>
        <v>5.9090493279563834</v>
      </c>
      <c r="AO348" s="11">
        <f t="shared" si="395"/>
        <v>1.2112932256861716E-3</v>
      </c>
      <c r="AP348" s="11">
        <f t="shared" si="396"/>
        <v>1.2112932256861753E-3</v>
      </c>
      <c r="AQ348" s="11">
        <f t="shared" si="397"/>
        <v>1.2112932256861683E-3</v>
      </c>
      <c r="AR348">
        <f t="shared" si="387"/>
        <v>442734.82890810515</v>
      </c>
      <c r="AS348">
        <f t="shared" si="372"/>
        <v>85650.188595884872</v>
      </c>
      <c r="AT348">
        <f t="shared" si="388"/>
        <v>61802.911111304558</v>
      </c>
      <c r="AU348">
        <f t="shared" si="436"/>
        <v>88546.965781621038</v>
      </c>
      <c r="AV348">
        <f t="shared" si="412"/>
        <v>17130.037719176977</v>
      </c>
      <c r="AW348">
        <f t="shared" si="413"/>
        <v>12360.582222260913</v>
      </c>
      <c r="AX348">
        <f t="shared" si="414"/>
        <v>275303.73341611814</v>
      </c>
      <c r="AY348">
        <f t="shared" si="415"/>
        <v>19179.298124632864</v>
      </c>
      <c r="AZ348">
        <f t="shared" si="416"/>
        <v>7260.6398532416952</v>
      </c>
      <c r="BA348">
        <f t="shared" si="417"/>
        <v>16114.660554457972</v>
      </c>
      <c r="BB348">
        <f t="shared" si="418"/>
        <v>35231.602733956119</v>
      </c>
      <c r="BC348">
        <f t="shared" si="419"/>
        <v>60539.201794109067</v>
      </c>
      <c r="BD348">
        <f t="shared" si="420"/>
        <v>0.13707530818057048</v>
      </c>
      <c r="BE348">
        <f t="shared" si="370"/>
        <v>0.22892962336720582</v>
      </c>
      <c r="BF348">
        <f t="shared" si="370"/>
        <v>9.4306365573996173E-2</v>
      </c>
      <c r="BG348">
        <f t="shared" si="370"/>
        <v>1.9318389499603753E-2</v>
      </c>
      <c r="BH348">
        <f t="shared" si="401"/>
        <v>9.6481955571248487E-2</v>
      </c>
      <c r="BI348">
        <f t="shared" si="402"/>
        <v>5.2408772455050717E-3</v>
      </c>
      <c r="BJ348">
        <f t="shared" si="403"/>
        <v>8.8936905877762111E-4</v>
      </c>
      <c r="BK348">
        <f t="shared" si="404"/>
        <v>3.7320017285840052E-5</v>
      </c>
      <c r="BL348">
        <f t="shared" si="405"/>
        <v>2320.3188906170694</v>
      </c>
      <c r="BM348">
        <f t="shared" si="406"/>
        <v>76.174627615647864</v>
      </c>
      <c r="BN348">
        <f t="shared" si="371"/>
        <v>2.3064857109891221</v>
      </c>
      <c r="BO348">
        <f t="shared" si="407"/>
        <v>14726.274053012086</v>
      </c>
      <c r="BP348">
        <f t="shared" si="408"/>
        <v>301.26471148803989</v>
      </c>
      <c r="BQ348">
        <f t="shared" si="409"/>
        <v>107.97265319136103</v>
      </c>
      <c r="BR348" s="11">
        <f t="shared" si="421"/>
        <v>3.1719088427483361E-2</v>
      </c>
      <c r="BS348">
        <f>MAX(-99,(BS$3*'Climate Model'!E454+BS$4*'Climate Model'!E454^2+BS$6*'Climate Model'!E454^6)*(K348/K$69)^BS$8)</f>
        <v>-18.018766621931896</v>
      </c>
      <c r="BT348">
        <f>MAX(-99,(BT$3*'Climate Model'!E454+BT$4*'Climate Model'!E454^2+BT$6*'Climate Model'!E454^6)*(L348/L$69)^BS$8)</f>
        <v>-18.421571843913654</v>
      </c>
      <c r="BU348">
        <f>MAX(-99,(BU$3*'Climate Model'!E454+BU$4*'Climate Model'!E454^2+BU$6*'Climate Model'!E454^6)*(M348/M$69)^BS$8)</f>
        <v>-13.665479648681554</v>
      </c>
      <c r="BV348" s="41">
        <f t="shared" si="389"/>
        <v>1.2251395485505477E-6</v>
      </c>
      <c r="BW348">
        <f>MAX(-99,(BW$3*'Climate Model'!N454+BW$4*'Climate Model'!N454^2+BW$6*'Climate Model'!N454^6)*(K348/K$69)^BS$8)</f>
        <v>-18.018777142289277</v>
      </c>
      <c r="BX348">
        <f>MAX(-99,(BX$3*'Climate Model'!N454+BX$4*'Climate Model'!N454^2+BX$6*'Climate Model'!N454^6)*(L348/L$69)^BS$8)</f>
        <v>-18.421581569221082</v>
      </c>
      <c r="BY348">
        <f>MAX(-99,(BY$3*'Climate Model'!N454+BY$4*'Climate Model'!N454^2+BY$6*'Climate Model'!N454^6)*(M348/M$69)^BS$8)</f>
        <v>-13.665486183981825</v>
      </c>
      <c r="BZ348">
        <f t="shared" si="410"/>
        <v>5.8946036225756178E-2</v>
      </c>
      <c r="CA348">
        <f t="shared" si="422"/>
        <v>7.2217120210467149E-8</v>
      </c>
    </row>
    <row r="349" spans="1:79" ht="14.5" x14ac:dyDescent="0.35">
      <c r="A349" s="14">
        <v>2300</v>
      </c>
      <c r="B349" s="18">
        <f t="shared" si="373"/>
        <v>1286.5349115646438</v>
      </c>
      <c r="C349">
        <f t="shared" si="374"/>
        <v>3572.6099514099046</v>
      </c>
      <c r="D349">
        <f t="shared" si="375"/>
        <v>6809.6380798766822</v>
      </c>
      <c r="E349" s="11">
        <f t="shared" si="398"/>
        <v>3.3807982289628532E-9</v>
      </c>
      <c r="F349" s="11">
        <f t="shared" si="431"/>
        <v>6.7777551335957281E-9</v>
      </c>
      <c r="G349" s="11">
        <f t="shared" si="432"/>
        <v>1.496412615113253E-8</v>
      </c>
      <c r="H349">
        <f t="shared" si="423"/>
        <v>443494.40362981963</v>
      </c>
      <c r="I349">
        <f t="shared" si="424"/>
        <v>85797.021520766255</v>
      </c>
      <c r="J349">
        <f t="shared" si="399"/>
        <v>61905.304025935373</v>
      </c>
      <c r="K349">
        <f t="shared" si="376"/>
        <v>344720.06911219808</v>
      </c>
      <c r="L349">
        <f t="shared" si="425"/>
        <v>24015.222117070767</v>
      </c>
      <c r="M349">
        <f t="shared" si="377"/>
        <v>9090.8361501433028</v>
      </c>
      <c r="N349" s="11">
        <f t="shared" si="400"/>
        <v>1.7156391879599164E-3</v>
      </c>
      <c r="O349" s="11">
        <f t="shared" si="390"/>
        <v>1.7143259784631985E-3</v>
      </c>
      <c r="P349" s="11">
        <f t="shared" si="391"/>
        <v>1.6567502473732126E-3</v>
      </c>
      <c r="Q349">
        <f t="shared" si="411"/>
        <v>1652.0842136727022</v>
      </c>
      <c r="R349">
        <f t="shared" si="426"/>
        <v>1037.4153801375439</v>
      </c>
      <c r="S349">
        <f t="shared" si="427"/>
        <v>1049.1159258510495</v>
      </c>
      <c r="T349">
        <f t="shared" si="378"/>
        <v>3.7251523359732865</v>
      </c>
      <c r="U349">
        <f t="shared" si="379"/>
        <v>12.091508093744823</v>
      </c>
      <c r="V349">
        <f t="shared" si="380"/>
        <v>16.947108852119037</v>
      </c>
      <c r="W349" s="11">
        <f t="shared" si="392"/>
        <v>-1.219247815263802E-2</v>
      </c>
      <c r="X349" s="11">
        <f t="shared" si="393"/>
        <v>-1.3228586309256496E-2</v>
      </c>
      <c r="Y349" s="11">
        <f t="shared" si="394"/>
        <v>-1.2203590291796629E-2</v>
      </c>
      <c r="Z349">
        <f t="shared" si="381"/>
        <v>1358.1278803431849</v>
      </c>
      <c r="AA349">
        <f t="shared" si="382"/>
        <v>5311.3891289283392</v>
      </c>
      <c r="AB349">
        <f t="shared" si="383"/>
        <v>2190.010452286424</v>
      </c>
      <c r="AC349">
        <f t="shared" si="384"/>
        <v>1.0549484767582469</v>
      </c>
      <c r="AD349">
        <f t="shared" si="385"/>
        <v>5.5877191590467028</v>
      </c>
      <c r="AE349">
        <f t="shared" si="386"/>
        <v>2.1061099901314106</v>
      </c>
      <c r="AF349" s="11">
        <f t="shared" si="428"/>
        <v>-2.9039671966837322E-3</v>
      </c>
      <c r="AG349" s="11">
        <f t="shared" si="429"/>
        <v>2.0566286860739247E-3</v>
      </c>
      <c r="AH349" s="11">
        <f t="shared" si="430"/>
        <v>8.2570411056281934E-4</v>
      </c>
      <c r="AI349">
        <f t="shared" si="439"/>
        <v>871271.85580067069</v>
      </c>
      <c r="AJ349">
        <f t="shared" si="434"/>
        <v>168545.98953820521</v>
      </c>
      <c r="AK349">
        <f t="shared" si="435"/>
        <v>121653.36996449177</v>
      </c>
      <c r="AL349">
        <f t="shared" si="437"/>
        <v>114.91876717929631</v>
      </c>
      <c r="AM349">
        <f t="shared" si="438"/>
        <v>13.634475548625785</v>
      </c>
      <c r="AN349">
        <f t="shared" si="433"/>
        <v>5.9161353434633703</v>
      </c>
      <c r="AO349" s="11">
        <f t="shared" si="395"/>
        <v>1.1991802934293099E-3</v>
      </c>
      <c r="AP349" s="11">
        <f t="shared" si="396"/>
        <v>1.1991802934293136E-3</v>
      </c>
      <c r="AQ349" s="11">
        <f t="shared" si="397"/>
        <v>1.1991802934293067E-3</v>
      </c>
      <c r="AR349">
        <f t="shared" si="387"/>
        <v>443494.40362981963</v>
      </c>
      <c r="AS349">
        <f t="shared" si="372"/>
        <v>85797.021520766255</v>
      </c>
      <c r="AT349">
        <f t="shared" si="388"/>
        <v>61905.304025935373</v>
      </c>
      <c r="AU349">
        <f t="shared" si="436"/>
        <v>88698.880725963929</v>
      </c>
      <c r="AV349">
        <f t="shared" si="412"/>
        <v>17159.404304153253</v>
      </c>
      <c r="AW349">
        <f>AW$6*AT349</f>
        <v>12381.060805187075</v>
      </c>
      <c r="AX349">
        <f>((AR349-AU349)/B349)*1000</f>
        <v>275776.05528975849</v>
      </c>
      <c r="AY349">
        <f t="shared" si="415"/>
        <v>19212.177693656609</v>
      </c>
      <c r="AZ349">
        <f t="shared" si="416"/>
        <v>7272.6689201146428</v>
      </c>
      <c r="BA349">
        <f t="shared" si="417"/>
        <v>16116.86594740727</v>
      </c>
      <c r="BB349">
        <f t="shared" si="418"/>
        <v>35237.722346994189</v>
      </c>
      <c r="BC349">
        <f t="shared" si="419"/>
        <v>60550.475234288017</v>
      </c>
      <c r="BD349">
        <f t="shared" si="420"/>
        <v>0.13057078001148475</v>
      </c>
      <c r="BE349">
        <f t="shared" si="370"/>
        <v>0.22892962336720582</v>
      </c>
      <c r="BF349">
        <f t="shared" si="370"/>
        <v>9.4306365573996173E-2</v>
      </c>
      <c r="BG349">
        <f t="shared" si="370"/>
        <v>1.9318389499603753E-2</v>
      </c>
      <c r="BH349">
        <f t="shared" si="401"/>
        <v>9.6407058690374831E-2</v>
      </c>
      <c r="BI349">
        <f t="shared" si="402"/>
        <v>5.2408772455050717E-3</v>
      </c>
      <c r="BJ349">
        <f t="shared" si="403"/>
        <v>8.8936905877762111E-4</v>
      </c>
      <c r="BK349">
        <f t="shared" si="404"/>
        <v>3.7320017285840052E-5</v>
      </c>
      <c r="BL349">
        <f t="shared" si="405"/>
        <v>2324.2997284923636</v>
      </c>
      <c r="BM349">
        <f t="shared" si="406"/>
        <v>76.305216275847187</v>
      </c>
      <c r="BN349">
        <f t="shared" si="371"/>
        <v>2.3103070163330917</v>
      </c>
      <c r="BO349">
        <f t="shared" si="407"/>
        <v>14951.317656888517</v>
      </c>
      <c r="BP349">
        <f t="shared" si="408"/>
        <v>304.67378986144575</v>
      </c>
      <c r="BQ349">
        <f t="shared" si="409"/>
        <v>109.21507466010932</v>
      </c>
      <c r="BR349" s="11">
        <f t="shared" si="421"/>
        <v>3.1709275812630472E-2</v>
      </c>
      <c r="BS349">
        <f>MAX(-99,(BS$3*'Climate Model'!E455+BS$4*'Climate Model'!E455^2+BS$6*'Climate Model'!E455^6)*(K349/K$69)^BS$8)</f>
        <v>-18.005906772363733</v>
      </c>
      <c r="BT349">
        <f>MAX(-99,(BT$3*'Climate Model'!E455+BT$4*'Climate Model'!E455^2+BT$6*'Climate Model'!E455^6)*(L349/L$69)^BS$8)</f>
        <v>-18.408933849360935</v>
      </c>
      <c r="BU349">
        <f>MAX(-99,(BU$3*'Climate Model'!E455+BU$4*'Climate Model'!E455^2+BU$6*'Climate Model'!E455^6)*(M349/M$69)^BS$8)</f>
        <v>-13.656632552292161</v>
      </c>
      <c r="BV349" s="41">
        <f t="shared" si="389"/>
        <v>1.1667995700481408E-6</v>
      </c>
      <c r="BW349">
        <f>MAX(-99,(BW$3*'Climate Model'!N455+BW$4*'Climate Model'!N455^2+BW$6*'Climate Model'!N455^6)*(K349/K$69)^BS$8)</f>
        <v>-18.005917276835497</v>
      </c>
      <c r="BX349">
        <f>MAX(-99,(BX$3*'Climate Model'!N455+BX$4*'Climate Model'!N455^2+BX$6*'Climate Model'!N455^6)*(L349/L$69)^BS$8)</f>
        <v>-18.408943560053228</v>
      </c>
      <c r="BY349">
        <f>MAX(-99,(BY$3*'Climate Model'!N455+BY$4*'Climate Model'!N455^2+BY$6*'Climate Model'!N455^6)*(M349/M$69)^BS$8)</f>
        <v>-13.656639077913672</v>
      </c>
      <c r="BZ349">
        <f t="shared" si="410"/>
        <v>5.8957934994899618E-2</v>
      </c>
      <c r="CA349">
        <f t="shared" si="422"/>
        <v>6.8792093202975105E-8</v>
      </c>
    </row>
    <row r="350" spans="1:79" ht="14.5" x14ac:dyDescent="0.35">
      <c r="A350" s="13">
        <v>2301</v>
      </c>
      <c r="B350" s="18">
        <f t="shared" ref="B350" si="440">B349*(1+E350)</f>
        <v>1286.5349156966831</v>
      </c>
      <c r="C350">
        <f t="shared" ref="C350" si="441">C349*(1+F350)</f>
        <v>3572.6099744134667</v>
      </c>
      <c r="D350">
        <f t="shared" ref="D350" si="442">D349*(1+G350)</f>
        <v>6809.6381766819504</v>
      </c>
      <c r="E350" s="11">
        <f t="shared" si="398"/>
        <v>3.2117583175147103E-9</v>
      </c>
      <c r="F350" s="11">
        <f t="shared" ref="F350:F351" si="443">E$6*F349</f>
        <v>6.4388673769159415E-9</v>
      </c>
      <c r="G350" s="11">
        <f t="shared" ref="G350:G351" si="444">E$6*G349</f>
        <v>1.4215919843575903E-8</v>
      </c>
      <c r="H350">
        <f t="shared" ref="H350:H351" si="445">AR350</f>
        <v>444251.1194211432</v>
      </c>
      <c r="I350">
        <f t="shared" ref="I350:I351" si="446">AS350</f>
        <v>85943.251997780681</v>
      </c>
      <c r="J350">
        <f t="shared" ref="J350:J351" si="447">AT350</f>
        <v>62007.117180813351</v>
      </c>
      <c r="K350">
        <f t="shared" ref="K350" si="448">H350/B350*1000</f>
        <v>345308.24931445625</v>
      </c>
      <c r="L350">
        <f t="shared" ref="L350:L351" si="449">I350/C350*1000</f>
        <v>24056.152956324437</v>
      </c>
      <c r="M350">
        <f t="shared" ref="M350:M351" si="450">J350/D350*1000</f>
        <v>9105.787351983332</v>
      </c>
      <c r="N350" s="11">
        <f t="shared" ref="N350:N351" si="451">(K350-K349)/K349</f>
        <v>1.7062545960059268E-3</v>
      </c>
      <c r="O350" s="11">
        <f t="shared" ref="O350:O351" si="452">(L350-L349)/L349</f>
        <v>1.7043706301835381E-3</v>
      </c>
      <c r="P350" s="11">
        <f t="shared" ref="P350:P351" si="453">(M350-M349)/M349</f>
        <v>1.6446453981896361E-3</v>
      </c>
      <c r="Q350">
        <f t="shared" ref="Q350:Q351" si="454">T350*H350/1000</f>
        <v>1634.7257254366014</v>
      </c>
      <c r="R350">
        <f t="shared" ref="R350:R351" si="455">U350*I350/1000</f>
        <v>1025.4365981540675</v>
      </c>
      <c r="S350">
        <f t="shared" ref="S350:S351" si="456">V350*J350/1000</f>
        <v>1038.0173269956881</v>
      </c>
      <c r="T350">
        <f t="shared" ref="T350:T351" si="457">T349*(1+W350)</f>
        <v>3.6797334975016835</v>
      </c>
      <c r="U350">
        <f t="shared" ref="U350:U351" si="458">U349*(1+X350)</f>
        <v>11.931554535317646</v>
      </c>
      <c r="V350">
        <f t="shared" ref="V350:V351" si="459">V349*(1+Y350)</f>
        <v>16.740293279057298</v>
      </c>
      <c r="W350" s="11">
        <f t="shared" ref="W350:W351" si="460">T$6-1</f>
        <v>-1.219247815263802E-2</v>
      </c>
      <c r="X350" s="11">
        <f t="shared" ref="X350:X351" si="461">U$6-1</f>
        <v>-1.3228586309256496E-2</v>
      </c>
      <c r="Y350" s="11">
        <f t="shared" ref="Y350:Y351" si="462">V$6-1</f>
        <v>-1.2203590291796629E-2</v>
      </c>
      <c r="Z350">
        <f t="shared" si="381"/>
        <v>1339.9680325107022</v>
      </c>
      <c r="AA350">
        <f t="shared" si="382"/>
        <v>5260.9095260354097</v>
      </c>
      <c r="AB350">
        <f t="shared" si="383"/>
        <v>2168.6577087259161</v>
      </c>
      <c r="AC350">
        <f t="shared" ref="AC350:AC351" si="463">AC349*(1+AF350)</f>
        <v>1.0518849409875495</v>
      </c>
      <c r="AD350">
        <f t="shared" ref="AD350:AD351" si="464">AD349*(1+AG350)</f>
        <v>5.5992110225589231</v>
      </c>
      <c r="AE350">
        <f t="shared" ref="AE350:AE351" si="465">AE349*(1+AH350)</f>
        <v>2.1078490138075594</v>
      </c>
      <c r="AF350" s="11">
        <f t="shared" ref="AF350:AF351" si="466">AC$6-1</f>
        <v>-2.9039671966837322E-3</v>
      </c>
      <c r="AG350" s="11">
        <f t="shared" ref="AG350:AG351" si="467">AD$6-1</f>
        <v>2.0566286860739247E-3</v>
      </c>
      <c r="AH350" s="11">
        <f t="shared" ref="AH350:AH351" si="468">AE$6-1</f>
        <v>8.2570411056281934E-4</v>
      </c>
      <c r="AI350">
        <f t="shared" ref="AI350:AI351" si="469">(1-AI$6)*AI349+AU349</f>
        <v>872843.55094656756</v>
      </c>
      <c r="AJ350">
        <f t="shared" ref="AJ350:AJ351" si="470">(1-AI$6)*AJ349+AV349</f>
        <v>168850.79488853796</v>
      </c>
      <c r="AK350">
        <f t="shared" ref="AK350:AK351" si="471">(1-AI$6)*AK349+AW349</f>
        <v>121869.09377322967</v>
      </c>
      <c r="AL350">
        <f t="shared" ref="AL350:AL351" si="472">AL349*(1+AO350)</f>
        <v>115.05519741703345</v>
      </c>
      <c r="AM350">
        <f t="shared" ref="AM350:AM351" si="473">AM349*(1+AP350)</f>
        <v>13.65066224107105</v>
      </c>
      <c r="AN350">
        <f t="shared" ref="AN350:AN351" si="474">AN349*(1+AQ350)</f>
        <v>5.923158911251341</v>
      </c>
      <c r="AO350" s="11">
        <f t="shared" si="395"/>
        <v>1.1871884904950168E-3</v>
      </c>
      <c r="AP350" s="11">
        <f t="shared" si="396"/>
        <v>1.1871884904950205E-3</v>
      </c>
      <c r="AQ350" s="11">
        <f t="shared" si="397"/>
        <v>1.1871884904950136E-3</v>
      </c>
      <c r="AR350">
        <f t="shared" si="387"/>
        <v>444251.1194211432</v>
      </c>
      <c r="AS350">
        <f t="shared" si="372"/>
        <v>85943.251997780681</v>
      </c>
      <c r="AT350">
        <f t="shared" si="388"/>
        <v>62007.117180813351</v>
      </c>
      <c r="AU350">
        <f t="shared" ref="AU350:AU351" si="475">AU$6*AR350</f>
        <v>88850.223884228646</v>
      </c>
      <c r="AV350">
        <f t="shared" ref="AV350:AV351" si="476">AV$6*AS350</f>
        <v>17188.650399556136</v>
      </c>
      <c r="AW350">
        <f t="shared" ref="AW350" si="477">AW$6*AT350</f>
        <v>12401.423436162671</v>
      </c>
    </row>
    <row r="351" spans="1:79" ht="14.5" x14ac:dyDescent="0.35">
      <c r="A351" s="13">
        <v>2302</v>
      </c>
      <c r="B351" s="18">
        <f>B350*(1+E351)</f>
        <v>1286.5349196221205</v>
      </c>
      <c r="C351">
        <f>C350*(1+F351)</f>
        <v>3572.6099962668509</v>
      </c>
      <c r="D351">
        <f>D350*(1+G351)</f>
        <v>6809.6382686469578</v>
      </c>
      <c r="E351" s="11">
        <f t="shared" si="398"/>
        <v>3.0511704016389745E-9</v>
      </c>
      <c r="F351" s="11">
        <f t="shared" si="443"/>
        <v>6.1169240080701445E-9</v>
      </c>
      <c r="G351" s="11">
        <f t="shared" si="444"/>
        <v>1.3505123851397108E-8</v>
      </c>
      <c r="H351">
        <f t="shared" si="445"/>
        <v>546130.71700469812</v>
      </c>
      <c r="I351">
        <f t="shared" si="446"/>
        <v>105610.95852733721</v>
      </c>
      <c r="J351">
        <f t="shared" si="447"/>
        <v>71927.377042915803</v>
      </c>
      <c r="K351">
        <f>H351/B351*1000</f>
        <v>424497.39115134708</v>
      </c>
      <c r="L351">
        <f t="shared" si="449"/>
        <v>29561.289543973151</v>
      </c>
      <c r="M351">
        <f t="shared" si="450"/>
        <v>10562.584120522957</v>
      </c>
      <c r="N351" s="11">
        <f t="shared" si="451"/>
        <v>0.22932884457323505</v>
      </c>
      <c r="O351" s="11">
        <f t="shared" si="452"/>
        <v>0.22884526040567085</v>
      </c>
      <c r="P351" s="11">
        <f t="shared" si="453"/>
        <v>0.15998581036732867</v>
      </c>
      <c r="Q351">
        <f t="shared" si="454"/>
        <v>1985.1133003786003</v>
      </c>
      <c r="R351">
        <f t="shared" si="455"/>
        <v>1243.4335310767913</v>
      </c>
      <c r="S351">
        <f t="shared" si="456"/>
        <v>1189.3912217586587</v>
      </c>
      <c r="T351">
        <f t="shared" si="457"/>
        <v>3.634868427225864</v>
      </c>
      <c r="U351">
        <f t="shared" si="458"/>
        <v>11.773716936343597</v>
      </c>
      <c r="V351">
        <f t="shared" si="459"/>
        <v>16.536001598515167</v>
      </c>
      <c r="W351" s="11">
        <f t="shared" si="460"/>
        <v>-1.219247815263802E-2</v>
      </c>
      <c r="X351" s="11">
        <f t="shared" si="461"/>
        <v>-1.3228586309256496E-2</v>
      </c>
      <c r="Y351" s="11">
        <f t="shared" si="462"/>
        <v>-1.2203590291796629E-2</v>
      </c>
      <c r="Z351">
        <f t="shared" si="381"/>
        <v>1714.5498756825684</v>
      </c>
      <c r="AA351">
        <f t="shared" si="382"/>
        <v>5753.4443164233389</v>
      </c>
      <c r="AB351">
        <f t="shared" si="383"/>
        <v>2189.7904262397183</v>
      </c>
      <c r="AC351">
        <f t="shared" si="463"/>
        <v>1.048830301624236</v>
      </c>
      <c r="AD351">
        <f t="shared" si="464"/>
        <v>5.6107265205672991</v>
      </c>
      <c r="AE351">
        <f t="shared" si="465"/>
        <v>2.1095894734027061</v>
      </c>
      <c r="AF351" s="11">
        <f t="shared" si="466"/>
        <v>-2.9039671966837322E-3</v>
      </c>
      <c r="AG351" s="11">
        <f t="shared" si="467"/>
        <v>2.0566286860739247E-3</v>
      </c>
      <c r="AH351" s="11">
        <f t="shared" si="468"/>
        <v>8.2570411056281934E-4</v>
      </c>
      <c r="AI351">
        <f t="shared" si="469"/>
        <v>874409.41973613948</v>
      </c>
      <c r="AJ351">
        <f t="shared" si="470"/>
        <v>169154.3657992403</v>
      </c>
      <c r="AK351">
        <f t="shared" si="471"/>
        <v>122083.60783206938</v>
      </c>
      <c r="AL351">
        <f t="shared" si="472"/>
        <v>115.19042370111714</v>
      </c>
      <c r="AM351">
        <f t="shared" si="473"/>
        <v>13.666706091080282</v>
      </c>
      <c r="AN351">
        <f t="shared" si="474"/>
        <v>5.9301204982772839</v>
      </c>
      <c r="AO351" s="11">
        <f t="shared" si="395"/>
        <v>1.1753166055900666E-3</v>
      </c>
      <c r="AP351" s="11">
        <f t="shared" si="396"/>
        <v>1.1753166055900703E-3</v>
      </c>
      <c r="AQ351" s="11">
        <f t="shared" si="397"/>
        <v>1.1753166055900634E-3</v>
      </c>
      <c r="AR351">
        <f t="shared" si="387"/>
        <v>546130.71700469812</v>
      </c>
      <c r="AS351">
        <f t="shared" si="372"/>
        <v>105610.95852733721</v>
      </c>
      <c r="AT351">
        <f t="shared" si="388"/>
        <v>71927.377042915803</v>
      </c>
      <c r="AU351">
        <f t="shared" si="475"/>
        <v>109226.14340093963</v>
      </c>
      <c r="AV351">
        <f t="shared" si="476"/>
        <v>21122.191705467441</v>
      </c>
      <c r="AW351">
        <f>AW$6*AT351</f>
        <v>14385.475408583161</v>
      </c>
    </row>
  </sheetData>
  <mergeCells count="45">
    <mergeCell ref="BW1:BY1"/>
    <mergeCell ref="BS1:BU1"/>
    <mergeCell ref="BE2:BH2"/>
    <mergeCell ref="BE1:BH1"/>
    <mergeCell ref="BL2:BN2"/>
    <mergeCell ref="BI2:BK2"/>
    <mergeCell ref="BO2:BQ2"/>
    <mergeCell ref="BI1:BK1"/>
    <mergeCell ref="BL1:BN1"/>
    <mergeCell ref="BO1:BQ1"/>
    <mergeCell ref="AO1:AQ1"/>
    <mergeCell ref="AR1:AT1"/>
    <mergeCell ref="AU1:AW1"/>
    <mergeCell ref="AI2:AK2"/>
    <mergeCell ref="AL2:AN2"/>
    <mergeCell ref="AO2:AQ2"/>
    <mergeCell ref="AR2:AT2"/>
    <mergeCell ref="AU2:AW2"/>
    <mergeCell ref="AC1:AE1"/>
    <mergeCell ref="AC2:AE2"/>
    <mergeCell ref="AF1:AH1"/>
    <mergeCell ref="AI1:AK1"/>
    <mergeCell ref="AL1:AN1"/>
    <mergeCell ref="T1:V1"/>
    <mergeCell ref="T2:V2"/>
    <mergeCell ref="W1:Y1"/>
    <mergeCell ref="W2:Y2"/>
    <mergeCell ref="Z1:AB1"/>
    <mergeCell ref="Z2:AB2"/>
    <mergeCell ref="AX1:AZ1"/>
    <mergeCell ref="AX2:AZ2"/>
    <mergeCell ref="BA1:BC1"/>
    <mergeCell ref="B1:D1"/>
    <mergeCell ref="B2:D2"/>
    <mergeCell ref="N1:P1"/>
    <mergeCell ref="N2:P2"/>
    <mergeCell ref="Q1:S1"/>
    <mergeCell ref="Q2:S2"/>
    <mergeCell ref="E1:G1"/>
    <mergeCell ref="E2:G2"/>
    <mergeCell ref="H1:J1"/>
    <mergeCell ref="H2:J2"/>
    <mergeCell ref="K1:M1"/>
    <mergeCell ref="K2:M2"/>
    <mergeCell ref="AF2:AH2"/>
  </mergeCells>
  <pageMargins left="0.7" right="0.7" top="0.75" bottom="0.75" header="0.3" footer="0.3"/>
  <pageSetup paperSize="9" orientation="portrait" r:id="rId1"/>
  <ignoredErrors>
    <ignoredError sqref="BR1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D4C61-E5CE-44FB-B162-1E139E5BD405}">
  <dimension ref="A1:M284"/>
  <sheetViews>
    <sheetView workbookViewId="0">
      <pane xSplit="1" ySplit="3" topLeftCell="B40" activePane="bottomRight" state="frozen"/>
      <selection pane="topRight" activeCell="B1" sqref="B1"/>
      <selection pane="bottomLeft" activeCell="A4" sqref="A4"/>
      <selection pane="bottomRight" activeCell="I12" sqref="I12"/>
    </sheetView>
  </sheetViews>
  <sheetFormatPr defaultRowHeight="14.5" x14ac:dyDescent="0.35"/>
  <cols>
    <col min="1" max="1" width="8.7265625" style="7"/>
    <col min="5" max="5" width="9.1796875" bestFit="1" customWidth="1"/>
    <col min="7" max="7" width="9.6328125" customWidth="1"/>
    <col min="10" max="10" width="9.1796875" bestFit="1" customWidth="1"/>
  </cols>
  <sheetData>
    <row r="1" spans="1:13" x14ac:dyDescent="0.35">
      <c r="B1" s="6" t="s">
        <v>102</v>
      </c>
      <c r="C1" s="6"/>
      <c r="D1" s="6" t="s">
        <v>112</v>
      </c>
      <c r="E1" s="1">
        <v>1636192.7068976758</v>
      </c>
      <c r="G1" s="6" t="s">
        <v>111</v>
      </c>
      <c r="H1" s="6" t="s">
        <v>112</v>
      </c>
      <c r="I1" s="1">
        <v>1636397.136056823</v>
      </c>
    </row>
    <row r="2" spans="1:13" x14ac:dyDescent="0.35">
      <c r="B2" s="83" t="s">
        <v>107</v>
      </c>
      <c r="C2" s="83"/>
      <c r="D2" s="83"/>
      <c r="E2" s="7"/>
      <c r="F2" s="7"/>
      <c r="G2" s="83" t="s">
        <v>110</v>
      </c>
      <c r="H2" s="83"/>
      <c r="I2" s="83"/>
      <c r="J2" s="7"/>
      <c r="K2" s="7"/>
    </row>
    <row r="3" spans="1:13" x14ac:dyDescent="0.35">
      <c r="A3" s="7" t="s">
        <v>103</v>
      </c>
      <c r="B3" s="7" t="s">
        <v>104</v>
      </c>
      <c r="C3" s="7" t="s">
        <v>105</v>
      </c>
      <c r="D3" s="7" t="s">
        <v>106</v>
      </c>
      <c r="E3" s="7" t="s">
        <v>108</v>
      </c>
      <c r="F3" s="7" t="s">
        <v>109</v>
      </c>
      <c r="G3" s="7" t="s">
        <v>104</v>
      </c>
      <c r="H3" s="7" t="s">
        <v>105</v>
      </c>
      <c r="I3" s="7" t="s">
        <v>106</v>
      </c>
      <c r="J3" s="7" t="s">
        <v>108</v>
      </c>
      <c r="K3" s="7" t="s">
        <v>109</v>
      </c>
    </row>
    <row r="4" spans="1:13" x14ac:dyDescent="0.35">
      <c r="A4" s="7">
        <v>2020</v>
      </c>
      <c r="B4">
        <v>34277.199141844991</v>
      </c>
      <c r="C4">
        <v>2321.5648425789477</v>
      </c>
      <c r="D4">
        <v>788.75127146687635</v>
      </c>
      <c r="E4">
        <v>407.82314198898746</v>
      </c>
      <c r="F4">
        <v>1.1608877754905143</v>
      </c>
      <c r="G4">
        <v>34277.199141844991</v>
      </c>
      <c r="H4">
        <v>2321.5648425789477</v>
      </c>
      <c r="I4">
        <v>788.75127146687635</v>
      </c>
      <c r="J4">
        <v>407.82314198898746</v>
      </c>
      <c r="K4">
        <v>1.1608877754905143</v>
      </c>
      <c r="M4" t="s">
        <v>113</v>
      </c>
    </row>
    <row r="5" spans="1:13" x14ac:dyDescent="0.35">
      <c r="A5" s="7">
        <v>2021</v>
      </c>
      <c r="B5">
        <v>35165.121247621755</v>
      </c>
      <c r="C5">
        <v>2379.9263302503427</v>
      </c>
      <c r="D5">
        <v>808.27545704244937</v>
      </c>
      <c r="E5">
        <v>410.94173973116614</v>
      </c>
      <c r="F5">
        <v>1.1873605732217891</v>
      </c>
      <c r="G5">
        <v>35115.583171886799</v>
      </c>
      <c r="H5">
        <v>2377.7288235275964</v>
      </c>
      <c r="I5">
        <v>808.26656489764855</v>
      </c>
      <c r="J5">
        <v>410.94173973116614</v>
      </c>
      <c r="K5">
        <v>1.1873605732217891</v>
      </c>
      <c r="M5" t="s">
        <v>114</v>
      </c>
    </row>
    <row r="6" spans="1:13" x14ac:dyDescent="0.35">
      <c r="A6" s="7">
        <v>2022</v>
      </c>
      <c r="B6">
        <v>36013.472518803406</v>
      </c>
      <c r="C6">
        <v>2446.0016009500437</v>
      </c>
      <c r="D6">
        <v>828.2433800902819</v>
      </c>
      <c r="E6">
        <v>414.02151336543744</v>
      </c>
      <c r="F6">
        <v>1.214176483872345</v>
      </c>
      <c r="G6">
        <v>35961.77268099488</v>
      </c>
      <c r="H6">
        <v>2443.7000381294561</v>
      </c>
      <c r="I6">
        <v>828.23401706826564</v>
      </c>
      <c r="J6">
        <v>413.50761406295908</v>
      </c>
      <c r="K6">
        <v>1.2139808624652919</v>
      </c>
      <c r="M6" t="s">
        <v>116</v>
      </c>
    </row>
    <row r="7" spans="1:13" x14ac:dyDescent="0.35">
      <c r="A7" s="7">
        <v>2023</v>
      </c>
      <c r="B7">
        <v>36922.566915279174</v>
      </c>
      <c r="C7">
        <v>2506.7356697538448</v>
      </c>
      <c r="D7">
        <v>848.64868097765043</v>
      </c>
      <c r="E7">
        <v>416.04403382057421</v>
      </c>
      <c r="F7">
        <v>1.2409166152120217</v>
      </c>
      <c r="G7">
        <v>36868.342905707788</v>
      </c>
      <c r="H7">
        <v>2504.3246812721145</v>
      </c>
      <c r="I7">
        <v>848.64065073173481</v>
      </c>
      <c r="J7">
        <v>415.13446229353281</v>
      </c>
      <c r="K7">
        <v>1.2403827271184804</v>
      </c>
      <c r="M7" t="s">
        <v>115</v>
      </c>
    </row>
    <row r="8" spans="1:13" x14ac:dyDescent="0.35">
      <c r="A8" s="7">
        <v>2024</v>
      </c>
      <c r="B8">
        <v>37843.633778184012</v>
      </c>
      <c r="C8">
        <v>2568.4824404767392</v>
      </c>
      <c r="D8">
        <v>869.49785280278059</v>
      </c>
      <c r="E8">
        <v>418.18704448041774</v>
      </c>
      <c r="F8">
        <v>1.2676260224338594</v>
      </c>
      <c r="G8">
        <v>37786.948193892618</v>
      </c>
      <c r="H8">
        <v>2565.9683016832641</v>
      </c>
      <c r="I8">
        <v>869.49292901364049</v>
      </c>
      <c r="J8">
        <v>416.88971988292656</v>
      </c>
      <c r="K8">
        <v>1.2666203560583575</v>
      </c>
    </row>
    <row r="9" spans="1:13" x14ac:dyDescent="0.35">
      <c r="A9" s="7">
        <v>2025</v>
      </c>
      <c r="B9">
        <v>38776.924165739169</v>
      </c>
      <c r="C9">
        <v>2631.1841541784588</v>
      </c>
      <c r="D9">
        <v>890.77221883618313</v>
      </c>
      <c r="E9">
        <v>420.42663240221668</v>
      </c>
      <c r="F9">
        <v>1.2943386499743039</v>
      </c>
      <c r="G9">
        <v>38717.849487208725</v>
      </c>
      <c r="H9">
        <v>2628.5739631744805</v>
      </c>
      <c r="I9">
        <v>890.77246143624575</v>
      </c>
      <c r="J9">
        <v>418.74642428507968</v>
      </c>
      <c r="K9">
        <v>1.2927354041425123</v>
      </c>
    </row>
    <row r="10" spans="1:13" x14ac:dyDescent="0.35">
      <c r="A10" s="7">
        <v>2026</v>
      </c>
      <c r="B10">
        <v>39722.262900865775</v>
      </c>
      <c r="C10">
        <v>2694.8168504105079</v>
      </c>
      <c r="D10">
        <v>912.45460690266498</v>
      </c>
      <c r="E10">
        <v>422.74899703206285</v>
      </c>
      <c r="F10">
        <v>1.3210816416881477</v>
      </c>
      <c r="G10">
        <v>39660.885120112915</v>
      </c>
      <c r="H10">
        <v>2692.1186741660326</v>
      </c>
      <c r="I10">
        <v>912.46237207732133</v>
      </c>
      <c r="J10">
        <v>420.688815704636</v>
      </c>
      <c r="K10">
        <v>1.3187617582699878</v>
      </c>
    </row>
    <row r="11" spans="1:13" x14ac:dyDescent="0.35">
      <c r="A11" s="7">
        <v>2027</v>
      </c>
      <c r="B11">
        <v>40679.472088252543</v>
      </c>
      <c r="C11">
        <v>2759.3571737377242</v>
      </c>
      <c r="D11">
        <v>934.52914536958679</v>
      </c>
      <c r="E11">
        <v>425.14488014079711</v>
      </c>
      <c r="F11">
        <v>1.3478773531720889</v>
      </c>
      <c r="G11">
        <v>40615.891627598925</v>
      </c>
      <c r="H11">
        <v>2756.5801026865015</v>
      </c>
      <c r="I11">
        <v>934.54709499061642</v>
      </c>
      <c r="J11">
        <v>422.70643629628023</v>
      </c>
      <c r="K11">
        <v>1.3447278659780448</v>
      </c>
    </row>
    <row r="12" spans="1:13" x14ac:dyDescent="0.35">
      <c r="A12" s="7">
        <v>2028</v>
      </c>
      <c r="B12">
        <v>41648.367819800762</v>
      </c>
      <c r="C12">
        <v>2824.7824309594835</v>
      </c>
      <c r="D12">
        <v>956.98111645431561</v>
      </c>
      <c r="E12">
        <v>427.60778640741893</v>
      </c>
      <c r="F12">
        <v>1.374744600436933</v>
      </c>
      <c r="G12">
        <v>41582.700518943646</v>
      </c>
      <c r="H12">
        <v>2821.9366337793645</v>
      </c>
      <c r="I12">
        <v>957.01222632496558</v>
      </c>
      <c r="J12">
        <v>424.79205696102559</v>
      </c>
      <c r="K12">
        <v>1.3706581789478771</v>
      </c>
    </row>
    <row r="13" spans="1:13" x14ac:dyDescent="0.35">
      <c r="A13" s="7">
        <v>2029</v>
      </c>
      <c r="B13">
        <v>42628.760283274147</v>
      </c>
      <c r="C13">
        <v>2891.0704862129951</v>
      </c>
      <c r="D13">
        <v>979.79682229929142</v>
      </c>
      <c r="E13">
        <v>430.13290265354948</v>
      </c>
      <c r="F13">
        <v>1.4016994454760134</v>
      </c>
      <c r="G13">
        <v>42561.138387699204</v>
      </c>
      <c r="H13">
        <v>2888.167262776286</v>
      </c>
      <c r="I13">
        <v>979.84438945191312</v>
      </c>
      <c r="J13">
        <v>426.94041777607805</v>
      </c>
      <c r="K13">
        <v>1.396574059115256</v>
      </c>
    </row>
    <row r="14" spans="1:13" x14ac:dyDescent="0.35">
      <c r="A14" s="7">
        <v>2030</v>
      </c>
      <c r="B14">
        <v>43620.453733911825</v>
      </c>
      <c r="C14">
        <v>2958.1996655112121</v>
      </c>
      <c r="D14">
        <v>1002.9634637838685</v>
      </c>
      <c r="E14">
        <v>432.7164429273974</v>
      </c>
      <c r="F14">
        <v>1.4287557013771552</v>
      </c>
      <c r="G14">
        <v>43551.026857799057</v>
      </c>
      <c r="H14">
        <v>2955.2514973473421</v>
      </c>
      <c r="I14">
        <v>1003.0311130123606</v>
      </c>
      <c r="J14">
        <v>429.1474643244315</v>
      </c>
      <c r="K14">
        <v>1.4224943589536496</v>
      </c>
    </row>
    <row r="15" spans="1:13" x14ac:dyDescent="0.35">
      <c r="A15" s="7">
        <v>2031</v>
      </c>
      <c r="B15">
        <v>44623.246428461243</v>
      </c>
      <c r="C15">
        <v>3026.148670847148</v>
      </c>
      <c r="D15">
        <v>1026.469031607367</v>
      </c>
      <c r="E15">
        <v>435.35525187404767</v>
      </c>
      <c r="F15">
        <v>1.455925267379427</v>
      </c>
      <c r="G15">
        <v>44449.391145545109</v>
      </c>
      <c r="H15">
        <v>3024.2477617584323</v>
      </c>
      <c r="I15">
        <v>1026.5530918195755</v>
      </c>
      <c r="J15">
        <v>431.40988480618506</v>
      </c>
      <c r="K15">
        <v>1.4484358039709377</v>
      </c>
    </row>
    <row r="16" spans="1:13" x14ac:dyDescent="0.35">
      <c r="A16" s="7">
        <v>2032</v>
      </c>
      <c r="B16">
        <v>45636.930558571752</v>
      </c>
      <c r="C16">
        <v>3094.8965039516502</v>
      </c>
      <c r="D16">
        <v>1050.3022089581002</v>
      </c>
      <c r="E16">
        <v>438.04656471973834</v>
      </c>
      <c r="F16">
        <v>1.4832183605469833</v>
      </c>
      <c r="G16">
        <v>45457.450776929029</v>
      </c>
      <c r="H16">
        <v>3093.0282277345518</v>
      </c>
      <c r="I16">
        <v>1050.4142148571768</v>
      </c>
      <c r="J16">
        <v>433.60809796838385</v>
      </c>
      <c r="K16">
        <v>1.4743708589189397</v>
      </c>
    </row>
    <row r="17" spans="1:11" x14ac:dyDescent="0.35">
      <c r="A17" s="7">
        <v>2033</v>
      </c>
      <c r="B17">
        <v>46661.292203059071</v>
      </c>
      <c r="C17">
        <v>3164.4223993394367</v>
      </c>
      <c r="D17">
        <v>1074.4522849607627</v>
      </c>
      <c r="E17">
        <v>440.78786220469937</v>
      </c>
      <c r="F17">
        <v>1.5106436842967796</v>
      </c>
      <c r="G17">
        <v>46475.74516409784</v>
      </c>
      <c r="H17">
        <v>3162.608086760928</v>
      </c>
      <c r="I17">
        <v>1074.5976335772586</v>
      </c>
      <c r="J17">
        <v>435.85885163965986</v>
      </c>
      <c r="K17">
        <v>1.5003154850606848</v>
      </c>
    </row>
    <row r="18" spans="1:11" x14ac:dyDescent="0.35">
      <c r="A18" s="7">
        <v>2034</v>
      </c>
      <c r="B18">
        <v>47696.111308589527</v>
      </c>
      <c r="C18">
        <v>3234.7057660692703</v>
      </c>
      <c r="D18">
        <v>1098.909078038517</v>
      </c>
      <c r="E18">
        <v>443.57678306393859</v>
      </c>
      <c r="F18">
        <v>1.5382085580462488</v>
      </c>
      <c r="G18">
        <v>47504.867579342346</v>
      </c>
      <c r="H18">
        <v>3232.964175355422</v>
      </c>
      <c r="I18">
        <v>1099.0936102660187</v>
      </c>
      <c r="J18">
        <v>438.16136791687916</v>
      </c>
      <c r="K18">
        <v>1.5262845808302659</v>
      </c>
    </row>
    <row r="19" spans="1:11" x14ac:dyDescent="0.35">
      <c r="A19" s="7">
        <v>2035</v>
      </c>
      <c r="B19">
        <v>48741.161702788646</v>
      </c>
      <c r="C19">
        <v>3305.726137562971</v>
      </c>
      <c r="D19">
        <v>1123.6628683151448</v>
      </c>
      <c r="E19">
        <v>446.41107137286048</v>
      </c>
      <c r="F19">
        <v>1.5659190226042274</v>
      </c>
      <c r="G19">
        <v>48544.600599631609</v>
      </c>
      <c r="H19">
        <v>3304.0779358433206</v>
      </c>
      <c r="I19">
        <v>1123.8928555104362</v>
      </c>
      <c r="J19">
        <v>440.51222438702786</v>
      </c>
      <c r="K19">
        <v>1.5522910766731843</v>
      </c>
    </row>
    <row r="20" spans="1:11" x14ac:dyDescent="0.35">
      <c r="A20" s="7">
        <v>2036</v>
      </c>
      <c r="B20">
        <v>49796.211140743799</v>
      </c>
      <c r="C20">
        <v>3377.4631288138821</v>
      </c>
      <c r="D20">
        <v>1148.7043382018887</v>
      </c>
      <c r="E20">
        <v>449.28854500137447</v>
      </c>
      <c r="F20">
        <v>1.5937799301098194</v>
      </c>
      <c r="G20">
        <v>49594.728951413636</v>
      </c>
      <c r="H20">
        <v>3375.9309027573477</v>
      </c>
      <c r="I20">
        <v>1148.9864896674678</v>
      </c>
      <c r="J20">
        <v>442.90856147127306</v>
      </c>
      <c r="K20">
        <v>1.5783462262392178</v>
      </c>
    </row>
    <row r="21" spans="1:11" x14ac:dyDescent="0.35">
      <c r="A21" s="7">
        <v>2037</v>
      </c>
      <c r="B21">
        <v>50861.021384245047</v>
      </c>
      <c r="C21">
        <v>3449.8964003351393</v>
      </c>
      <c r="D21">
        <v>1174.02452035243</v>
      </c>
      <c r="E21">
        <v>452.20707683466225</v>
      </c>
      <c r="F21">
        <v>1.6217950238154244</v>
      </c>
      <c r="G21">
        <v>50655.032947062144</v>
      </c>
      <c r="H21">
        <v>3448.5046795934936</v>
      </c>
      <c r="I21">
        <v>1174.3659884387359</v>
      </c>
      <c r="J21">
        <v>445.34785580176231</v>
      </c>
      <c r="K21">
        <v>1.604459803006375</v>
      </c>
    </row>
    <row r="22" spans="1:11" x14ac:dyDescent="0.35">
      <c r="A22" s="7">
        <v>2038</v>
      </c>
      <c r="B22">
        <v>51935.34831227026</v>
      </c>
      <c r="C22">
        <v>3523.005628233655</v>
      </c>
      <c r="D22">
        <v>1199.6147522201225</v>
      </c>
      <c r="E22">
        <v>455.16458370293748</v>
      </c>
      <c r="F22">
        <v>1.649967010896674</v>
      </c>
      <c r="G22">
        <v>51725.288494088869</v>
      </c>
      <c r="H22">
        <v>3521.7809039934614</v>
      </c>
      <c r="I22">
        <v>1200.0231357735634</v>
      </c>
      <c r="J22">
        <v>447.82780192473047</v>
      </c>
      <c r="K22">
        <v>1.6306402459893625</v>
      </c>
    </row>
    <row r="23" spans="1:11" x14ac:dyDescent="0.35">
      <c r="A23" s="7">
        <v>2039</v>
      </c>
      <c r="B23">
        <v>53018.942060820227</v>
      </c>
      <c r="C23">
        <v>3596.7704798375412</v>
      </c>
      <c r="D23">
        <v>1225.4666365086423</v>
      </c>
      <c r="E23">
        <v>458.15901995455823</v>
      </c>
      <c r="F23">
        <v>1.6782976302005845</v>
      </c>
      <c r="G23">
        <v>52805.267085235253</v>
      </c>
      <c r="H23">
        <v>3595.7412190245991</v>
      </c>
      <c r="I23">
        <v>1225.9499829971328</v>
      </c>
      <c r="J23">
        <v>450.34624041565593</v>
      </c>
      <c r="K23">
        <v>1.6568947736958968</v>
      </c>
    </row>
    <row r="24" spans="1:11" x14ac:dyDescent="0.35">
      <c r="A24" s="7">
        <v>2040</v>
      </c>
      <c r="B24">
        <v>54111.547190038335</v>
      </c>
      <c r="C24">
        <v>3671.1705943481079</v>
      </c>
      <c r="D24">
        <v>1251.5720068666653</v>
      </c>
      <c r="E24">
        <v>461.18837381509911</v>
      </c>
      <c r="F24">
        <v>1.7067877160798579</v>
      </c>
      <c r="G24">
        <v>53894.735821200782</v>
      </c>
      <c r="H24">
        <v>3670.3672497860489</v>
      </c>
      <c r="I24">
        <v>1252.1388133900871</v>
      </c>
      <c r="J24">
        <v>452.90111428596407</v>
      </c>
      <c r="K24">
        <v>1.6832294779662822</v>
      </c>
    </row>
    <row r="25" spans="1:11" x14ac:dyDescent="0.35">
      <c r="A25" s="7">
        <v>2041</v>
      </c>
      <c r="B25">
        <v>55212.902876508539</v>
      </c>
      <c r="C25">
        <v>3746.1855680294593</v>
      </c>
      <c r="D25">
        <v>1277.922898236475</v>
      </c>
      <c r="E25">
        <v>464.25066540783507</v>
      </c>
      <c r="F25">
        <v>1.7354372590042733</v>
      </c>
      <c r="G25">
        <v>54918.396070315037</v>
      </c>
      <c r="H25">
        <v>3744.4867365039058</v>
      </c>
      <c r="I25">
        <v>1278.5580072605894</v>
      </c>
      <c r="J25">
        <v>455.49044253089625</v>
      </c>
      <c r="K25">
        <v>1.7096494047268809</v>
      </c>
    </row>
    <row r="26" spans="1:11" x14ac:dyDescent="0.35">
      <c r="A26" s="7">
        <v>2042</v>
      </c>
      <c r="B26">
        <v>56322.743128642665</v>
      </c>
      <c r="C26">
        <v>3821.7949434886091</v>
      </c>
      <c r="D26">
        <v>1304.5115213236024</v>
      </c>
      <c r="E26">
        <v>467.34394575554683</v>
      </c>
      <c r="F26">
        <v>1.7642454633677283</v>
      </c>
      <c r="G26">
        <v>56023.232010836335</v>
      </c>
      <c r="H26">
        <v>3820.3387949451526</v>
      </c>
      <c r="I26">
        <v>1305.2472545913697</v>
      </c>
      <c r="J26">
        <v>457.98039027558207</v>
      </c>
      <c r="K26">
        <v>1.736113265983664</v>
      </c>
    </row>
    <row r="27" spans="1:11" x14ac:dyDescent="0.35">
      <c r="A27" s="7">
        <v>2043</v>
      </c>
      <c r="B27">
        <v>57440.797023118947</v>
      </c>
      <c r="C27">
        <v>3897.9782026358635</v>
      </c>
      <c r="D27">
        <v>1331.3302407087197</v>
      </c>
      <c r="E27">
        <v>470.46629635308136</v>
      </c>
      <c r="F27">
        <v>1.7932108027482159</v>
      </c>
      <c r="G27">
        <v>57136.474333754326</v>
      </c>
      <c r="H27">
        <v>3896.8036149609375</v>
      </c>
      <c r="I27">
        <v>1332.1777913543872</v>
      </c>
      <c r="J27">
        <v>460.50415278195817</v>
      </c>
      <c r="K27">
        <v>1.7626273089415883</v>
      </c>
    </row>
    <row r="28" spans="1:11" x14ac:dyDescent="0.35">
      <c r="A28" s="7">
        <v>2044</v>
      </c>
      <c r="B28">
        <v>58566.788960397229</v>
      </c>
      <c r="C28">
        <v>3974.7147629492842</v>
      </c>
      <c r="D28">
        <v>1358.3715561733216</v>
      </c>
      <c r="E28">
        <v>473.61582906350986</v>
      </c>
      <c r="F28">
        <v>1.8223310727835127</v>
      </c>
      <c r="G28">
        <v>58258.377569306664</v>
      </c>
      <c r="H28">
        <v>3973.8662347009213</v>
      </c>
      <c r="I28">
        <v>1359.3426582564655</v>
      </c>
      <c r="J28">
        <v>463.06124004159813</v>
      </c>
      <c r="K28">
        <v>1.7891972665665936</v>
      </c>
    </row>
    <row r="29" spans="1:11" x14ac:dyDescent="0.35">
      <c r="A29" s="7">
        <v>2045</v>
      </c>
      <c r="B29">
        <v>59700.438937401603</v>
      </c>
      <c r="C29">
        <v>4051.9839766980317</v>
      </c>
      <c r="D29">
        <v>1385.6280868568845</v>
      </c>
      <c r="E29">
        <v>476.79068618974071</v>
      </c>
      <c r="F29">
        <v>1.85160344177082</v>
      </c>
      <c r="G29">
        <v>59388.683410109152</v>
      </c>
      <c r="H29">
        <v>4051.5082579977147</v>
      </c>
      <c r="I29">
        <v>1386.7350059521975</v>
      </c>
      <c r="J29">
        <v>465.64855332745714</v>
      </c>
      <c r="K29">
        <v>1.8158274969443828</v>
      </c>
    </row>
    <row r="30" spans="1:11" x14ac:dyDescent="0.35">
      <c r="A30" s="7">
        <v>2046</v>
      </c>
      <c r="B30">
        <v>60841.462835532242</v>
      </c>
      <c r="C30">
        <v>4129.7651328079346</v>
      </c>
      <c r="D30">
        <v>1413.0925579053405</v>
      </c>
      <c r="E30">
        <v>479.98904063342059</v>
      </c>
      <c r="F30">
        <v>1.8810244990679408</v>
      </c>
      <c r="G30">
        <v>60527.134298002529</v>
      </c>
      <c r="H30">
        <v>4129.7112580679131</v>
      </c>
      <c r="I30">
        <v>1414.3480942436368</v>
      </c>
      <c r="J30">
        <v>468.26354868522316</v>
      </c>
      <c r="K30">
        <v>1.8425212397816726</v>
      </c>
    </row>
    <row r="31" spans="1:11" x14ac:dyDescent="0.35">
      <c r="A31" s="7">
        <v>2047</v>
      </c>
      <c r="B31">
        <v>61989.572722231977</v>
      </c>
      <c r="C31">
        <v>4208.0374610784047</v>
      </c>
      <c r="D31">
        <v>1440.7577893085424</v>
      </c>
      <c r="E31">
        <v>483.20909608921988</v>
      </c>
      <c r="F31">
        <v>1.9105903013570285</v>
      </c>
      <c r="G31">
        <v>61673.469951925654</v>
      </c>
      <c r="H31">
        <v>4208.4567570423833</v>
      </c>
      <c r="I31">
        <v>1442.1752766324414</v>
      </c>
      <c r="J31">
        <v>470.90402075359827</v>
      </c>
      <c r="K31">
        <v>1.8692807868706278</v>
      </c>
    </row>
    <row r="32" spans="1:11" x14ac:dyDescent="0.35">
      <c r="A32" s="7">
        <v>2048</v>
      </c>
      <c r="B32">
        <v>63144.477164399519</v>
      </c>
      <c r="C32">
        <v>4286.780138483532</v>
      </c>
      <c r="D32">
        <v>1468.6166866586116</v>
      </c>
      <c r="E32">
        <v>486.44908724449169</v>
      </c>
      <c r="F32">
        <v>1.940296416823676</v>
      </c>
      <c r="G32">
        <v>62827.427481243227</v>
      </c>
      <c r="H32">
        <v>4287.7262211700918</v>
      </c>
      <c r="I32">
        <v>1470.2099881374875</v>
      </c>
      <c r="J32">
        <v>473.56798426814106</v>
      </c>
      <c r="K32">
        <v>1.8961076042476501</v>
      </c>
    </row>
    <row r="33" spans="1:11" x14ac:dyDescent="0.35">
      <c r="A33" s="7">
        <v>2049</v>
      </c>
      <c r="B33">
        <v>64305.881552005449</v>
      </c>
      <c r="C33">
        <v>4365.9722973115049</v>
      </c>
      <c r="D33">
        <v>1496.6622335914385</v>
      </c>
      <c r="E33">
        <v>489.70727996746962</v>
      </c>
      <c r="F33">
        <v>1.9701379673006034</v>
      </c>
      <c r="G33">
        <v>63988.74151041123</v>
      </c>
      <c r="H33">
        <v>4367.5010599726447</v>
      </c>
      <c r="I33">
        <v>1498.4457355363147</v>
      </c>
      <c r="J33">
        <v>476.25360192588982</v>
      </c>
      <c r="K33">
        <v>1.9230024242853558</v>
      </c>
    </row>
    <row r="34" spans="1:11" x14ac:dyDescent="0.35">
      <c r="A34" s="7">
        <v>2050</v>
      </c>
      <c r="B34">
        <v>65473.488430325473</v>
      </c>
      <c r="C34">
        <v>4445.5930349163054</v>
      </c>
      <c r="D34">
        <v>1524.8874857007861</v>
      </c>
      <c r="E34">
        <v>492.9819714750447</v>
      </c>
      <c r="F34">
        <v>2.0001096684243307</v>
      </c>
      <c r="G34">
        <v>65157.144331815616</v>
      </c>
      <c r="H34">
        <v>4447.7626284488906</v>
      </c>
      <c r="I34">
        <v>1526.8760895544435</v>
      </c>
      <c r="J34">
        <v>478.95914044867453</v>
      </c>
      <c r="K34">
        <v>1.9499653187776131</v>
      </c>
    </row>
    <row r="35" spans="1:11" x14ac:dyDescent="0.35">
      <c r="A35" s="7">
        <v>2051</v>
      </c>
      <c r="B35">
        <v>66646.997839271178</v>
      </c>
      <c r="C35">
        <v>4525.6214248734132</v>
      </c>
      <c r="D35">
        <v>1553.2855657385223</v>
      </c>
      <c r="E35">
        <v>496.27149047584442</v>
      </c>
      <c r="F35">
        <v>2.030205867853752</v>
      </c>
      <c r="G35">
        <v>66332.366081142478</v>
      </c>
      <c r="H35">
        <v>4528.4922316614902</v>
      </c>
      <c r="I35">
        <v>1555.4946786473781</v>
      </c>
      <c r="J35">
        <v>481.68294374802736</v>
      </c>
      <c r="K35">
        <v>1.9769957597161607</v>
      </c>
    </row>
    <row r="36" spans="1:11" x14ac:dyDescent="0.35">
      <c r="A36" s="7">
        <v>2052</v>
      </c>
      <c r="B36">
        <v>67826.107658354755</v>
      </c>
      <c r="C36">
        <v>4606.0365293475907</v>
      </c>
      <c r="D36">
        <v>1581.8496599358582</v>
      </c>
      <c r="E36">
        <v>499.57419728706492</v>
      </c>
      <c r="F36">
        <v>2.0604205816006846</v>
      </c>
      <c r="G36">
        <v>67514.134930988759</v>
      </c>
      <c r="H36">
        <v>4609.6711312175439</v>
      </c>
      <c r="I36">
        <v>1584.2951841041308</v>
      </c>
      <c r="J36">
        <v>484.42341646218682</v>
      </c>
      <c r="K36">
        <v>2.004092671825946</v>
      </c>
    </row>
    <row r="37" spans="1:11" x14ac:dyDescent="0.35">
      <c r="A37" s="7">
        <v>2053</v>
      </c>
      <c r="B37">
        <v>69010.513955887</v>
      </c>
      <c r="C37">
        <v>4686.8174124958623</v>
      </c>
      <c r="D37">
        <v>1610.5730152993474</v>
      </c>
      <c r="E37">
        <v>502.88848392507197</v>
      </c>
      <c r="F37">
        <v>2.0907475285238579</v>
      </c>
      <c r="G37">
        <v>68702.177299306713</v>
      </c>
      <c r="H37">
        <v>4691.2805532775719</v>
      </c>
      <c r="I37">
        <v>1613.2713362599795</v>
      </c>
      <c r="J37">
        <v>487.17901378414575</v>
      </c>
      <c r="K37">
        <v>2.0312544793388034</v>
      </c>
    </row>
    <row r="38" spans="1:11" x14ac:dyDescent="0.35">
      <c r="A38" s="7">
        <v>2054</v>
      </c>
      <c r="B38">
        <v>70199.911341066079</v>
      </c>
      <c r="C38">
        <v>4767.9431547425211</v>
      </c>
      <c r="D38">
        <v>1639.4489377521541</v>
      </c>
      <c r="E38">
        <v>506.21277417063453</v>
      </c>
      <c r="F38">
        <v>2.1211801630391398</v>
      </c>
      <c r="G38">
        <v>69896.218069923794</v>
      </c>
      <c r="H38">
        <v>4773.30169781115</v>
      </c>
      <c r="I38">
        <v>1642.4169116484479</v>
      </c>
      <c r="J38">
        <v>489.94823510598462</v>
      </c>
      <c r="K38">
        <v>2.0584791485274563</v>
      </c>
    </row>
    <row r="39" spans="1:11" x14ac:dyDescent="0.35">
      <c r="A39" s="7">
        <v>2055</v>
      </c>
      <c r="B39">
        <v>71393.993317674482</v>
      </c>
      <c r="C39">
        <v>4849.3928677756912</v>
      </c>
      <c r="D39">
        <v>1668.4707910057427</v>
      </c>
      <c r="E39">
        <v>509.54552361008996</v>
      </c>
      <c r="F39">
        <v>2.1517117060999853</v>
      </c>
      <c r="G39">
        <v>71095.980822851328</v>
      </c>
      <c r="H39">
        <v>4855.7157488755247</v>
      </c>
      <c r="I39">
        <v>1671.7257309531938</v>
      </c>
      <c r="J39">
        <v>492.72961997892099</v>
      </c>
      <c r="K39">
        <v>2.0857642269441303</v>
      </c>
    </row>
    <row r="40" spans="1:11" x14ac:dyDescent="0.35">
      <c r="A40" s="7">
        <v>2056</v>
      </c>
      <c r="B40">
        <v>72592.452638163508</v>
      </c>
      <c r="C40">
        <v>4931.1457101264596</v>
      </c>
      <c r="D40">
        <v>1697.6319960602918</v>
      </c>
      <c r="E40">
        <v>512.88521965390953</v>
      </c>
      <c r="F40">
        <v>2.1823351745030184</v>
      </c>
      <c r="G40">
        <v>72301.188072445002</v>
      </c>
      <c r="H40">
        <v>4938.5038857344398</v>
      </c>
      <c r="I40">
        <v>1701.1916576438452</v>
      </c>
      <c r="J40">
        <v>495.52174547931855</v>
      </c>
      <c r="K40">
        <v>2.1131068799595516</v>
      </c>
    </row>
    <row r="41" spans="1:11" x14ac:dyDescent="0.35">
      <c r="A41" s="7">
        <v>2057</v>
      </c>
      <c r="B41">
        <v>73794.981656960736</v>
      </c>
      <c r="C41">
        <v>5013.1809032026549</v>
      </c>
      <c r="D41">
        <v>1726.926031243549</v>
      </c>
      <c r="E41">
        <v>516.23038153417008</v>
      </c>
      <c r="F41">
        <v>2.2130434085743453</v>
      </c>
      <c r="G41">
        <v>73511.561511732958</v>
      </c>
      <c r="H41">
        <v>5021.6472946639815</v>
      </c>
      <c r="I41">
        <v>1730.8085971975793</v>
      </c>
      <c r="J41">
        <v>498.32322442917939</v>
      </c>
      <c r="K41">
        <v>2.1405039249877316</v>
      </c>
    </row>
    <row r="42" spans="1:11" x14ac:dyDescent="0.35">
      <c r="A42" s="7">
        <v>2058</v>
      </c>
      <c r="B42">
        <v>75001.272681900038</v>
      </c>
      <c r="C42">
        <v>5095.4777476589934</v>
      </c>
      <c r="D42">
        <v>1756.3464327080526</v>
      </c>
      <c r="E42">
        <v>519.57956028238277</v>
      </c>
      <c r="F42">
        <v>2.2438290982925921</v>
      </c>
      <c r="G42">
        <v>74726.822261427893</v>
      </c>
      <c r="H42">
        <v>5105.127181313791</v>
      </c>
      <c r="I42">
        <v>1760.5704968223336</v>
      </c>
      <c r="J42">
        <v>501.13270413689338</v>
      </c>
      <c r="K42">
        <v>2.1679518636548338</v>
      </c>
    </row>
    <row r="43" spans="1:11" x14ac:dyDescent="0.35">
      <c r="A43" s="7">
        <v>2059</v>
      </c>
      <c r="B43">
        <v>76211.018322730175</v>
      </c>
      <c r="C43">
        <v>5178.0156399948673</v>
      </c>
      <c r="D43">
        <v>1785.8867953156287</v>
      </c>
      <c r="E43">
        <v>522.93133868902964</v>
      </c>
      <c r="F43">
        <v>2.2746848079048148</v>
      </c>
      <c r="G43">
        <v>75946.691122287826</v>
      </c>
      <c r="H43">
        <v>5188.9247835086016</v>
      </c>
      <c r="I43">
        <v>1790.471345608926</v>
      </c>
      <c r="J43">
        <v>503.94886545573712</v>
      </c>
      <c r="K43">
        <v>2.1954469120934568</v>
      </c>
    </row>
    <row r="44" spans="1:11" x14ac:dyDescent="0.35">
      <c r="A44" s="7">
        <v>2060</v>
      </c>
      <c r="B44">
        <v>77423.911835719773</v>
      </c>
      <c r="C44">
        <v>5260.7740892794318</v>
      </c>
      <c r="D44">
        <v>1815.5407738460312</v>
      </c>
      <c r="E44">
        <v>526.28433124604555</v>
      </c>
      <c r="F44">
        <v>2.3056029990913314</v>
      </c>
      <c r="G44">
        <v>77170.888829614807</v>
      </c>
      <c r="H44">
        <v>5273.0213843880138</v>
      </c>
      <c r="I44">
        <v>1820.5051750486864</v>
      </c>
      <c r="J44">
        <v>506.770422037451</v>
      </c>
      <c r="K44">
        <v>2.2229850294968818</v>
      </c>
    </row>
    <row r="45" spans="1:11" x14ac:dyDescent="0.35">
      <c r="A45" s="7">
        <v>2061</v>
      </c>
      <c r="B45">
        <v>78639.647463436457</v>
      </c>
      <c r="C45">
        <v>5343.7327339120247</v>
      </c>
      <c r="D45">
        <v>1845.3020844736081</v>
      </c>
      <c r="E45">
        <v>529.63718407335182</v>
      </c>
      <c r="F45">
        <v>2.3365760527352175</v>
      </c>
      <c r="G45">
        <v>78399.136308781483</v>
      </c>
      <c r="H45">
        <v>5357.3983257929985</v>
      </c>
      <c r="I45">
        <v>1850.6660598610072</v>
      </c>
      <c r="J45">
        <v>509.5961197066112</v>
      </c>
      <c r="K45">
        <v>2.2505619450391974</v>
      </c>
    </row>
    <row r="46" spans="1:11" x14ac:dyDescent="0.35">
      <c r="A46" s="7">
        <v>2062</v>
      </c>
      <c r="B46">
        <v>79857.920768834229</v>
      </c>
      <c r="C46">
        <v>5426.8713583330382</v>
      </c>
      <c r="D46">
        <v>1875.1645064621882</v>
      </c>
      <c r="E46">
        <v>532.9885748304257</v>
      </c>
      <c r="F46">
        <v>2.3675962893516882</v>
      </c>
      <c r="G46">
        <v>79631.154930763456</v>
      </c>
      <c r="H46">
        <v>5442.0370218161297</v>
      </c>
      <c r="I46">
        <v>1880.9481190818854</v>
      </c>
      <c r="J46">
        <v>512.42473591081182</v>
      </c>
      <c r="K46">
        <v>2.2781731832494545</v>
      </c>
    </row>
    <row r="47" spans="1:11" x14ac:dyDescent="0.35">
      <c r="A47" s="7">
        <v>2063</v>
      </c>
      <c r="B47">
        <v>81078.428962846068</v>
      </c>
      <c r="C47">
        <v>5510.1699096078082</v>
      </c>
      <c r="D47">
        <v>1905.1218840338465</v>
      </c>
      <c r="E47">
        <v>536.33721261377229</v>
      </c>
      <c r="F47">
        <v>2.3986559882319067</v>
      </c>
      <c r="G47">
        <v>80866.666766732204</v>
      </c>
      <c r="H47">
        <v>5526.9189724403814</v>
      </c>
      <c r="I47">
        <v>1911.3455173701857</v>
      </c>
      <c r="J47">
        <v>515.25507921941391</v>
      </c>
      <c r="K47">
        <v>2.3058140879167843</v>
      </c>
    </row>
    <row r="48" spans="1:11" x14ac:dyDescent="0.35">
      <c r="A48" s="7">
        <v>2064</v>
      </c>
      <c r="B48">
        <v>82300.871224733826</v>
      </c>
      <c r="C48">
        <v>5593.6085138126218</v>
      </c>
      <c r="D48">
        <v>1935.1681283722558</v>
      </c>
      <c r="E48">
        <v>539.68183784104838</v>
      </c>
      <c r="F48">
        <v>2.4297474053549131</v>
      </c>
      <c r="G48">
        <v>82105.394840832974</v>
      </c>
      <c r="H48">
        <v>5612.0257771978222</v>
      </c>
      <c r="I48">
        <v>1941.8524664933309</v>
      </c>
      <c r="J48">
        <v>518.08598885434367</v>
      </c>
      <c r="K48">
        <v>2.3334798445960612</v>
      </c>
    </row>
    <row r="49" spans="1:11" x14ac:dyDescent="0.35">
      <c r="A49" s="7">
        <v>2065</v>
      </c>
      <c r="B49">
        <v>83524.949014505721</v>
      </c>
      <c r="C49">
        <v>5677.1674921579715</v>
      </c>
      <c r="D49">
        <v>1965.2972197255913</v>
      </c>
      <c r="E49">
        <v>543.02122212249549</v>
      </c>
      <c r="F49">
        <v>2.4608627901203999</v>
      </c>
      <c r="G49">
        <v>83347.063380337218</v>
      </c>
      <c r="H49">
        <v>5697.3391487853305</v>
      </c>
      <c r="I49">
        <v>1972.4632269583497</v>
      </c>
      <c r="J49">
        <v>520.91633424290001</v>
      </c>
      <c r="K49">
        <v>2.3611655017786974</v>
      </c>
    </row>
    <row r="50" spans="1:11" x14ac:dyDescent="0.35">
      <c r="A50" s="7">
        <v>2066</v>
      </c>
      <c r="B50">
        <v>84750.366376769962</v>
      </c>
      <c r="C50">
        <v>5760.8273767903574</v>
      </c>
      <c r="D50">
        <v>1995.5032095780339</v>
      </c>
      <c r="E50">
        <v>546.35416812024323</v>
      </c>
      <c r="F50">
        <v>2.4919944009539656</v>
      </c>
      <c r="G50">
        <v>84591.398062419335</v>
      </c>
      <c r="H50">
        <v>5782.8409265800019</v>
      </c>
      <c r="I50">
        <v>2003.1721097580735</v>
      </c>
      <c r="J50">
        <v>523.7450145864359</v>
      </c>
      <c r="K50">
        <v>2.3888659907894976</v>
      </c>
    </row>
    <row r="51" spans="1:11" x14ac:dyDescent="0.35">
      <c r="A51" s="7">
        <v>2067</v>
      </c>
      <c r="B51">
        <v>85976.830235446076</v>
      </c>
      <c r="C51">
        <v>5844.5689262192691</v>
      </c>
      <c r="D51">
        <v>2025.7802228622745</v>
      </c>
      <c r="E51">
        <v>549.67950939596483</v>
      </c>
      <c r="F51">
        <v>2.5231345198353003</v>
      </c>
      <c r="G51">
        <v>85838.126256864474</v>
      </c>
      <c r="H51">
        <v>5868.5130900018075</v>
      </c>
      <c r="I51">
        <v>2033.9734782055259</v>
      </c>
      <c r="J51">
        <v>526.57095844112678</v>
      </c>
      <c r="K51">
        <v>2.4165761444676708</v>
      </c>
    </row>
    <row r="52" spans="1:11" x14ac:dyDescent="0.35">
      <c r="A52" s="7">
        <v>2068</v>
      </c>
      <c r="B52">
        <v>87204.050678812142</v>
      </c>
      <c r="C52">
        <v>5928.3731403213442</v>
      </c>
      <c r="D52">
        <v>2056.1224601886929</v>
      </c>
      <c r="E52">
        <v>552.99611024729973</v>
      </c>
      <c r="F52">
        <v>2.554275465798495</v>
      </c>
      <c r="G52">
        <v>87086.977264068424</v>
      </c>
      <c r="H52">
        <v>5954.3377716755222</v>
      </c>
      <c r="I52">
        <v>2064.8617498325393</v>
      </c>
      <c r="J52">
        <v>529.39312330844155</v>
      </c>
      <c r="K52">
        <v>2.4442907146877428</v>
      </c>
    </row>
    <row r="53" spans="1:11" x14ac:dyDescent="0.35">
      <c r="A53" s="7">
        <v>2069</v>
      </c>
      <c r="B53">
        <v>88431.741234419256</v>
      </c>
      <c r="C53">
        <v>6012.2212748784805</v>
      </c>
      <c r="D53">
        <v>2086.5242000696035</v>
      </c>
      <c r="E53">
        <v>556.30286553339522</v>
      </c>
      <c r="F53">
        <v>2.5854096074523407</v>
      </c>
      <c r="G53">
        <v>88337.682547743825</v>
      </c>
      <c r="H53">
        <v>6040.2972703482801</v>
      </c>
      <c r="I53">
        <v>2095.8313983312596</v>
      </c>
      <c r="J53">
        <v>532.21049523377496</v>
      </c>
      <c r="K53">
        <v>2.4720043887740131</v>
      </c>
    </row>
    <row r="54" spans="1:11" x14ac:dyDescent="0.35">
      <c r="A54" s="7">
        <v>2070</v>
      </c>
      <c r="B54">
        <v>89659.619133454384</v>
      </c>
      <c r="C54">
        <v>6096.0948556115363</v>
      </c>
      <c r="D54">
        <v>2116.979801119583</v>
      </c>
      <c r="E54">
        <v>559.59870048986966</v>
      </c>
      <c r="F54">
        <v>2.6165293745671123</v>
      </c>
      <c r="G54">
        <v>89589.975961795717</v>
      </c>
      <c r="H54">
        <v>6126.374063523167</v>
      </c>
      <c r="I54">
        <v>2126.8769555195054</v>
      </c>
      <c r="J54">
        <v>535.02208841219124</v>
      </c>
      <c r="K54">
        <v>2.4997118048602904</v>
      </c>
    </row>
    <row r="55" spans="1:11" x14ac:dyDescent="0.35">
      <c r="A55" s="7">
        <v>2071</v>
      </c>
      <c r="B55">
        <v>90887.405564188768</v>
      </c>
      <c r="C55">
        <v>6179.9756916756414</v>
      </c>
      <c r="D55">
        <v>2147.4837042150784</v>
      </c>
      <c r="E55">
        <v>562.88257053345603</v>
      </c>
      <c r="F55">
        <v>2.6476272687729141</v>
      </c>
      <c r="G55">
        <v>90843.593970879519</v>
      </c>
      <c r="H55">
        <v>6212.5508197729114</v>
      </c>
      <c r="I55">
        <v>2157.9930133130629</v>
      </c>
      <c r="J55">
        <v>537.82694480052373</v>
      </c>
      <c r="K55">
        <v>2.5274075662448059</v>
      </c>
    </row>
    <row r="56" spans="1:11" x14ac:dyDescent="0.35">
      <c r="A56" s="7">
        <v>2072</v>
      </c>
      <c r="B56">
        <v>92114.8259141897</v>
      </c>
      <c r="C56">
        <v>6263.8458885870004</v>
      </c>
      <c r="D56">
        <v>2178.0304345986588</v>
      </c>
      <c r="E56">
        <v>566.15346105655226</v>
      </c>
      <c r="F56">
        <v>2.6786958734132411</v>
      </c>
      <c r="G56">
        <v>92098.275864197305</v>
      </c>
      <c r="H56">
        <v>6298.8104107011295</v>
      </c>
      <c r="I56">
        <v>2189.1742256898924</v>
      </c>
      <c r="J56">
        <v>540.62413373524646</v>
      </c>
      <c r="K56">
        <v>2.5550862547884243</v>
      </c>
    </row>
    <row r="57" spans="1:11" x14ac:dyDescent="0.35">
      <c r="A57" s="7">
        <v>2073</v>
      </c>
      <c r="B57">
        <v>93341.610001031135</v>
      </c>
      <c r="C57">
        <v>6347.6878605556713</v>
      </c>
      <c r="D57">
        <v>2208.614603915034</v>
      </c>
      <c r="E57">
        <v>569.41038721187442</v>
      </c>
      <c r="F57">
        <v>2.7097278625959409</v>
      </c>
      <c r="G57">
        <v>93353.763962139172</v>
      </c>
      <c r="H57">
        <v>6385.1359225224433</v>
      </c>
      <c r="I57">
        <v>2220.4153106328672</v>
      </c>
      <c r="J57">
        <v>543.4127515556288</v>
      </c>
      <c r="K57">
        <v>2.582742443402557</v>
      </c>
    </row>
    <row r="58" spans="1:11" x14ac:dyDescent="0.35">
      <c r="A58" s="7">
        <v>2074</v>
      </c>
      <c r="B58">
        <v>94567.492291275979</v>
      </c>
      <c r="C58">
        <v>6431.484342201843</v>
      </c>
      <c r="D58">
        <v>2239.2309121677049</v>
      </c>
      <c r="E58">
        <v>572.65239368738867</v>
      </c>
      <c r="F58">
        <v>2.7407160094823104</v>
      </c>
      <c r="G58">
        <v>94609.803815412379</v>
      </c>
      <c r="H58">
        <v>6471.5106672352131</v>
      </c>
      <c r="I58">
        <v>2251.7110520392262</v>
      </c>
      <c r="J58">
        <v>546.19192123174389</v>
      </c>
      <c r="K58">
        <v>2.6103707076714677</v>
      </c>
    </row>
    <row r="59" spans="1:11" x14ac:dyDescent="0.35">
      <c r="A59" s="7">
        <v>2075</v>
      </c>
      <c r="B59">
        <v>95792.212107552128</v>
      </c>
      <c r="C59">
        <v>6515.2183996370195</v>
      </c>
      <c r="D59">
        <v>2269.8741495866502</v>
      </c>
      <c r="E59">
        <v>575.87855447168329</v>
      </c>
      <c r="F59">
        <v>2.7716531938536009</v>
      </c>
      <c r="G59">
        <v>95866.144396348012</v>
      </c>
      <c r="H59">
        <v>6557.9181933641557</v>
      </c>
      <c r="I59">
        <v>2283.0563015863013</v>
      </c>
      <c r="J59">
        <v>548.96079199693452</v>
      </c>
      <c r="K59">
        <v>2.6379656366519937</v>
      </c>
    </row>
    <row r="60" spans="1:11" x14ac:dyDescent="0.35">
      <c r="A60" s="7">
        <v>2076</v>
      </c>
      <c r="B60">
        <v>97015.513823584639</v>
      </c>
      <c r="C60">
        <v>6598.8734408950395</v>
      </c>
      <c r="D60">
        <v>2300.5391983987711</v>
      </c>
      <c r="E60">
        <v>579.08797260993197</v>
      </c>
      <c r="F60">
        <v>2.8025324089927475</v>
      </c>
      <c r="G60">
        <v>97122.538282111593</v>
      </c>
      <c r="H60">
        <v>6644.3422962529357</v>
      </c>
      <c r="I60">
        <v>2314.4459805443075</v>
      </c>
      <c r="J60">
        <v>551.71853898436302</v>
      </c>
      <c r="K60">
        <v>2.6655218428920597</v>
      </c>
    </row>
    <row r="61" spans="1:11" x14ac:dyDescent="0.35">
      <c r="A61" s="7">
        <v>2077</v>
      </c>
      <c r="B61">
        <v>98237.14704708838</v>
      </c>
      <c r="C61">
        <v>6682.4332257003462</v>
      </c>
      <c r="D61">
        <v>2331.2210344941163</v>
      </c>
      <c r="E61">
        <v>582.279779950592</v>
      </c>
      <c r="F61">
        <v>2.8333467679177033</v>
      </c>
      <c r="G61">
        <v>98378.741829583669</v>
      </c>
      <c r="H61">
        <v>6730.7670278889809</v>
      </c>
      <c r="I61">
        <v>2345.8750815281055</v>
      </c>
      <c r="J61">
        <v>554.4643628672826</v>
      </c>
      <c r="K61">
        <v>2.6930339717077398</v>
      </c>
    </row>
    <row r="62" spans="1:11" x14ac:dyDescent="0.35">
      <c r="A62" s="7">
        <v>2078</v>
      </c>
      <c r="B62">
        <v>99456.86679046374</v>
      </c>
      <c r="C62">
        <v>6765.8818745646504</v>
      </c>
      <c r="D62">
        <v>2361.9147289820785</v>
      </c>
      <c r="E62">
        <v>585.45313688298097</v>
      </c>
      <c r="F62">
        <v>2.8640895090013365</v>
      </c>
      <c r="G62">
        <v>99634.515341712497</v>
      </c>
      <c r="H62">
        <v>6817.1767062460995</v>
      </c>
      <c r="I62">
        <v>2377.3386701809422</v>
      </c>
      <c r="J62">
        <v>557.19748950268433</v>
      </c>
      <c r="K62">
        <v>2.7204967097570387</v>
      </c>
    </row>
    <row r="63" spans="1:11" x14ac:dyDescent="0.35">
      <c r="A63" s="7">
        <v>2079</v>
      </c>
      <c r="B63">
        <v>100674.43362927323</v>
      </c>
      <c r="C63">
        <v>6849.2038772053793</v>
      </c>
      <c r="D63">
        <v>2392.6154496327413</v>
      </c>
      <c r="E63">
        <v>588.60723206587761</v>
      </c>
      <c r="F63">
        <v>2.8947540010114454</v>
      </c>
      <c r="G63">
        <v>100889.62322517489</v>
      </c>
      <c r="H63">
        <v>6903.5559241321525</v>
      </c>
      <c r="I63">
        <v>2408.831886784038</v>
      </c>
      <c r="J63">
        <v>559.9171695779844</v>
      </c>
      <c r="K63">
        <v>2.7479047929470104</v>
      </c>
    </row>
    <row r="64" spans="1:11" x14ac:dyDescent="0.35">
      <c r="A64" s="7">
        <v>2080</v>
      </c>
      <c r="B64">
        <v>101889.61384851651</v>
      </c>
      <c r="C64">
        <v>6932.3841002820636</v>
      </c>
      <c r="D64">
        <v>2423.3184621995265</v>
      </c>
      <c r="E64">
        <v>591.74128214729535</v>
      </c>
      <c r="F64">
        <v>2.9253337476030792</v>
      </c>
      <c r="G64">
        <v>102143.83413921832</v>
      </c>
      <c r="H64">
        <v>6989.8895575317711</v>
      </c>
      <c r="I64">
        <v>2440.3499477867881</v>
      </c>
      <c r="J64">
        <v>562.62267826042694</v>
      </c>
      <c r="K64">
        <v>2.775253013709313</v>
      </c>
    </row>
    <row r="65" spans="1:11" x14ac:dyDescent="0.35">
      <c r="A65" s="7">
        <v>2081</v>
      </c>
      <c r="B65">
        <v>103102.17957674853</v>
      </c>
      <c r="C65">
        <v>7015.4077944493947</v>
      </c>
      <c r="D65">
        <v>2454.0191316201799</v>
      </c>
      <c r="E65">
        <v>594.85453147558633</v>
      </c>
      <c r="F65">
        <v>2.9558223912939998</v>
      </c>
      <c r="G65">
        <v>103396.92113558357</v>
      </c>
      <c r="H65">
        <v>7076.1627734361527</v>
      </c>
      <c r="I65">
        <v>2471.8881472531339</v>
      </c>
      <c r="J65">
        <v>565.31331484889449</v>
      </c>
      <c r="K65">
        <v>2.8025362276778139</v>
      </c>
    </row>
    <row r="66" spans="1:11" x14ac:dyDescent="0.35">
      <c r="A66" s="7">
        <v>2082</v>
      </c>
      <c r="B66">
        <v>104311.90890812289</v>
      </c>
      <c r="C66">
        <v>7098.2606007276845</v>
      </c>
      <c r="D66">
        <v>2484.7129230938795</v>
      </c>
      <c r="E66">
        <v>597.94625180204287</v>
      </c>
      <c r="F66">
        <v>2.9862137169528173</v>
      </c>
      <c r="G66">
        <v>104648.66178944342</v>
      </c>
      <c r="H66">
        <v>7162.3610371537497</v>
      </c>
      <c r="I66">
        <v>2503.4418582203562</v>
      </c>
      <c r="J66">
        <v>567.98840242783194</v>
      </c>
      <c r="K66">
        <v>2.8297493598004282</v>
      </c>
    </row>
    <row r="67" spans="1:11" x14ac:dyDescent="0.35">
      <c r="A67" s="7">
        <v>2083</v>
      </c>
      <c r="B67">
        <v>105518.58601246642</v>
      </c>
      <c r="C67">
        <v>7180.9285561939569</v>
      </c>
      <c r="D67">
        <v>2515.3954030330124</v>
      </c>
      <c r="E67">
        <v>601.01574197516925</v>
      </c>
      <c r="F67">
        <v>3.0165016548280437</v>
      </c>
      <c r="G67">
        <v>105898.83832131721</v>
      </c>
      <c r="H67">
        <v>7248.4701190981059</v>
      </c>
      <c r="I67">
        <v>2535.0065339672242</v>
      </c>
      <c r="J67">
        <v>570.64728752300425</v>
      </c>
      <c r="K67">
        <v>2.856887409915962</v>
      </c>
    </row>
    <row r="68" spans="1:11" x14ac:dyDescent="0.35">
      <c r="A68" s="7">
        <v>2084</v>
      </c>
      <c r="B68">
        <v>106722.00123352274</v>
      </c>
      <c r="C68">
        <v>7263.3980989985139</v>
      </c>
      <c r="D68">
        <v>2546.062239888794</v>
      </c>
      <c r="E68">
        <v>604.06232762681952</v>
      </c>
      <c r="F68">
        <v>3.0466802831450686</v>
      </c>
      <c r="G68">
        <v>107147.23770995004</v>
      </c>
      <c r="H68">
        <v>7334.4761010502834</v>
      </c>
      <c r="I68">
        <v>2566.5777091890272</v>
      </c>
      <c r="J68">
        <v>573.28933975883024</v>
      </c>
      <c r="K68">
        <v>2.8839454578253796</v>
      </c>
    </row>
    <row r="69" spans="1:11" x14ac:dyDescent="0.35">
      <c r="A69" s="7">
        <v>2085</v>
      </c>
      <c r="B69">
        <v>107921.95117552622</v>
      </c>
      <c r="C69">
        <v>7345.6560727139795</v>
      </c>
      <c r="D69">
        <v>2576.7092048504742</v>
      </c>
      <c r="E69">
        <v>607.08536085039646</v>
      </c>
      <c r="F69">
        <v>3.0767438302968557</v>
      </c>
      <c r="G69">
        <v>108393.65179617284</v>
      </c>
      <c r="H69">
        <v>7420.3653818955281</v>
      </c>
      <c r="I69">
        <v>2598.1510010775405</v>
      </c>
      <c r="J69">
        <v>575.91395151704921</v>
      </c>
      <c r="K69">
        <v>2.9109186678855972</v>
      </c>
    </row>
    <row r="70" spans="1:11" x14ac:dyDescent="0.35">
      <c r="A70" s="7">
        <v>2086</v>
      </c>
      <c r="B70">
        <v>109118.23877829201</v>
      </c>
      <c r="C70">
        <v>7427.6897300253377</v>
      </c>
      <c r="D70">
        <v>2607.3321724185062</v>
      </c>
      <c r="E70">
        <v>610.08421987133352</v>
      </c>
      <c r="F70">
        <v>3.1066866766529859</v>
      </c>
      <c r="G70">
        <v>109637.87737777892</v>
      </c>
      <c r="H70">
        <v>7506.1246828351077</v>
      </c>
      <c r="I70">
        <v>2629.7221103045708</v>
      </c>
      <c r="J70">
        <v>578.520537596498</v>
      </c>
      <c r="K70">
        <v>2.9378022931526324</v>
      </c>
    </row>
    <row r="71" spans="1:11" x14ac:dyDescent="0.35">
      <c r="A71" s="7">
        <v>2087</v>
      </c>
      <c r="B71">
        <v>110310.67338103053</v>
      </c>
      <c r="C71">
        <v>7509.4867357710236</v>
      </c>
      <c r="D71">
        <v>2637.9271208524688</v>
      </c>
      <c r="E71">
        <v>613.05830871008538</v>
      </c>
      <c r="F71">
        <v>3.1365033560105418</v>
      </c>
      <c r="G71">
        <v>110879.71629548176</v>
      </c>
      <c r="H71">
        <v>7591.7410520758394</v>
      </c>
      <c r="I71">
        <v>2661.2868219081142</v>
      </c>
      <c r="J71">
        <v>581.10853487379666</v>
      </c>
      <c r="K71">
        <v>2.9645916790997093</v>
      </c>
    </row>
    <row r="72" spans="1:11" x14ac:dyDescent="0.35">
      <c r="A72" s="7">
        <v>2088</v>
      </c>
      <c r="B72">
        <v>111499.07077511305</v>
      </c>
      <c r="C72">
        <v>7591.0351693467783</v>
      </c>
      <c r="D72">
        <v>2668.490132494951</v>
      </c>
      <c r="E72">
        <v>616.00705683787271</v>
      </c>
      <c r="F72">
        <v>3.1661885567092312</v>
      </c>
      <c r="G72">
        <v>112118.97551003366</v>
      </c>
      <c r="H72">
        <v>7677.2018690012383</v>
      </c>
      <c r="I72">
        <v>2692.8410060805631</v>
      </c>
      <c r="J72">
        <v>583.67740196476143</v>
      </c>
      <c r="K72">
        <v>2.9912822669347325</v>
      </c>
    </row>
    <row r="73" spans="1:11" x14ac:dyDescent="0.35">
      <c r="A73" s="7">
        <v>2089</v>
      </c>
      <c r="B73">
        <v>112683.25324603786</v>
      </c>
      <c r="C73">
        <v>7672.3235264851737</v>
      </c>
      <c r="D73">
        <v>2699.0173939731521</v>
      </c>
      <c r="E73">
        <v>618.92991882544072</v>
      </c>
      <c r="F73">
        <v>3.1957371224320945</v>
      </c>
      <c r="G73">
        <v>113355.46717061079</v>
      </c>
      <c r="H73">
        <v>7762.4948478295446</v>
      </c>
      <c r="I73">
        <v>2724.3806188589706</v>
      </c>
      <c r="J73">
        <v>586.22661888638459</v>
      </c>
      <c r="K73">
        <v>3.0178695965404048</v>
      </c>
    </row>
    <row r="74" spans="1:11" x14ac:dyDescent="0.35">
      <c r="A74" s="7">
        <v>2090</v>
      </c>
      <c r="B74">
        <v>113863.04960485789</v>
      </c>
      <c r="C74">
        <v>7753.3407204247005</v>
      </c>
      <c r="D74">
        <v>2729.5051962801695</v>
      </c>
      <c r="E74">
        <v>621.82637398509974</v>
      </c>
      <c r="F74">
        <v>3.2251440527121247</v>
      </c>
      <c r="G74">
        <v>114589.00867458292</v>
      </c>
      <c r="H74">
        <v>7847.608040764836</v>
      </c>
      <c r="I74">
        <v>2755.9017027174868</v>
      </c>
      <c r="J74">
        <v>588.7556867192385</v>
      </c>
      <c r="K74">
        <v>3.0443493090591591</v>
      </c>
    </row>
    <row r="75" spans="1:11" x14ac:dyDescent="0.35">
      <c r="A75" s="7">
        <v>2091</v>
      </c>
      <c r="B75">
        <v>115038.2952093502</v>
      </c>
      <c r="C75">
        <v>7834.0760824838371</v>
      </c>
      <c r="D75">
        <v>2759.9499347383253</v>
      </c>
      <c r="E75">
        <v>624.69592600633769</v>
      </c>
      <c r="F75">
        <v>3.2544045031641398</v>
      </c>
      <c r="G75">
        <v>115819.42271880801</v>
      </c>
      <c r="H75">
        <v>7932.5298406489965</v>
      </c>
      <c r="I75">
        <v>2787.4003870626234</v>
      </c>
      <c r="J75">
        <v>591.2641272701859</v>
      </c>
      <c r="K75">
        <v>3.0707171491440173</v>
      </c>
    </row>
    <row r="76" spans="1:11" x14ac:dyDescent="0.35">
      <c r="A76" s="7">
        <v>2092</v>
      </c>
      <c r="B76">
        <v>116208.83197522133</v>
      </c>
      <c r="C76">
        <v>7914.5193620561768</v>
      </c>
      <c r="D76">
        <v>2790.3481088472363</v>
      </c>
      <c r="E76">
        <v>627.53810258529711</v>
      </c>
      <c r="F76">
        <v>3.2835137854603151</v>
      </c>
      <c r="G76">
        <v>117046.53734260608</v>
      </c>
      <c r="H76">
        <v>8017.2489831228722</v>
      </c>
      <c r="I76">
        <v>2818.8728886322037</v>
      </c>
      <c r="J76">
        <v>593.75148273529749</v>
      </c>
      <c r="K76">
        <v>3.0969689668954801</v>
      </c>
    </row>
    <row r="77" spans="1:11" x14ac:dyDescent="0.35">
      <c r="A77" s="7">
        <v>2093</v>
      </c>
      <c r="B77">
        <v>117374.50837764934</v>
      </c>
      <c r="C77">
        <v>7994.6607260435521</v>
      </c>
      <c r="D77">
        <v>2820.6963220194698</v>
      </c>
      <c r="E77">
        <v>630.35245504843169</v>
      </c>
      <c r="F77">
        <v>3.3124673670668709</v>
      </c>
      <c r="G77">
        <v>118270.18596257825</v>
      </c>
      <c r="H77">
        <v>8101.7545483062158</v>
      </c>
      <c r="I77">
        <v>2850.3155117991414</v>
      </c>
      <c r="J77">
        <v>596.21731536289712</v>
      </c>
      <c r="K77">
        <v>3.1231007195035652</v>
      </c>
    </row>
    <row r="78" spans="1:11" x14ac:dyDescent="0.35">
      <c r="A78" s="7">
        <v>2094</v>
      </c>
      <c r="B78">
        <v>118535.17944348247</v>
      </c>
      <c r="C78">
        <v>8074.4907577450376</v>
      </c>
      <c r="D78">
        <v>2850.9912812070002</v>
      </c>
      <c r="E78">
        <v>633.13855797065946</v>
      </c>
      <c r="F78">
        <v>3.3412608707585378</v>
      </c>
      <c r="G78">
        <v>119490.2073994558</v>
      </c>
      <c r="H78">
        <v>8186.0359620066629</v>
      </c>
      <c r="I78">
        <v>2881.7246487814937</v>
      </c>
      <c r="J78">
        <v>598.6612071166719</v>
      </c>
      <c r="K78">
        <v>3.1491084726131855</v>
      </c>
    </row>
    <row r="79" spans="1:11" x14ac:dyDescent="0.35">
      <c r="A79" s="7">
        <v>2095</v>
      </c>
      <c r="B79">
        <v>119690.70673441573</v>
      </c>
      <c r="C79">
        <v>8154.0004552202117</v>
      </c>
      <c r="D79">
        <v>2881.2297964217773</v>
      </c>
      <c r="E79">
        <v>635.89600878834574</v>
      </c>
      <c r="F79">
        <v>3.3698900739265976</v>
      </c>
      <c r="G79">
        <v>120706.44589717148</v>
      </c>
      <c r="H79">
        <v>8270.0829964688946</v>
      </c>
      <c r="I79">
        <v>2913.0967797603857</v>
      </c>
      <c r="J79">
        <v>601.08275933881043</v>
      </c>
      <c r="K79">
        <v>3.1749884014301633</v>
      </c>
    </row>
    <row r="80" spans="1:11" x14ac:dyDescent="0.35">
      <c r="A80" s="7">
        <v>2096</v>
      </c>
      <c r="B80">
        <v>120840.95832148047</v>
      </c>
      <c r="C80">
        <v>8233.1812291458209</v>
      </c>
      <c r="D80">
        <v>2911.4087801539595</v>
      </c>
      <c r="E80">
        <v>638.62442740745507</v>
      </c>
      <c r="F80">
        <v>3.3983509076954825</v>
      </c>
      <c r="G80">
        <v>121918.75113435819</v>
      </c>
      <c r="H80">
        <v>8353.8857706759009</v>
      </c>
      <c r="I80">
        <v>2944.4284729076885</v>
      </c>
      <c r="J80">
        <v>603.48159241314193</v>
      </c>
      <c r="K80">
        <v>3.2007367915843008</v>
      </c>
    </row>
    <row r="81" spans="1:11" x14ac:dyDescent="0.35">
      <c r="A81" s="7">
        <v>2097</v>
      </c>
      <c r="B81">
        <v>121985.80875118299</v>
      </c>
      <c r="C81">
        <v>8312.0249001851644</v>
      </c>
      <c r="D81">
        <v>2941.5252466914662</v>
      </c>
      <c r="E81">
        <v>641.32345580722335</v>
      </c>
      <c r="F81">
        <v>3.4266394558621673</v>
      </c>
      <c r="G81">
        <v>123126.97822848948</v>
      </c>
      <c r="H81">
        <v>8437.4347502145611</v>
      </c>
      <c r="I81">
        <v>2975.7163843254575</v>
      </c>
      <c r="J81">
        <v>605.85734542827277</v>
      </c>
      <c r="K81">
        <v>3.2263500397651379</v>
      </c>
    </row>
    <row r="82" spans="1:11" x14ac:dyDescent="0.35">
      <c r="A82" s="7">
        <v>2098</v>
      </c>
      <c r="B82">
        <v>123125.1390036396</v>
      </c>
      <c r="C82">
        <v>8390.5236958903424</v>
      </c>
      <c r="D82">
        <v>2971.5763113446897</v>
      </c>
      <c r="E82">
        <v>643.99275763970093</v>
      </c>
      <c r="F82">
        <v>3.4547519536718299</v>
      </c>
      <c r="G82">
        <v>124330.98773288446</v>
      </c>
      <c r="H82">
        <v>8520.7207467188255</v>
      </c>
      <c r="I82">
        <v>3006.957257899337</v>
      </c>
      <c r="J82">
        <v>608.20967584072912</v>
      </c>
      <c r="K82">
        <v>3.2518246541452034</v>
      </c>
    </row>
    <row r="83" spans="1:11" x14ac:dyDescent="0.35">
      <c r="A83" s="7">
        <v>2099</v>
      </c>
      <c r="B83">
        <v>124258.83644305282</v>
      </c>
      <c r="C83">
        <v>8468.6702471573371</v>
      </c>
      <c r="D83">
        <v>3001.5591895802932</v>
      </c>
      <c r="E83">
        <v>646.63201782553426</v>
      </c>
      <c r="F83">
        <v>3.4826847864425812</v>
      </c>
      <c r="G83">
        <v>125530.64562680856</v>
      </c>
      <c r="H83">
        <v>8603.7349169037807</v>
      </c>
      <c r="I83">
        <v>3038.1479250682928</v>
      </c>
      <c r="J83">
        <v>610.53825913813421</v>
      </c>
      <c r="K83">
        <v>3.2771572546048469</v>
      </c>
    </row>
    <row r="84" spans="1:11" x14ac:dyDescent="0.35">
      <c r="A84" s="7">
        <v>2100</v>
      </c>
      <c r="B84">
        <v>125386.79476088403</v>
      </c>
      <c r="C84">
        <v>8546.4575842547965</v>
      </c>
      <c r="D84">
        <v>3031.4711960681075</v>
      </c>
      <c r="E84">
        <v>649.24094214634931</v>
      </c>
      <c r="F84">
        <v>3.5104344880513692</v>
      </c>
      <c r="G84">
        <v>126725.82329890682</v>
      </c>
      <c r="H84">
        <v>8686.4687612047801</v>
      </c>
      <c r="I84">
        <v>3069.2853045131642</v>
      </c>
      <c r="J84">
        <v>612.84278850245619</v>
      </c>
      <c r="K84">
        <v>3.3023445727720038</v>
      </c>
    </row>
    <row r="85" spans="1:11" x14ac:dyDescent="0.35">
      <c r="A85" s="7">
        <v>2101</v>
      </c>
      <c r="B85">
        <v>126508.91391207078</v>
      </c>
      <c r="C85">
        <v>8623.8791324465747</v>
      </c>
      <c r="D85">
        <v>3061.3097436452035</v>
      </c>
      <c r="E85">
        <v>651.81925683410645</v>
      </c>
      <c r="F85">
        <v>3.5379977392925372</v>
      </c>
      <c r="G85">
        <v>127916.39752421144</v>
      </c>
      <c r="H85">
        <v>8768.9141220355468</v>
      </c>
      <c r="I85">
        <v>3100.3664017666024</v>
      </c>
      <c r="J85">
        <v>615.12297447338722</v>
      </c>
      <c r="K85">
        <v>3.3273834518895624</v>
      </c>
    </row>
    <row r="86" spans="1:11" x14ac:dyDescent="0.35">
      <c r="A86" s="7">
        <v>2102</v>
      </c>
      <c r="B86">
        <v>127625.1000446462</v>
      </c>
      <c r="C86">
        <v>8700.9287072295247</v>
      </c>
      <c r="D86">
        <v>3091.0723422012611</v>
      </c>
      <c r="E86">
        <v>654.36670815780224</v>
      </c>
      <c r="F86">
        <v>3.565371366119888</v>
      </c>
      <c r="G86">
        <v>129102.25043497255</v>
      </c>
      <c r="H86">
        <v>8851.0631816804271</v>
      </c>
      <c r="I86">
        <v>3131.3883087470963</v>
      </c>
      <c r="J86">
        <v>617.37854461191478</v>
      </c>
      <c r="K86">
        <v>3.3522708465223463</v>
      </c>
    </row>
    <row r="87" spans="1:11" x14ac:dyDescent="0.35">
      <c r="A87" s="7">
        <v>2103</v>
      </c>
      <c r="B87">
        <v>128735.26542311143</v>
      </c>
      <c r="C87">
        <v>8777.6005092066898</v>
      </c>
      <c r="D87">
        <v>3120.7565974894915</v>
      </c>
      <c r="E87">
        <v>656.88306200789327</v>
      </c>
      <c r="F87">
        <v>3.5925523377825317</v>
      </c>
      <c r="G87">
        <v>130283.26948556196</v>
      </c>
      <c r="H87">
        <v>8932.9084598350764</v>
      </c>
      <c r="I87">
        <v>3162.348203219944</v>
      </c>
      <c r="J87">
        <v>619.60924316416765</v>
      </c>
      <c r="K87">
        <v>3.3770038221151086</v>
      </c>
    </row>
    <row r="88" spans="1:11" x14ac:dyDescent="0.35">
      <c r="A88" s="7">
        <v>2104</v>
      </c>
      <c r="B88">
        <v>129839.3283459144</v>
      </c>
      <c r="C88">
        <v>8853.8891186170476</v>
      </c>
      <c r="D88">
        <v>3150.3602098672027</v>
      </c>
      <c r="E88">
        <v>659.36810347881135</v>
      </c>
      <c r="F88">
        <v>3.6195377648642313</v>
      </c>
      <c r="G88">
        <v>131459.34741170343</v>
      </c>
      <c r="H88">
        <v>9014.4428108110897</v>
      </c>
      <c r="I88">
        <v>3193.243348187917</v>
      </c>
      <c r="J88">
        <v>621.81483072562412</v>
      </c>
      <c r="K88">
        <v>3.4015795544123271</v>
      </c>
    </row>
    <row r="89" spans="1:11" x14ac:dyDescent="0.35">
      <c r="A89" s="7">
        <v>2105</v>
      </c>
      <c r="B89">
        <v>130937.21305738541</v>
      </c>
      <c r="C89">
        <v>8929.7894895424652</v>
      </c>
      <c r="D89">
        <v>3179.880972970308</v>
      </c>
      <c r="E89">
        <v>661.82163644995455</v>
      </c>
      <c r="F89">
        <v>3.646324897235421</v>
      </c>
      <c r="G89">
        <v>132630.3821842866</v>
      </c>
      <c r="H89">
        <v>9095.6594204196008</v>
      </c>
      <c r="I89">
        <v>3224.0710912146396</v>
      </c>
      <c r="J89">
        <v>623.99508390578251</v>
      </c>
      <c r="K89">
        <v>3.4259953287500271</v>
      </c>
    </row>
    <row r="90" spans="1:11" x14ac:dyDescent="0.35">
      <c r="A90" s="7">
        <v>2106</v>
      </c>
      <c r="B90">
        <v>132028.84965447572</v>
      </c>
      <c r="C90">
        <v>9005.2969438122564</v>
      </c>
      <c r="D90">
        <v>3209.316772325903</v>
      </c>
      <c r="E90">
        <v>664.24348316551607</v>
      </c>
      <c r="F90">
        <v>3.6729111219265729</v>
      </c>
      <c r="G90">
        <v>133796.2769580204</v>
      </c>
      <c r="H90">
        <v>9176.5518025491001</v>
      </c>
      <c r="I90">
        <v>3254.8288636835782</v>
      </c>
      <c r="J90">
        <v>626.14979499340177</v>
      </c>
      <c r="K90">
        <v>3.4502485392293187</v>
      </c>
    </row>
    <row r="91" spans="1:11" x14ac:dyDescent="0.35">
      <c r="A91" s="7">
        <v>2107</v>
      </c>
      <c r="B91">
        <v>133114.17398864386</v>
      </c>
      <c r="C91">
        <v>9080.4071646260691</v>
      </c>
      <c r="D91">
        <v>3238.6655839071723</v>
      </c>
      <c r="E91">
        <v>666.63348381353057</v>
      </c>
      <c r="F91">
        <v>3.6992939609310933</v>
      </c>
      <c r="G91">
        <v>134956.94001518382</v>
      </c>
      <c r="H91">
        <v>9257.1137954530423</v>
      </c>
      <c r="I91">
        <v>3285.5141799957105</v>
      </c>
      <c r="J91">
        <v>628.27877162242544</v>
      </c>
      <c r="K91">
        <v>3.4743366877808106</v>
      </c>
    </row>
    <row r="92" spans="1:11" x14ac:dyDescent="0.35">
      <c r="A92" s="7">
        <v>2108</v>
      </c>
      <c r="B92">
        <v>134193.12756322912</v>
      </c>
      <c r="C92">
        <v>9155.116189914901</v>
      </c>
      <c r="D92">
        <v>3267.9254726346849</v>
      </c>
      <c r="E92">
        <v>668.99149610449706</v>
      </c>
      <c r="F92">
        <v>3.7254710689454731</v>
      </c>
      <c r="G92">
        <v>136112.2847047325</v>
      </c>
      <c r="H92">
        <v>9337.3395577624269</v>
      </c>
      <c r="I92">
        <v>3316.1246367088288</v>
      </c>
      <c r="J92">
        <v>630.38183643871616</v>
      </c>
      <c r="K92">
        <v>3.4982573831285819</v>
      </c>
    </row>
    <row r="93" spans="1:11" x14ac:dyDescent="0.35">
      <c r="A93" s="7">
        <v>2109</v>
      </c>
      <c r="B93">
        <v>135265.65742664691</v>
      </c>
      <c r="C93">
        <v>9229.4204054604543</v>
      </c>
      <c r="D93">
        <v>3297.0945908282993</v>
      </c>
      <c r="E93">
        <v>671.31739484994773</v>
      </c>
      <c r="F93">
        <v>3.7514402310539747</v>
      </c>
      <c r="G93">
        <v>137262.22937701663</v>
      </c>
      <c r="H93">
        <v>9417.2235642388168</v>
      </c>
      <c r="I93">
        <v>3346.6579116216139</v>
      </c>
      <c r="J93">
        <v>632.45882676772408</v>
      </c>
      <c r="K93">
        <v>3.522008339661912</v>
      </c>
    </row>
    <row r="94" spans="1:11" x14ac:dyDescent="0.35">
      <c r="A94" s="7">
        <v>2110</v>
      </c>
      <c r="B94">
        <v>136331.71606173486</v>
      </c>
      <c r="C94">
        <v>9303.3165377924324</v>
      </c>
      <c r="D94">
        <v>3326.1711766136209</v>
      </c>
      <c r="E94">
        <v>673.6110715413148</v>
      </c>
      <c r="F94">
        <v>3.777199360364714</v>
      </c>
      <c r="G94">
        <v>138406.69731436594</v>
      </c>
      <c r="H94">
        <v>9496.7606012831147</v>
      </c>
      <c r="I94">
        <v>3377.1117628054349</v>
      </c>
      <c r="J94">
        <v>634.50959428322619</v>
      </c>
      <c r="K94">
        <v>3.5455873762225347</v>
      </c>
    </row>
    <row r="95" spans="1:11" x14ac:dyDescent="0.35">
      <c r="A95" s="7">
        <v>2111</v>
      </c>
      <c r="B95">
        <v>137391.26127157302</v>
      </c>
      <c r="C95">
        <v>9376.8016468827336</v>
      </c>
      <c r="D95">
        <v>3355.1535522871586</v>
      </c>
      <c r="E95">
        <v>675.87243392944686</v>
      </c>
      <c r="F95">
        <v>3.8027464956036008</v>
      </c>
      <c r="G95">
        <v>139545.61665779559</v>
      </c>
      <c r="H95">
        <v>9575.9457622150876</v>
      </c>
      <c r="I95">
        <v>3407.4840275870465</v>
      </c>
      <c r="J95">
        <v>636.53400467727181</v>
      </c>
      <c r="K95">
        <v>3.5689924148147476</v>
      </c>
    </row>
    <row r="96" spans="1:11" x14ac:dyDescent="0.35">
      <c r="A96" s="7">
        <v>2112</v>
      </c>
      <c r="B96">
        <v>138444.25606209468</v>
      </c>
      <c r="C96">
        <v>9449.8731186559689</v>
      </c>
      <c r="D96">
        <v>3384.0401226439308</v>
      </c>
      <c r="E96">
        <v>678.10140560512355</v>
      </c>
      <c r="F96">
        <v>3.8280797986722179</v>
      </c>
      <c r="G96">
        <v>140678.92033008297</v>
      </c>
      <c r="H96">
        <v>9654.7744423389777</v>
      </c>
      <c r="I96">
        <v>3437.7726214850572</v>
      </c>
      <c r="J96">
        <v>638.53193733147702</v>
      </c>
      <c r="K96">
        <v>3.5922214792453104</v>
      </c>
    </row>
    <row r="97" spans="1:11" x14ac:dyDescent="0.35">
      <c r="A97" s="7">
        <v>2113</v>
      </c>
      <c r="B97">
        <v>139490.6685217974</v>
      </c>
      <c r="C97">
        <v>9522.5286573343437</v>
      </c>
      <c r="D97">
        <v>3412.8293732716179</v>
      </c>
      <c r="E97">
        <v>680.29792558089912</v>
      </c>
      <c r="F97">
        <v>3.8531975521753608</v>
      </c>
      <c r="G97">
        <v>141806.54595546349</v>
      </c>
      <c r="H97">
        <v>9733.2423338098524</v>
      </c>
      <c r="I97">
        <v>3467.9755371033971</v>
      </c>
      <c r="J97">
        <v>640.50328498980934</v>
      </c>
      <c r="K97">
        <v>3.6152726936996764</v>
      </c>
    </row>
    <row r="98" spans="1:11" x14ac:dyDescent="0.35">
      <c r="A98" s="7">
        <v>2114</v>
      </c>
      <c r="B98">
        <v>140530.4716988568</v>
      </c>
      <c r="C98">
        <v>9594.7662776351553</v>
      </c>
      <c r="D98">
        <v>3441.519868814793</v>
      </c>
      <c r="E98">
        <v>682.46194787460604</v>
      </c>
      <c r="F98">
        <v>3.8780981569236039</v>
      </c>
      <c r="G98">
        <v>142928.43577619112</v>
      </c>
      <c r="H98">
        <v>9811.3454203152996</v>
      </c>
      <c r="I98">
        <v>3498.0908429845595</v>
      </c>
      <c r="J98">
        <v>642.44795343300984</v>
      </c>
      <c r="K98">
        <v>3.638144281260737</v>
      </c>
    </row>
    <row r="99" spans="1:11" x14ac:dyDescent="0.35">
      <c r="A99" s="7">
        <v>2115</v>
      </c>
      <c r="B99">
        <v>141563.64347593769</v>
      </c>
      <c r="C99">
        <v>9666.5842968387606</v>
      </c>
      <c r="D99">
        <v>3470.1102512131392</v>
      </c>
      <c r="E99">
        <v>684.59344109484118</v>
      </c>
      <c r="F99">
        <v>3.9027801294159485</v>
      </c>
      <c r="G99">
        <v>144044.53656620221</v>
      </c>
      <c r="H99">
        <v>9889.0799715874418</v>
      </c>
      <c r="I99">
        <v>3528.1166824258012</v>
      </c>
      <c r="J99">
        <v>644.36586115479781</v>
      </c>
      <c r="K99">
        <v>3.6608345623759133</v>
      </c>
    </row>
    <row r="100" spans="1:11" x14ac:dyDescent="0.35">
      <c r="A100" s="7">
        <v>2116</v>
      </c>
      <c r="B100">
        <v>142590.16644298733</v>
      </c>
      <c r="C100">
        <v>9737.9813267437075</v>
      </c>
      <c r="D100">
        <v>3498.5992379171166</v>
      </c>
      <c r="E100">
        <v>686.69238802874008</v>
      </c>
      <c r="F100">
        <v>3.9272420993072772</v>
      </c>
      <c r="G100">
        <v>145154.79954211941</v>
      </c>
      <c r="H100">
        <v>9966.4425377587377</v>
      </c>
      <c r="I100">
        <v>3558.0512722609933</v>
      </c>
      <c r="J100">
        <v>646.25693904000457</v>
      </c>
      <c r="K100">
        <v>3.6833419532780876</v>
      </c>
    </row>
    <row r="101" spans="1:11" x14ac:dyDescent="0.35">
      <c r="A101" s="7">
        <v>2117</v>
      </c>
      <c r="B101">
        <v>143610.02776829203</v>
      </c>
      <c r="C101">
        <v>9808.9562655261361</v>
      </c>
      <c r="D101">
        <v>3526.9856200846448</v>
      </c>
      <c r="E101">
        <v>688.75878523234292</v>
      </c>
      <c r="F101">
        <v>3.95148280686506</v>
      </c>
      <c r="G101">
        <v>146259.18027182916</v>
      </c>
      <c r="H101">
        <v>10043.429943576117</v>
      </c>
      <c r="I101">
        <v>3587.8929016112534</v>
      </c>
      <c r="J101">
        <v>648.12113004478249</v>
      </c>
      <c r="K101">
        <v>3.7056649643655706</v>
      </c>
    </row>
    <row r="102" spans="1:11" x14ac:dyDescent="0.35">
      <c r="A102" s="7">
        <v>2118</v>
      </c>
      <c r="B102">
        <v>144623.21906806444</v>
      </c>
      <c r="C102">
        <v>9879.5082895194209</v>
      </c>
      <c r="D102">
        <v>3555.2682607621728</v>
      </c>
      <c r="E102">
        <v>690.79264262384447</v>
      </c>
      <c r="F102">
        <v>3.9755011004194607</v>
      </c>
      <c r="G102">
        <v>147357.63858085778</v>
      </c>
      <c r="H102">
        <v>10120.039282486912</v>
      </c>
      <c r="I102">
        <v>3617.6399306069388</v>
      </c>
      <c r="J102">
        <v>649.95838887903665</v>
      </c>
      <c r="K102">
        <v>3.7278021985459779</v>
      </c>
    </row>
    <row r="103" spans="1:11" x14ac:dyDescent="0.35">
      <c r="A103" s="7">
        <v>2119</v>
      </c>
      <c r="B103">
        <v>145629.73627482206</v>
      </c>
      <c r="C103">
        <v>9949.6368449296897</v>
      </c>
      <c r="D103">
        <v>3583.4460930534501</v>
      </c>
      <c r="E103">
        <v>692.79398308000259</v>
      </c>
      <c r="F103">
        <v>3.9992959338107346</v>
      </c>
      <c r="G103">
        <v>148450.13845676751</v>
      </c>
      <c r="H103">
        <v>10196.267910609771</v>
      </c>
      <c r="I103">
        <v>3647.2907890839615</v>
      </c>
      <c r="J103">
        <v>651.76868169121849</v>
      </c>
      <c r="K103">
        <v>3.7497523495486242</v>
      </c>
    </row>
    <row r="104" spans="1:11" x14ac:dyDescent="0.35">
      <c r="A104" s="7">
        <v>2120</v>
      </c>
      <c r="B104">
        <v>146629.57950481045</v>
      </c>
      <c r="C104">
        <v>10019.341639502403</v>
      </c>
      <c r="D104">
        <v>3611.5181182792144</v>
      </c>
      <c r="E104">
        <v>694.76284203598016</v>
      </c>
      <c r="F104">
        <v>4.0228663638375481</v>
      </c>
      <c r="G104">
        <v>149536.64795179004</v>
      </c>
      <c r="H104">
        <v>10272.113440603931</v>
      </c>
      <c r="I104">
        <v>3676.8439752570871</v>
      </c>
      <c r="J104">
        <v>653.55198575562929</v>
      </c>
      <c r="K104">
        <v>3.7715142002097601</v>
      </c>
    </row>
    <row r="105" spans="1:11" x14ac:dyDescent="0.35">
      <c r="A105" s="7">
        <v>2121</v>
      </c>
      <c r="B105">
        <v>147622.75292471403</v>
      </c>
      <c r="C105">
        <v>10088.62263415449</v>
      </c>
      <c r="D105">
        <v>3639.4834041307895</v>
      </c>
      <c r="E105">
        <v>696.69926708887533</v>
      </c>
      <c r="F105">
        <v>4.046211547709615</v>
      </c>
      <c r="G105">
        <v>150617.13908390817</v>
      </c>
      <c r="H105">
        <v>10347.573735449118</v>
      </c>
      <c r="I105">
        <v>3706.298054372824</v>
      </c>
      <c r="J105">
        <v>655.30828916236669</v>
      </c>
      <c r="K105">
        <v>3.7930866207347269</v>
      </c>
    </row>
    <row r="106" spans="1:11" x14ac:dyDescent="0.35">
      <c r="A106" s="7">
        <v>2122</v>
      </c>
      <c r="B106">
        <v>148609.26461788506</v>
      </c>
      <c r="C106">
        <v>10157.480034586297</v>
      </c>
      <c r="D106">
        <v>3667.3410828206206</v>
      </c>
      <c r="E106">
        <v>698.60331760518682</v>
      </c>
      <c r="F106">
        <v>4.0693307405078025</v>
      </c>
      <c r="G106">
        <v>151691.58773658762</v>
      </c>
      <c r="H106">
        <v>10422.646902148888</v>
      </c>
      <c r="I106">
        <v>3735.6516573445283</v>
      </c>
      <c r="J106">
        <v>657.03759051005636</v>
      </c>
      <c r="K106">
        <v>3.8144685669408527</v>
      </c>
    </row>
    <row r="107" spans="1:11" x14ac:dyDescent="0.35">
      <c r="A107" s="7">
        <v>2123</v>
      </c>
      <c r="B107">
        <v>149589.12645031948</v>
      </c>
      <c r="C107">
        <v>10225.914282886442</v>
      </c>
      <c r="D107">
        <v>3695.0903492325933</v>
      </c>
      <c r="E107">
        <v>700.47506433245087</v>
      </c>
      <c r="F107">
        <v>4.0922232926546585</v>
      </c>
      <c r="G107">
        <v>152759.9735573607</v>
      </c>
      <c r="H107">
        <v>10497.331285368917</v>
      </c>
      <c r="I107">
        <v>3764.9034793722894</v>
      </c>
      <c r="J107">
        <v>658.73989860149686</v>
      </c>
      <c r="K107">
        <v>3.8356590784846878</v>
      </c>
    </row>
    <row r="108" spans="1:11" x14ac:dyDescent="0.35">
      <c r="A108" s="7">
        <v>2124</v>
      </c>
      <c r="B108">
        <v>150562.35393659258</v>
      </c>
      <c r="C108">
        <v>10293.926049142909</v>
      </c>
      <c r="D108">
        <v>3722.7304590748454</v>
      </c>
      <c r="E108">
        <v>702.31458901526923</v>
      </c>
      <c r="F108">
        <v>4.1148886473980921</v>
      </c>
      <c r="G108">
        <v>153822.27985545227</v>
      </c>
      <c r="H108">
        <v>10571.625461022226</v>
      </c>
      <c r="I108">
        <v>3794.0522785499497</v>
      </c>
      <c r="J108">
        <v>660.41523214235144</v>
      </c>
      <c r="K108">
        <v>3.8566572770769549</v>
      </c>
    </row>
    <row r="109" spans="1:11" x14ac:dyDescent="0.35">
      <c r="A109" s="7">
        <v>2125</v>
      </c>
      <c r="B109">
        <v>151528.96610595897</v>
      </c>
      <c r="C109">
        <v>10361.516223072424</v>
      </c>
      <c r="D109">
        <v>3750.2607270376566</v>
      </c>
      <c r="E109">
        <v>704.12198401594515</v>
      </c>
      <c r="F109">
        <v>4.1373263383107499</v>
      </c>
      <c r="G109">
        <v>154878.49349863359</v>
      </c>
      <c r="H109">
        <v>10645.528229812291</v>
      </c>
      <c r="I109">
        <v>3823.0968744616921</v>
      </c>
      <c r="J109">
        <v>662.06361944300784</v>
      </c>
      <c r="K109">
        <v>3.877462364688371</v>
      </c>
    </row>
    <row r="110" spans="1:11" x14ac:dyDescent="0.35">
      <c r="A110" s="7">
        <v>2126</v>
      </c>
      <c r="B110">
        <v>152488.98536881688</v>
      </c>
      <c r="C110">
        <v>10428.685905680146</v>
      </c>
      <c r="D110">
        <v>3777.6805249589738</v>
      </c>
      <c r="E110">
        <v>705.89735193992112</v>
      </c>
      <c r="F110">
        <v>4.1595359868074331</v>
      </c>
      <c r="G110">
        <v>155928.60480948584</v>
      </c>
      <c r="H110">
        <v>10719.038610745052</v>
      </c>
      <c r="I110">
        <v>3852.0361467704861</v>
      </c>
      <c r="J110">
        <v>663.68509812372997</v>
      </c>
      <c r="K110">
        <v>3.8980736217493157</v>
      </c>
    </row>
    <row r="111" spans="1:11" x14ac:dyDescent="0.35">
      <c r="A111" s="7">
        <v>2127</v>
      </c>
      <c r="B111">
        <v>153442.43738372179</v>
      </c>
      <c r="C111">
        <v>10495.436400960809</v>
      </c>
      <c r="D111">
        <v>3804.9892799999002</v>
      </c>
      <c r="E111">
        <v>707.64080526621092</v>
      </c>
      <c r="F111">
        <v>4.1815172996827439</v>
      </c>
      <c r="G111">
        <v>156972.60746124419</v>
      </c>
      <c r="H111">
        <v>10792.155834620231</v>
      </c>
      <c r="I111">
        <v>3880.8690338005872</v>
      </c>
      <c r="J111">
        <v>665.27971482321709</v>
      </c>
      <c r="K111">
        <v>3.918490405346116</v>
      </c>
    </row>
    <row r="112" spans="1:11" x14ac:dyDescent="0.35">
      <c r="A112" s="7">
        <v>2128</v>
      </c>
      <c r="B112">
        <v>154389.3509251269</v>
      </c>
      <c r="C112">
        <v>10561.769207652009</v>
      </c>
      <c r="D112">
        <v>3832.1864728323812</v>
      </c>
      <c r="E112">
        <v>709.3524659829967</v>
      </c>
      <c r="F112">
        <v>4.203270066670961</v>
      </c>
      <c r="G112">
        <v>158010.49837338825</v>
      </c>
      <c r="H112">
        <v>10864.87933751184</v>
      </c>
      <c r="I112">
        <v>3909.5945311162363</v>
      </c>
      <c r="J112">
        <v>666.84752491067923</v>
      </c>
      <c r="K112">
        <v>3.9387121474165436</v>
      </c>
    </row>
    <row r="113" spans="1:11" x14ac:dyDescent="0.35">
      <c r="A113" s="7">
        <v>2129</v>
      </c>
      <c r="B113">
        <v>155329.75775202209</v>
      </c>
      <c r="C113">
        <v>10627.686011049864</v>
      </c>
      <c r="D113">
        <v>3859.2716358413431</v>
      </c>
      <c r="E113">
        <v>711.03246522855898</v>
      </c>
      <c r="F113">
        <v>4.224794158029999</v>
      </c>
      <c r="G113">
        <v>159042.27760714228</v>
      </c>
      <c r="H113">
        <v>10937.2087542479</v>
      </c>
      <c r="I113">
        <v>3938.2116900986507</v>
      </c>
      <c r="J113">
        <v>668.38859220153984</v>
      </c>
      <c r="K113">
        <v>3.9587383529469524</v>
      </c>
    </row>
    <row r="114" spans="1:11" x14ac:dyDescent="0.35">
      <c r="A114" s="7">
        <v>2130</v>
      </c>
      <c r="B114">
        <v>156263.6924776292</v>
      </c>
      <c r="C114">
        <v>10693.18867489653</v>
      </c>
      <c r="D114">
        <v>3886.2443513430985</v>
      </c>
      <c r="E114">
        <v>712.68094293768968</v>
      </c>
      <c r="F114">
        <v>4.2460895221511477</v>
      </c>
      <c r="G114">
        <v>160067.94826103447</v>
      </c>
      <c r="H114">
        <v>11009.143911898112</v>
      </c>
      <c r="I114">
        <v>3966.7196165231899</v>
      </c>
      <c r="J114">
        <v>669.90298867685965</v>
      </c>
      <c r="K114">
        <v>3.9785685981733181</v>
      </c>
    </row>
    <row r="115" spans="1:11" x14ac:dyDescent="0.35">
      <c r="A115" s="7">
        <v>2131</v>
      </c>
      <c r="B115">
        <v>157191.19244030546</v>
      </c>
      <c r="C115">
        <v>10758.279233348761</v>
      </c>
      <c r="D115">
        <v>3913.1042498221605</v>
      </c>
      <c r="E115">
        <v>714.29804749372749</v>
      </c>
      <c r="F115">
        <v>4.2671561831961542</v>
      </c>
      <c r="G115">
        <v>161087.5163666642</v>
      </c>
      <c r="H115">
        <v>11080.6848232789</v>
      </c>
      <c r="I115">
        <v>3995.117469138715</v>
      </c>
      <c r="J115">
        <v>671.39079420658527</v>
      </c>
      <c r="K115">
        <v>3.9982025287882927</v>
      </c>
    </row>
    <row r="116" spans="1:11" x14ac:dyDescent="0.35">
      <c r="A116" s="7">
        <v>2132</v>
      </c>
      <c r="B116">
        <v>158112.29757579614</v>
      </c>
      <c r="C116">
        <v>10822.959883035866</v>
      </c>
      <c r="D116">
        <v>3939.8510081880522</v>
      </c>
      <c r="E116">
        <v>715.88393538634693</v>
      </c>
      <c r="F116">
        <v>4.2879942387630594</v>
      </c>
      <c r="G116">
        <v>162100.9907848147</v>
      </c>
      <c r="H116">
        <v>11151.831680483674</v>
      </c>
      <c r="I116">
        <v>4023.4044582508277</v>
      </c>
      <c r="J116">
        <v>672.8520962767044</v>
      </c>
      <c r="K116">
        <v>4.0176398581562323</v>
      </c>
    </row>
    <row r="117" spans="1:11" x14ac:dyDescent="0.35">
      <c r="A117" s="7">
        <v>2133</v>
      </c>
      <c r="B117">
        <v>159027.05029097371</v>
      </c>
      <c r="C117">
        <v>10887.232975215322</v>
      </c>
      <c r="D117">
        <v>3966.4843480539339</v>
      </c>
      <c r="E117">
        <v>717.43877087521571</v>
      </c>
      <c r="F117">
        <v>4.3086038575820966</v>
      </c>
      <c r="G117">
        <v>163108.38310205002</v>
      </c>
      <c r="H117">
        <v>11222.58484844695</v>
      </c>
      <c r="I117">
        <v>4051.5798443108151</v>
      </c>
      <c r="J117">
        <v>674.28698972039831</v>
      </c>
      <c r="K117">
        <v>4.0368803655380283</v>
      </c>
    </row>
    <row r="118" spans="1:11" x14ac:dyDescent="0.35">
      <c r="A118" s="7">
        <v>2134</v>
      </c>
      <c r="B118">
        <v>159935.49533918223</v>
      </c>
      <c r="C118">
        <v>10951.101008033162</v>
      </c>
      <c r="D118">
        <v>3993.0040340384771</v>
      </c>
      <c r="E118">
        <v>718.96272565962886</v>
      </c>
      <c r="F118">
        <v>4.3289852772428095</v>
      </c>
      <c r="G118">
        <v>164109.70752791408</v>
      </c>
      <c r="H118">
        <v>11292.944858549426</v>
      </c>
      <c r="I118">
        <v>4079.6429365118561</v>
      </c>
      <c r="J118">
        <v>675.69557645326495</v>
      </c>
      <c r="K118">
        <v>4.0559238943274369</v>
      </c>
    </row>
    <row r="119" spans="1:11" x14ac:dyDescent="0.35">
      <c r="A119" s="7">
        <v>2135</v>
      </c>
      <c r="B119">
        <v>160837.67969731195</v>
      </c>
      <c r="C119">
        <v>11014.566618896552</v>
      </c>
      <c r="D119">
        <v>4019.409872092589</v>
      </c>
      <c r="E119">
        <v>720.45597855421261</v>
      </c>
      <c r="F119">
        <v>4.3491388019534627</v>
      </c>
      <c r="G119">
        <v>165104.98079286175</v>
      </c>
      <c r="H119">
        <v>11362.912402271753</v>
      </c>
      <c r="I119">
        <v>4107.5930913941338</v>
      </c>
      <c r="J119">
        <v>677.07796521268892</v>
      </c>
      <c r="K119">
        <v>4.0747703503004713</v>
      </c>
    </row>
    <row r="120" spans="1:11" x14ac:dyDescent="0.35">
      <c r="A120" s="7">
        <v>2136</v>
      </c>
      <c r="B120">
        <v>161733.65244470374</v>
      </c>
      <c r="C120">
        <v>11077.632576964625</v>
      </c>
      <c r="D120">
        <v>4045.7017078522294</v>
      </c>
      <c r="E120">
        <v>721.91871517078391</v>
      </c>
      <c r="F120">
        <v>4.3690648003336854</v>
      </c>
      <c r="G120">
        <v>166094.22204702871</v>
      </c>
      <c r="H120">
        <v>11432.488324903479</v>
      </c>
      <c r="I120">
        <v>4135.4297114603023</v>
      </c>
      <c r="J120">
        <v>678.43427130142356</v>
      </c>
      <c r="K120">
        <v>4.0934196998793144</v>
      </c>
    </row>
    <row r="121" spans="1:11" x14ac:dyDescent="0.35">
      <c r="A121" s="7">
        <v>2137</v>
      </c>
      <c r="B121">
        <v>162623.46464399231</v>
      </c>
      <c r="C121">
        <v>11140.301775763839</v>
      </c>
      <c r="D121">
        <v>4071.8794250185538</v>
      </c>
      <c r="E121">
        <v>723.35112760643926</v>
      </c>
      <c r="F121">
        <v>4.3887637032411968</v>
      </c>
      <c r="G121">
        <v>167077.45275995167</v>
      </c>
      <c r="H121">
        <v>11501.673619313897</v>
      </c>
      <c r="I121">
        <v>4163.1522438026659</v>
      </c>
      <c r="J121">
        <v>679.7646163354467</v>
      </c>
      <c r="K121">
        <v>4.1118719684120881</v>
      </c>
    </row>
    <row r="122" spans="1:11" x14ac:dyDescent="0.35">
      <c r="A122" s="7">
        <v>2138</v>
      </c>
      <c r="B122">
        <v>163507.16922397446</v>
      </c>
      <c r="C122">
        <v>11202.577225933304</v>
      </c>
      <c r="D122">
        <v>4097.942943766574</v>
      </c>
      <c r="E122">
        <v>724.75341413793649</v>
      </c>
      <c r="F122">
        <v>4.4082360016333739</v>
      </c>
      <c r="G122">
        <v>168054.69662133773</v>
      </c>
      <c r="H122">
        <v>11570.469419790777</v>
      </c>
      <c r="I122">
        <v>4190.7601787434305</v>
      </c>
      <c r="J122">
        <v>681.06912799614372</v>
      </c>
      <c r="K122">
        <v>4.1301272384697132</v>
      </c>
    </row>
    <row r="123" spans="1:11" x14ac:dyDescent="0.35">
      <c r="A123" s="7">
        <v>2139</v>
      </c>
      <c r="B123">
        <v>164384.82086459253</v>
      </c>
      <c r="C123">
        <v>11264.462048105017</v>
      </c>
      <c r="D123">
        <v>4123.8922191833744</v>
      </c>
      <c r="E123">
        <v>726.12577892242098</v>
      </c>
      <c r="F123">
        <v>4.4274822444643025</v>
      </c>
      <c r="G123">
        <v>169025.97944298008</v>
      </c>
      <c r="H123">
        <v>11638.876995952718</v>
      </c>
      <c r="I123">
        <v>4218.2530484892877</v>
      </c>
      <c r="J123">
        <v>682.34793978687105</v>
      </c>
      <c r="K123">
        <v>4.1481856481609931</v>
      </c>
    </row>
    <row r="124" spans="1:11" x14ac:dyDescent="0.35">
      <c r="A124" s="7">
        <v>2140</v>
      </c>
      <c r="B124">
        <v>165256.47588410697</v>
      </c>
      <c r="C124">
        <v>11325.959465923892</v>
      </c>
      <c r="D124">
        <v>4149.7272397367551</v>
      </c>
      <c r="E124">
        <v>727.46843170454497</v>
      </c>
      <c r="F124">
        <v>4.4465030366179112</v>
      </c>
      <c r="G124">
        <v>169991.32906190737</v>
      </c>
      <c r="H124">
        <v>11706.897746740598</v>
      </c>
      <c r="I124">
        <v>4245.6304258014334</v>
      </c>
      <c r="J124">
        <v>683.60119079393928</v>
      </c>
      <c r="K124">
        <v>4.1660473894669607</v>
      </c>
    </row>
    <row r="125" spans="1:11" x14ac:dyDescent="0.35">
      <c r="A125" s="7">
        <v>2141</v>
      </c>
      <c r="B125">
        <v>166122.19212853181</v>
      </c>
      <c r="C125">
        <v>11387.072799211413</v>
      </c>
      <c r="D125">
        <v>4175.4480257752384</v>
      </c>
      <c r="E125">
        <v>728.78158753000855</v>
      </c>
      <c r="F125">
        <v>4.4652990368776555</v>
      </c>
      <c r="G125">
        <v>170950.77524485163</v>
      </c>
      <c r="H125">
        <v>11774.533194492809</v>
      </c>
      <c r="I125">
        <v>4272.8919226821699</v>
      </c>
      <c r="J125">
        <v>684.82902545205945</v>
      </c>
      <c r="K125">
        <v>4.1837127065954363</v>
      </c>
    </row>
    <row r="126" spans="1:11" x14ac:dyDescent="0.35">
      <c r="A126" s="7">
        <v>2142</v>
      </c>
      <c r="B126">
        <v>166982.02886339481</v>
      </c>
      <c r="C126">
        <v>11447.805457276927</v>
      </c>
      <c r="D126">
        <v>4201.054628060072</v>
      </c>
      <c r="E126">
        <v>730.06546646555398</v>
      </c>
      <c r="F126">
        <v>4.4838709559331837</v>
      </c>
      <c r="G126">
        <v>171904.34959411042</v>
      </c>
      <c r="H126">
        <v>11841.784979109354</v>
      </c>
      <c r="I126">
        <v>4300.0371890790157</v>
      </c>
      <c r="J126">
        <v>686.0315933142781</v>
      </c>
      <c r="K126">
        <v>4.201181894356651</v>
      </c>
    </row>
    <row r="127" spans="1:11" x14ac:dyDescent="0.35">
      <c r="A127" s="7">
        <v>2143</v>
      </c>
      <c r="B127">
        <v>167836.04666788096</v>
      </c>
      <c r="C127">
        <v>11508.160932379809</v>
      </c>
      <c r="D127">
        <v>4226.5471263300424</v>
      </c>
      <c r="E127">
        <v>731.3202933254222</v>
      </c>
      <c r="F127">
        <v>4.5022195544243226</v>
      </c>
      <c r="G127">
        <v>172852.08545487621</v>
      </c>
      <c r="H127">
        <v>11908.654852308731</v>
      </c>
      <c r="I127">
        <v>4327.0659116073975</v>
      </c>
      <c r="J127">
        <v>687.20904882643742</v>
      </c>
      <c r="K127">
        <v>4.2184552965607311</v>
      </c>
    </row>
    <row r="128" spans="1:11" x14ac:dyDescent="0.35">
      <c r="A128" s="7">
        <v>2144</v>
      </c>
      <c r="B128">
        <v>168684.30733140718</v>
      </c>
      <c r="C128">
        <v>11568.142793345454</v>
      </c>
      <c r="D128">
        <v>4251.9256278995008</v>
      </c>
      <c r="E128">
        <v>732.54629740428913</v>
      </c>
      <c r="F128">
        <v>4.5203456410226623</v>
      </c>
      <c r="G128">
        <v>173794.01782409847</v>
      </c>
      <c r="H128">
        <v>11975.144671981787</v>
      </c>
      <c r="I128">
        <v>4353.9778122925763</v>
      </c>
      <c r="J128">
        <v>688.36155110617278</v>
      </c>
      <c r="K128">
        <v>4.2355333044377312</v>
      </c>
    </row>
    <row r="129" spans="1:11" x14ac:dyDescent="0.35">
      <c r="A129" s="7">
        <v>2145</v>
      </c>
      <c r="B129">
        <v>169526.87375267639</v>
      </c>
      <c r="C129">
        <v>11627.75467933752</v>
      </c>
      <c r="D129">
        <v>4277.1902662902339</v>
      </c>
      <c r="E129">
        <v>733.74371221667343</v>
      </c>
      <c r="F129">
        <v>4.5382500705509479</v>
      </c>
      <c r="G129">
        <v>174730.18326094016</v>
      </c>
      <c r="H129">
        <v>12041.256396645924</v>
      </c>
      <c r="I129">
        <v>4380.7726473318407</v>
      </c>
      <c r="J129">
        <v>689.48926372647168</v>
      </c>
      <c r="K129">
        <v>4.2524163550808716</v>
      </c>
    </row>
    <row r="130" spans="1:11" x14ac:dyDescent="0.35">
      <c r="A130" s="7">
        <v>2146</v>
      </c>
      <c r="B130">
        <v>170363.80984124553</v>
      </c>
      <c r="C130">
        <v>11687.000293788984</v>
      </c>
      <c r="D130">
        <v>4302.341199897538</v>
      </c>
      <c r="E130">
        <v>734.91277524281213</v>
      </c>
      <c r="F130">
        <v>4.5559337421404269</v>
      </c>
      <c r="G130">
        <v>175660.61979888278</v>
      </c>
      <c r="H130">
        <v>12106.99208000346</v>
      </c>
      <c r="I130">
        <v>4407.4502058775088</v>
      </c>
      <c r="J130">
        <v>690.5923545038014</v>
      </c>
      <c r="K130">
        <v>4.2691049299135138</v>
      </c>
    </row>
    <row r="131" spans="1:11" x14ac:dyDescent="0.35">
      <c r="A131" s="7">
        <v>2147</v>
      </c>
      <c r="B131">
        <v>171195.1804216415</v>
      </c>
      <c r="C131">
        <v>11745.883398493323</v>
      </c>
      <c r="D131">
        <v>4327.3786106907864</v>
      </c>
      <c r="E131">
        <v>736.05372768098903</v>
      </c>
      <c r="F131">
        <v>4.5733975974262622</v>
      </c>
      <c r="G131">
        <v>176585.36685953118</v>
      </c>
      <c r="H131">
        <v>12172.353865606448</v>
      </c>
      <c r="I131">
        <v>4434.0103088414835</v>
      </c>
      <c r="J131">
        <v>691.67099529081395</v>
      </c>
      <c r="K131">
        <v>4.2855995531804032</v>
      </c>
    </row>
    <row r="132" spans="1:11" x14ac:dyDescent="0.35">
      <c r="A132" s="7">
        <v>2148</v>
      </c>
      <c r="B132">
        <v>172021.05114005273</v>
      </c>
      <c r="C132">
        <v>11804.407807857748</v>
      </c>
      <c r="D132">
        <v>4352.302702948823</v>
      </c>
      <c r="E132">
        <v>737.16681420629061</v>
      </c>
      <c r="F132">
        <v>4.5906426187810325</v>
      </c>
      <c r="G132">
        <v>177504.46516816484</v>
      </c>
      <c r="H132">
        <v>12237.34398163128</v>
      </c>
      <c r="I132">
        <v>4460.4528077219275</v>
      </c>
      <c r="J132">
        <v>692.72536177362872</v>
      </c>
      <c r="K132">
        <v>4.3019007904636002</v>
      </c>
    </row>
    <row r="133" spans="1:11" x14ac:dyDescent="0.35">
      <c r="A133" s="7">
        <v>2149</v>
      </c>
      <c r="B133">
        <v>172841.48837361523</v>
      </c>
      <c r="C133">
        <v>11862.577383319473</v>
      </c>
      <c r="D133">
        <v>4377.1137020303322</v>
      </c>
      <c r="E133">
        <v>738.25228273576363</v>
      </c>
      <c r="F133">
        <v>4.6076698275863288</v>
      </c>
      <c r="G133">
        <v>178417.95667107424</v>
      </c>
      <c r="H133">
        <v>12301.964735765161</v>
      </c>
      <c r="I133">
        <v>4486.7775834525819</v>
      </c>
      <c r="J133">
        <v>693.75563327369059</v>
      </c>
      <c r="K133">
        <v>4.3180092472234817</v>
      </c>
    </row>
    <row r="134" spans="1:11" x14ac:dyDescent="0.35">
      <c r="A134" s="7">
        <v>2150</v>
      </c>
      <c r="B134">
        <v>173656.55914231241</v>
      </c>
      <c r="C134">
        <v>11920.396027925759</v>
      </c>
      <c r="D134">
        <v>4401.8118531793134</v>
      </c>
      <c r="E134">
        <v>739.31038419993615</v>
      </c>
      <c r="F134">
        <v>4.6244802825423843</v>
      </c>
      <c r="G134">
        <v>179325.88445472001</v>
      </c>
      <c r="H134">
        <v>12366.218510206567</v>
      </c>
      <c r="I134">
        <v>4512.9845452752261</v>
      </c>
      <c r="J134">
        <v>694.76199255419647</v>
      </c>
      <c r="K134">
        <v>4.3339255673651493</v>
      </c>
    </row>
    <row r="135" spans="1:11" x14ac:dyDescent="0.35">
      <c r="A135" s="7">
        <v>2151</v>
      </c>
      <c r="B135">
        <v>174466.33102349733</v>
      </c>
      <c r="C135">
        <v>11977.86768107862</v>
      </c>
      <c r="D135">
        <v>4426.3974203656862</v>
      </c>
      <c r="E135">
        <v>740.34137232066155</v>
      </c>
      <c r="F135">
        <v>4.6410750780156462</v>
      </c>
      <c r="G135">
        <v>180228.29266674578</v>
      </c>
      <c r="H135">
        <v>12430.107756781774</v>
      </c>
      <c r="I135">
        <v>4539.0736296356517</v>
      </c>
      <c r="J135">
        <v>695.74462563107761</v>
      </c>
      <c r="K135">
        <v>4.3496504318305096</v>
      </c>
    </row>
    <row r="136" spans="1:11" x14ac:dyDescent="0.35">
      <c r="A136" s="7">
        <v>2152</v>
      </c>
      <c r="B136">
        <v>175270.87206904715</v>
      </c>
      <c r="C136">
        <v>12034.996313443949</v>
      </c>
      <c r="D136">
        <v>4450.870685161075</v>
      </c>
      <c r="E136">
        <v>741.34550339523685</v>
      </c>
      <c r="F136">
        <v>4.6574553424241438</v>
      </c>
      <c r="G136">
        <v>181125.22643887269</v>
      </c>
      <c r="H136">
        <v>12493.634992178686</v>
      </c>
      <c r="I136">
        <v>4565.0447991035362</v>
      </c>
      <c r="J136">
        <v>696.70372158852103</v>
      </c>
      <c r="K136">
        <v>4.3651845572162546</v>
      </c>
    </row>
    <row r="137" spans="1:11" x14ac:dyDescent="0.35">
      <c r="A137" s="7">
        <v>2153</v>
      </c>
      <c r="B137">
        <v>176070.25072514769</v>
      </c>
      <c r="C137">
        <v>12091.785922025523</v>
      </c>
      <c r="D137">
        <v>4475.2319456496461</v>
      </c>
      <c r="E137">
        <v>742.32303608674329</v>
      </c>
      <c r="F137">
        <v>4.6736222366604858</v>
      </c>
      <c r="G137">
        <v>182016.73181169864</v>
      </c>
      <c r="H137">
        <v>12556.802793299619</v>
      </c>
      <c r="I137">
        <v>4590.8980413164591</v>
      </c>
      <c r="J137">
        <v>697.63947239901177</v>
      </c>
      <c r="K137">
        <v>4.3805286944179356</v>
      </c>
    </row>
    <row r="138" spans="1:11" x14ac:dyDescent="0.35">
      <c r="A138" s="7">
        <v>2154</v>
      </c>
      <c r="B138">
        <v>176864.53575471111</v>
      </c>
      <c r="C138">
        <v>12148.240525403507</v>
      </c>
      <c r="D138">
        <v>4499.4815153739537</v>
      </c>
      <c r="E138">
        <v>743.27423122055018</v>
      </c>
      <c r="F138">
        <v>4.6895769525522635</v>
      </c>
      <c r="G138">
        <v>182902.85566142044</v>
      </c>
      <c r="H138">
        <v>12619.613792734113</v>
      </c>
      <c r="I138">
        <v>4616.6333679484269</v>
      </c>
      <c r="J138">
        <v>698.55207274787108</v>
      </c>
      <c r="K138">
        <v>4.3956836273002446</v>
      </c>
    </row>
    <row r="139" spans="1:11" x14ac:dyDescent="0.35">
      <c r="A139" s="7">
        <v>2155</v>
      </c>
      <c r="B139">
        <v>177653.79616241661</v>
      </c>
      <c r="C139">
        <v>12204.364159136538</v>
      </c>
      <c r="D139">
        <v>4523.619722315525</v>
      </c>
      <c r="E139">
        <v>744.19935158691908</v>
      </c>
      <c r="F139">
        <v>4.7053207113596285</v>
      </c>
      <c r="G139">
        <v>183783.64562849642</v>
      </c>
      <c r="H139">
        <v>12682.070674352191</v>
      </c>
      <c r="I139">
        <v>4642.2508137029236</v>
      </c>
      <c r="J139">
        <v>699.4417198622624</v>
      </c>
      <c r="K139">
        <v>4.4106501713936348</v>
      </c>
    </row>
    <row r="140" spans="1:11" x14ac:dyDescent="0.35">
      <c r="A140" s="7">
        <v>2156</v>
      </c>
      <c r="B140">
        <v>178438.10112236664</v>
      </c>
      <c r="C140">
        <v>12260.160871327365</v>
      </c>
      <c r="D140">
        <v>4547.6469079100234</v>
      </c>
      <c r="E140">
        <v>745.09866174963793</v>
      </c>
      <c r="F140">
        <v>4.7208547623097585</v>
      </c>
      <c r="G140">
        <v>184659.15004825962</v>
      </c>
      <c r="H140">
        <v>12744.176169019482</v>
      </c>
      <c r="I140">
        <v>4667.7504353308032</v>
      </c>
      <c r="J140">
        <v>700.30861334463509</v>
      </c>
      <c r="K140">
        <v>4.4254291726173092</v>
      </c>
    </row>
    <row r="141" spans="1:11" x14ac:dyDescent="0.35">
      <c r="A141" s="7">
        <v>2157</v>
      </c>
      <c r="B141">
        <v>179217.51990834405</v>
      </c>
      <c r="C141">
        <v>12315.634718350329</v>
      </c>
      <c r="D141">
        <v>4571.5634260967399</v>
      </c>
      <c r="E141">
        <v>745.97242786062134</v>
      </c>
      <c r="F141">
        <v>4.7361803811679168</v>
      </c>
      <c r="G141">
        <v>185529.41788348978</v>
      </c>
      <c r="H141">
        <v>12805.933050433779</v>
      </c>
      <c r="I141">
        <v>4693.132310673027</v>
      </c>
      <c r="J141">
        <v>701.15295501057062</v>
      </c>
      <c r="K141">
        <v>4.4400215060286188</v>
      </c>
    </row>
    <row r="142" spans="1:11" x14ac:dyDescent="0.35">
      <c r="A142" s="7">
        <v>2158</v>
      </c>
      <c r="B142">
        <v>179992.12182665383</v>
      </c>
      <c r="C142">
        <v>12370.789760740123</v>
      </c>
      <c r="D142">
        <v>4595.369642402009</v>
      </c>
      <c r="E142">
        <v>746.82091748038806</v>
      </c>
      <c r="F142">
        <v>4.7512988688447662</v>
      </c>
      <c r="G142">
        <v>186394.49865895056</v>
      </c>
      <c r="H142">
        <v>12867.34413108397</v>
      </c>
      <c r="I142">
        <v>4718.3965377283293</v>
      </c>
      <c r="J142">
        <v>701.97494873099322</v>
      </c>
      <c r="K142">
        <v>4.4544280745988649</v>
      </c>
    </row>
    <row r="143" spans="1:11" x14ac:dyDescent="0.35">
      <c r="A143" s="7">
        <v>2159</v>
      </c>
      <c r="B143">
        <v>180761.97615152839</v>
      </c>
      <c r="C143">
        <v>12425.630059239871</v>
      </c>
      <c r="D143">
        <v>4619.0659330563049</v>
      </c>
      <c r="E143">
        <v>747.64439940435034</v>
      </c>
      <c r="F143">
        <v>4.7662115500395901</v>
      </c>
      <c r="G143">
        <v>187254.44239789157</v>
      </c>
      <c r="H143">
        <v>12928.412258330778</v>
      </c>
      <c r="I143">
        <v>4743.5432337458369</v>
      </c>
      <c r="J143">
        <v>702.77480027870638</v>
      </c>
      <c r="K143">
        <v>4.4686498080154538</v>
      </c>
    </row>
    <row r="144" spans="1:11" x14ac:dyDescent="0.35">
      <c r="A144" s="7">
        <v>2160</v>
      </c>
      <c r="B144">
        <v>181527.15206307638</v>
      </c>
      <c r="C144">
        <v>12480.159671007623</v>
      </c>
      <c r="D144">
        <v>4642.6526841444993</v>
      </c>
      <c r="E144">
        <v>748.44314349482102</v>
      </c>
      <c r="F144">
        <v>4.7809197719190442</v>
      </c>
      <c r="G144">
        <v>188109.29956051696</v>
      </c>
      <c r="H144">
        <v>12989.140310609582</v>
      </c>
      <c r="I144">
        <v>4768.5725343425729</v>
      </c>
      <c r="J144">
        <v>703.55271717920812</v>
      </c>
      <c r="K144">
        <v>4.482687661510341</v>
      </c>
    </row>
    <row r="145" spans="1:11" x14ac:dyDescent="0.35">
      <c r="A145" s="7">
        <v>2161</v>
      </c>
      <c r="B145">
        <v>182287.71858774338</v>
      </c>
      <c r="C145">
        <v>12534.38264597902</v>
      </c>
      <c r="D145">
        <v>4666.1302907890258</v>
      </c>
      <c r="E145">
        <v>749.21742051865817</v>
      </c>
      <c r="F145">
        <v>4.7954249028310381</v>
      </c>
      <c r="G145">
        <v>188959.12098441148</v>
      </c>
      <c r="H145">
        <v>13049.531193754854</v>
      </c>
      <c r="I145">
        <v>4793.4845926458793</v>
      </c>
      <c r="J145">
        <v>704.30890856574297</v>
      </c>
      <c r="K145">
        <v>4.4965426147146763</v>
      </c>
    </row>
    <row r="146" spans="1:11" x14ac:dyDescent="0.35">
      <c r="A146" s="7">
        <v>2162</v>
      </c>
      <c r="B146">
        <v>183043.74454126295</v>
      </c>
      <c r="C146">
        <v>12588.303023384311</v>
      </c>
      <c r="D146">
        <v>4689.499156365262</v>
      </c>
      <c r="E146">
        <v>749.96750199045766</v>
      </c>
      <c r="F146">
        <v>4.8097283310533312</v>
      </c>
      <c r="G146">
        <v>189803.95782692349</v>
      </c>
      <c r="H146">
        <v>13109.587837445431</v>
      </c>
      <c r="I146">
        <v>4818.2795784605396</v>
      </c>
      <c r="J146">
        <v>705.04358503853973</v>
      </c>
      <c r="K146">
        <v>4.5102156705395098</v>
      </c>
    </row>
    <row r="147" spans="1:11" x14ac:dyDescent="0.35">
      <c r="A147" s="7">
        <v>2163</v>
      </c>
      <c r="B147">
        <v>183795.29847406078</v>
      </c>
      <c r="C147">
        <v>12641.924828418023</v>
      </c>
      <c r="D147">
        <v>4712.7596917488654</v>
      </c>
      <c r="E147">
        <v>750.69366002120159</v>
      </c>
      <c r="F147">
        <v>4.8238314635764112</v>
      </c>
      <c r="G147">
        <v>190643.86150948945</v>
      </c>
      <c r="H147">
        <v>13169.313191770461</v>
      </c>
      <c r="I147">
        <v>4842.9576774605412</v>
      </c>
      <c r="J147">
        <v>705.75695852818194</v>
      </c>
      <c r="K147">
        <v>4.523707854082434</v>
      </c>
    </row>
    <row r="148" spans="1:11" x14ac:dyDescent="0.35">
      <c r="A148" s="7">
        <v>2164</v>
      </c>
      <c r="B148">
        <v>184542.44861908286</v>
      </c>
      <c r="C148">
        <v>12695.252069058732</v>
      </c>
      <c r="D148">
        <v>4735.9123145943513</v>
      </c>
      <c r="E148">
        <v>751.39616717226852</v>
      </c>
      <c r="F148">
        <v>4.8377357249202113</v>
      </c>
      <c r="G148">
        <v>191478.88366389149</v>
      </c>
      <c r="H148">
        <v>13228.710223914726</v>
      </c>
      <c r="I148">
        <v>4867.5190904053206</v>
      </c>
      <c r="J148">
        <v>706.44924216306435</v>
      </c>
      <c r="K148">
        <v>4.5370202115599803</v>
      </c>
    </row>
    <row r="149" spans="1:11" x14ac:dyDescent="0.35">
      <c r="A149" s="7">
        <v>2165</v>
      </c>
      <c r="B149">
        <v>185285.26284201088</v>
      </c>
      <c r="C149">
        <v>12748.288733036808</v>
      </c>
      <c r="D149">
        <v>4758.9574486445345</v>
      </c>
      <c r="E149">
        <v>752.07529631471186</v>
      </c>
      <c r="F149">
        <v>4.8514425559841925</v>
      </c>
      <c r="G149">
        <v>192309.07608043338</v>
      </c>
      <c r="H149">
        <v>13287.781914962738</v>
      </c>
      <c r="I149">
        <v>4891.964032380246</v>
      </c>
      <c r="J149">
        <v>707.12065014087261</v>
      </c>
      <c r="K149">
        <v>4.5501538092655816</v>
      </c>
    </row>
    <row r="150" spans="1:11" x14ac:dyDescent="0.35">
      <c r="A150" s="7">
        <v>2166</v>
      </c>
      <c r="B150">
        <v>186023.80859382628</v>
      </c>
      <c r="C150">
        <v>12801.038784947641</v>
      </c>
      <c r="D150">
        <v>4781.8955230701094</v>
      </c>
      <c r="E150">
        <v>752.73132049370736</v>
      </c>
      <c r="F150">
        <v>4.8649534129303209</v>
      </c>
      <c r="G150">
        <v>193134.49065801609</v>
      </c>
      <c r="H150">
        <v>13346.531256820253</v>
      </c>
      <c r="I150">
        <v>4916.2927320611643</v>
      </c>
      <c r="J150">
        <v>707.77139760403566</v>
      </c>
      <c r="K150">
        <v>4.5631097325529071</v>
      </c>
    </row>
    <row r="151" spans="1:11" x14ac:dyDescent="0.35">
      <c r="A151" s="7">
        <v>2167</v>
      </c>
      <c r="B151">
        <v>186758.1528656866</v>
      </c>
      <c r="C151">
        <v>12853.506163508011</v>
      </c>
      <c r="D151">
        <v>4804.7269718388752</v>
      </c>
      <c r="E151">
        <v>753.36451279807045</v>
      </c>
      <c r="F151">
        <v>4.8782697660984615</v>
      </c>
      <c r="G151">
        <v>193955.17935609835</v>
      </c>
      <c r="H151">
        <v>13404.961249252316</v>
      </c>
      <c r="I151">
        <v>4940.5054310027199</v>
      </c>
      <c r="J151">
        <v>708.40170051908694</v>
      </c>
      <c r="K151">
        <v>4.5758890848443246</v>
      </c>
    </row>
    <row r="152" spans="1:11" x14ac:dyDescent="0.35">
      <c r="A152" s="7">
        <v>2168</v>
      </c>
      <c r="B152">
        <v>187488.36214607229</v>
      </c>
      <c r="C152">
        <v>12905.694778952678</v>
      </c>
      <c r="D152">
        <v>4827.452233114006</v>
      </c>
      <c r="E152">
        <v>753.97514623474376</v>
      </c>
      <c r="F152">
        <v>4.89139309895367</v>
      </c>
      <c r="G152">
        <v>194771.1941485194</v>
      </c>
      <c r="H152">
        <v>13463.074897036166</v>
      </c>
      <c r="I152">
        <v>4964.6023829502283</v>
      </c>
      <c r="J152">
        <v>709.01177555987783</v>
      </c>
      <c r="K152">
        <v>4.588492986664269</v>
      </c>
    </row>
    <row r="153" spans="1:11" x14ac:dyDescent="0.35">
      <c r="A153" s="7">
        <v>2169</v>
      </c>
      <c r="B153">
        <v>188214.50238015887</v>
      </c>
      <c r="C153">
        <v>12957.608510568696</v>
      </c>
      <c r="D153">
        <v>4850.0717486806616</v>
      </c>
      <c r="E153">
        <v>754.56349360815545</v>
      </c>
      <c r="F153">
        <v>4.9043249070649004</v>
      </c>
      <c r="G153">
        <v>195582.5869791602</v>
      </c>
      <c r="H153">
        <v>13520.875207227731</v>
      </c>
      <c r="I153">
        <v>4988.5838531747622</v>
      </c>
      <c r="J153">
        <v>709.60183999458116</v>
      </c>
      <c r="K153">
        <v>4.6009225746972389</v>
      </c>
    </row>
    <row r="154" spans="1:11" x14ac:dyDescent="0.35">
      <c r="A154" s="7">
        <v>2170</v>
      </c>
      <c r="B154">
        <v>188936.63893137689</v>
      </c>
      <c r="C154">
        <v>13009.251204364562</v>
      </c>
      <c r="D154">
        <v>4872.5859634003918</v>
      </c>
      <c r="E154">
        <v>755.12982740434063</v>
      </c>
      <c r="F154">
        <v>4.9170666971145982</v>
      </c>
      <c r="G154">
        <v>196389.40971942389</v>
      </c>
      <c r="H154">
        <v>13578.365186540261</v>
      </c>
      <c r="I154">
        <v>5012.4501178311475</v>
      </c>
      <c r="J154">
        <v>710.17211157641941</v>
      </c>
      <c r="K154">
        <v>4.6131790008701712</v>
      </c>
    </row>
    <row r="155" spans="1:11" x14ac:dyDescent="0.35">
      <c r="A155" s="7">
        <v>2171</v>
      </c>
      <c r="B155">
        <v>189654.83654510998</v>
      </c>
      <c r="C155">
        <v>13060.626670871565</v>
      </c>
      <c r="D155">
        <v>4894.9953246925716</v>
      </c>
      <c r="E155">
        <v>755.67441967972809</v>
      </c>
      <c r="F155">
        <v>4.9296199859386629</v>
      </c>
      <c r="G155">
        <v>197191.71412750741</v>
      </c>
      <c r="H155">
        <v>13635.547838833423</v>
      </c>
      <c r="I155">
        <v>5036.2014633385252</v>
      </c>
      <c r="J155">
        <v>710.72280843805663</v>
      </c>
      <c r="K155">
        <v>4.6252634314588992</v>
      </c>
    </row>
    <row r="156" spans="1:11" x14ac:dyDescent="0.35">
      <c r="A156" s="7">
        <v>2172</v>
      </c>
      <c r="B156">
        <v>190369.15931448701</v>
      </c>
      <c r="C156">
        <v>13111.738683074027</v>
      </c>
      <c r="D156">
        <v>4917.3002820423417</v>
      </c>
      <c r="E156">
        <v>756.19754195448547</v>
      </c>
      <c r="F156">
        <v>4.9419862995962553</v>
      </c>
      <c r="G156">
        <v>197989.55180943588</v>
      </c>
      <c r="H156">
        <v>13692.426162711043</v>
      </c>
      <c r="I156">
        <v>5059.8381857831628</v>
      </c>
      <c r="J156">
        <v>711.25414898958775</v>
      </c>
      <c r="K156">
        <v>4.6371770462183983</v>
      </c>
    </row>
    <row r="157" spans="1:11" x14ac:dyDescent="0.35">
      <c r="A157" s="7">
        <v>2173</v>
      </c>
      <c r="B157">
        <v>191079.67064822244</v>
      </c>
      <c r="C157">
        <v>13162.590974465635</v>
      </c>
      <c r="D157">
        <v>4939.5012865342578</v>
      </c>
      <c r="E157">
        <v>756.6994651103206</v>
      </c>
      <c r="F157">
        <v>4.9541671724689111</v>
      </c>
      <c r="G157">
        <v>198782.97418183542</v>
      </c>
      <c r="H157">
        <v>13749.003149225749</v>
      </c>
      <c r="I157">
        <v>5083.3605903430953</v>
      </c>
      <c r="J157">
        <v>711.76635182005896</v>
      </c>
      <c r="K157">
        <v>4.6489210375365202</v>
      </c>
    </row>
    <row r="158" spans="1:11" x14ac:dyDescent="0.35">
      <c r="A158" s="7">
        <v>2174</v>
      </c>
      <c r="B158">
        <v>191786.43324045654</v>
      </c>
      <c r="C158">
        <v>13213.187237229113</v>
      </c>
      <c r="D158">
        <v>4961.5987904110416</v>
      </c>
      <c r="E158">
        <v>757.18045929263224</v>
      </c>
      <c r="F158">
        <v>4.9661641463884383</v>
      </c>
      <c r="G158">
        <v>199572.03243641375</v>
      </c>
      <c r="H158">
        <v>13805.281779688885</v>
      </c>
      <c r="I158">
        <v>5106.7689907342656</v>
      </c>
      <c r="J158">
        <v>712.25963560245475</v>
      </c>
      <c r="K158">
        <v>4.6604966096108988</v>
      </c>
    </row>
    <row r="159" spans="1:11" x14ac:dyDescent="0.35">
      <c r="A159" s="7">
        <v>2175</v>
      </c>
      <c r="B159">
        <v>192489.50904254688</v>
      </c>
      <c r="C159">
        <v>13263.531120535739</v>
      </c>
      <c r="D159">
        <v>4983.5932466567101</v>
      </c>
      <c r="E159">
        <v>757.64079381690965</v>
      </c>
      <c r="F159">
        <v>4.9779787697930455</v>
      </c>
      <c r="G159">
        <v>200356.77750611721</v>
      </c>
      <c r="H159">
        <v>13861.265023583481</v>
      </c>
      <c r="I159">
        <v>5130.0637086776824</v>
      </c>
      <c r="J159">
        <v>712.73421900208052</v>
      </c>
      <c r="K159">
        <v>4.6719049776486976</v>
      </c>
    </row>
    <row r="160" spans="1:11" x14ac:dyDescent="0.35">
      <c r="A160" s="7">
        <v>2176</v>
      </c>
      <c r="B160">
        <v>193188.9592367642</v>
      </c>
      <c r="C160">
        <v>13313.626228961875</v>
      </c>
      <c r="D160">
        <v>5005.4851086034068</v>
      </c>
      <c r="E160">
        <v>758.08073707927178</v>
      </c>
      <c r="F160">
        <v>4.9896125969111704</v>
      </c>
      <c r="G160">
        <v>201137.26003293422</v>
      </c>
      <c r="H160">
        <v>13916.955836578423</v>
      </c>
      <c r="I160">
        <v>5153.245073387282</v>
      </c>
      <c r="J160">
        <v>713.19032058827781</v>
      </c>
      <c r="K160">
        <v>4.683147367088881</v>
      </c>
    </row>
    <row r="161" spans="1:11" x14ac:dyDescent="0.35">
      <c r="A161" s="7">
        <v>2177</v>
      </c>
      <c r="B161">
        <v>193884.84421184147</v>
      </c>
      <c r="C161">
        <v>13363.476121019201</v>
      </c>
      <c r="D161">
        <v>5027.2748295612937</v>
      </c>
      <c r="E161">
        <v>758.50055647104773</v>
      </c>
      <c r="F161">
        <v>5.0010671869724597</v>
      </c>
      <c r="G161">
        <v>201913.53033731319</v>
      </c>
      <c r="H161">
        <v>13972.357158641753</v>
      </c>
      <c r="I161">
        <v>5176.3134210780636</v>
      </c>
      <c r="J161">
        <v>713.62815874939929</v>
      </c>
      <c r="K161">
        <v>4.6942250128466538</v>
      </c>
    </row>
    <row r="162" spans="1:11" x14ac:dyDescent="0.35">
      <c r="A162" s="7">
        <v>2178</v>
      </c>
      <c r="B162">
        <v>194577.22354032838</v>
      </c>
      <c r="C162">
        <v>13413.084307795962</v>
      </c>
      <c r="D162">
        <v>5048.9628624707002</v>
      </c>
      <c r="E162">
        <v>758.90051829728986</v>
      </c>
      <c r="F162">
        <v>5.012344103445364</v>
      </c>
      <c r="G162">
        <v>202685.63838916167</v>
      </c>
      <c r="H162">
        <v>14027.471912251296</v>
      </c>
      <c r="I162">
        <v>5199.2690944939832</v>
      </c>
      <c r="J162">
        <v>714.0479516109807</v>
      </c>
      <c r="K162">
        <v>4.7051391585797395</v>
      </c>
    </row>
    <row r="163" spans="1:11" x14ac:dyDescent="0.35">
      <c r="A163" s="7">
        <v>2179</v>
      </c>
      <c r="B163">
        <v>195266.15595769972</v>
      </c>
      <c r="C163">
        <v>13462.454251705334</v>
      </c>
      <c r="D163">
        <v>5070.5496595759514</v>
      </c>
      <c r="E163">
        <v>759.28088769911983</v>
      </c>
      <c r="F163">
        <v>5.0234449133007946</v>
      </c>
      <c r="G163">
        <v>203453.63378039261</v>
      </c>
      <c r="H163">
        <v>14082.303000699856</v>
      </c>
      <c r="I163">
        <v>5222.1124424552409</v>
      </c>
      <c r="J163">
        <v>714.4499169570347</v>
      </c>
      <c r="K163">
        <v>4.7158910559761402</v>
      </c>
    </row>
    <row r="164" spans="1:11" x14ac:dyDescent="0.35">
      <c r="A164" s="7">
        <v>2180</v>
      </c>
      <c r="B164">
        <v>195951.69934317016</v>
      </c>
      <c r="C164">
        <v>13511.589365338572</v>
      </c>
      <c r="D164">
        <v>5092.0356721200378</v>
      </c>
      <c r="E164">
        <v>759.6419285798022</v>
      </c>
      <c r="F164">
        <v>5.034371186301315</v>
      </c>
      <c r="G164">
        <v>204217.56569898498</v>
      </c>
      <c r="H164">
        <v>14136.853306493736</v>
      </c>
      <c r="I164">
        <v>5244.8438194245055</v>
      </c>
      <c r="J164">
        <v>714.83427215440315</v>
      </c>
      <c r="K164">
        <v>4.7264819640630273</v>
      </c>
    </row>
    <row r="165" spans="1:11" x14ac:dyDescent="0.35">
      <c r="A165" s="7">
        <v>2181</v>
      </c>
      <c r="B165">
        <v>196633.91070216132</v>
      </c>
      <c r="C165">
        <v>13560.493010419073</v>
      </c>
      <c r="D165">
        <v>5113.4213500597089</v>
      </c>
      <c r="E165">
        <v>759.9839035344479</v>
      </c>
      <c r="F165">
        <v>5.04512449431531</v>
      </c>
      <c r="G165">
        <v>204977.48290452157</v>
      </c>
      <c r="H165">
        <v>14191.125689841472</v>
      </c>
      <c r="I165">
        <v>5267.463585091692</v>
      </c>
      <c r="J165">
        <v>715.20123408009817</v>
      </c>
      <c r="K165">
        <v>4.736913148536396</v>
      </c>
    </row>
    <row r="166" spans="1:11" x14ac:dyDescent="0.35">
      <c r="A166" s="7">
        <v>2182</v>
      </c>
      <c r="B166">
        <v>197312.846150378</v>
      </c>
      <c r="C166">
        <v>13609.168496854736</v>
      </c>
      <c r="D166">
        <v>5134.7071417999077</v>
      </c>
      <c r="E166">
        <v>760.30707378324109</v>
      </c>
      <c r="F166">
        <v>5.0557064106555973</v>
      </c>
      <c r="G166">
        <v>205733.43370517439</v>
      </c>
      <c r="H166">
        <v>14245.122987231316</v>
      </c>
      <c r="I166">
        <v>5289.9721039766328</v>
      </c>
      <c r="J166">
        <v>715.55101905156005</v>
      </c>
      <c r="K166">
        <v>4.7471858811111387</v>
      </c>
    </row>
    <row r="167" spans="1:11" x14ac:dyDescent="0.35">
      <c r="A167" s="7">
        <v>2183</v>
      </c>
      <c r="B167">
        <v>197988.56089943563</v>
      </c>
      <c r="C167">
        <v>13657.619081885172</v>
      </c>
      <c r="D167">
        <v>5155.8934939473102</v>
      </c>
      <c r="E167">
        <v>760.61169910809622</v>
      </c>
      <c r="F167">
        <v>5.066118509441953</v>
      </c>
      <c r="G167">
        <v>206485.46593609423</v>
      </c>
      <c r="H167">
        <v>14298.848010094807</v>
      </c>
      <c r="I167">
        <v>5312.3697450495138</v>
      </c>
      <c r="J167">
        <v>715.88384275976989</v>
      </c>
      <c r="K167">
        <v>4.7573014388911545</v>
      </c>
    </row>
    <row r="168" spans="1:11" x14ac:dyDescent="0.35">
      <c r="A168" s="7">
        <v>2184</v>
      </c>
      <c r="B168">
        <v>198661.10924399405</v>
      </c>
      <c r="C168">
        <v>13705.847969320703</v>
      </c>
      <c r="D168">
        <v>5176.980851081842</v>
      </c>
      <c r="E168">
        <v>760.89803779263877</v>
      </c>
      <c r="F168">
        <v>5.0763623649870029</v>
      </c>
      <c r="G168">
        <v>207233.6269391742</v>
      </c>
      <c r="H168">
        <v>14352.303543554417</v>
      </c>
      <c r="I168">
        <v>5334.6568813682206</v>
      </c>
      <c r="J168">
        <v>716.19992020514155</v>
      </c>
      <c r="K168">
        <v>4.7672611037591412</v>
      </c>
    </row>
    <row r="169" spans="1:11" x14ac:dyDescent="0.35">
      <c r="A169" s="7">
        <v>2185</v>
      </c>
      <c r="B169">
        <v>199330.54455034889</v>
      </c>
      <c r="C169">
        <v>13753.858308870083</v>
      </c>
      <c r="D169">
        <v>5197.9696555459459</v>
      </c>
      <c r="E169">
        <v>761.16634656541987</v>
      </c>
      <c r="F169">
        <v>5.0864395512049558</v>
      </c>
      <c r="G169">
        <v>207977.96354415279</v>
      </c>
      <c r="H169">
        <v>14405.492345252838</v>
      </c>
      <c r="I169">
        <v>5356.8338897325621</v>
      </c>
      <c r="J169">
        <v>716.49946563613184</v>
      </c>
      <c r="K169">
        <v>4.7770661617856991</v>
      </c>
    </row>
    <row r="170" spans="1:11" x14ac:dyDescent="0.35">
      <c r="A170" s="7">
        <v>2186</v>
      </c>
      <c r="B170">
        <v>199996.91924642833</v>
      </c>
      <c r="C170">
        <v>13801.653195553823</v>
      </c>
      <c r="D170">
        <v>5218.860347250572</v>
      </c>
      <c r="E170">
        <v>761.41688054626036</v>
      </c>
      <c r="F170">
        <v>5.0963516410426504</v>
      </c>
      <c r="G170">
        <v>208718.52205101374</v>
      </c>
      <c r="H170">
        <v>14458.417144261899</v>
      </c>
      <c r="I170">
        <v>5378.9011503544989</v>
      </c>
      <c r="J170">
        <v>716.7826924904972</v>
      </c>
      <c r="K170">
        <v>4.7867179026573705</v>
      </c>
    </row>
    <row r="171" spans="1:11" x14ac:dyDescent="0.35">
      <c r="A171" s="7">
        <v>2187</v>
      </c>
      <c r="B171">
        <v>200660.28481314657</v>
      </c>
      <c r="C171">
        <v>13849.235669200063</v>
      </c>
      <c r="D171">
        <v>5239.6533634974758</v>
      </c>
      <c r="E171">
        <v>761.64989319563642</v>
      </c>
      <c r="F171">
        <v>5.1061002059323872</v>
      </c>
      <c r="G171">
        <v>209455.34821365256</v>
      </c>
      <c r="H171">
        <v>14511.080640068592</v>
      </c>
      <c r="I171">
        <v>5400.8590465442485</v>
      </c>
      <c r="J171">
        <v>717.04981333913111</v>
      </c>
      <c r="K171">
        <v>4.7962176191232588</v>
      </c>
    </row>
    <row r="172" spans="1:11" x14ac:dyDescent="0.35">
      <c r="A172" s="7">
        <v>2188</v>
      </c>
      <c r="B172">
        <v>201320.69177706906</v>
      </c>
      <c r="C172">
        <v>13896.608714019858</v>
      </c>
      <c r="D172">
        <v>5260.3491388170896</v>
      </c>
      <c r="E172">
        <v>761.86563626700627</v>
      </c>
      <c r="F172">
        <v>5.1156868152660309</v>
      </c>
      <c r="G172">
        <v>210188.48722477187</v>
      </c>
      <c r="H172">
        <v>14563.485501636131</v>
      </c>
      <c r="I172">
        <v>5422.7079644116238</v>
      </c>
      <c r="J172">
        <v>717.30103983241759</v>
      </c>
      <c r="K172">
        <v>4.8055666064598421</v>
      </c>
    </row>
    <row r="173" spans="1:11" x14ac:dyDescent="0.35">
      <c r="A173" s="7">
        <v>2189</v>
      </c>
      <c r="B173">
        <v>201978.18970433777</v>
      </c>
      <c r="C173">
        <v>13943.775258259177</v>
      </c>
      <c r="D173">
        <v>5280.9481048212747</v>
      </c>
      <c r="E173">
        <v>762.06435976198998</v>
      </c>
      <c r="F173">
        <v>5.1251130358898616</v>
      </c>
      <c r="G173">
        <v>210917.98370196737</v>
      </c>
      <c r="H173">
        <v>14615.634366537797</v>
      </c>
      <c r="I173">
        <v>5444.4482925821349</v>
      </c>
      <c r="J173">
        <v>717.53658264903197</v>
      </c>
      <c r="K173">
        <v>4.8147661619536271</v>
      </c>
    </row>
    <row r="174" spans="1:11" x14ac:dyDescent="0.35">
      <c r="A174" s="7">
        <v>2190</v>
      </c>
      <c r="B174">
        <v>202632.82719581047</v>
      </c>
      <c r="C174">
        <v>13990.73817392413</v>
      </c>
      <c r="D174">
        <v>5301.4506900704837</v>
      </c>
      <c r="E174">
        <v>762.24631188830836</v>
      </c>
      <c r="F174">
        <v>5.1343804316196762</v>
      </c>
      <c r="G174">
        <v>211643.88167497137</v>
      </c>
      <c r="H174">
        <v>14667.529840161131</v>
      </c>
      <c r="I174">
        <v>5466.0804219275369</v>
      </c>
      <c r="J174">
        <v>717.7566514471265</v>
      </c>
      <c r="K174">
        <v>4.8238175844012616</v>
      </c>
    </row>
    <row r="175" spans="1:11" x14ac:dyDescent="0.35">
      <c r="A175" s="7">
        <v>2191</v>
      </c>
      <c r="B175">
        <v>203284.65188336812</v>
      </c>
      <c r="C175">
        <v>14037.50027657703</v>
      </c>
      <c r="D175">
        <v>5321.8573199546099</v>
      </c>
      <c r="E175">
        <v>762.41173902039441</v>
      </c>
      <c r="F175">
        <v>5.1434905627756207</v>
      </c>
      <c r="G175">
        <v>212366.22457401713</v>
      </c>
      <c r="H175">
        <v>14719.174494980427</v>
      </c>
      <c r="I175">
        <v>5487.6047453103029</v>
      </c>
      <c r="J175">
        <v>717.96145481783401</v>
      </c>
      <c r="K175">
        <v>4.8327221736267454</v>
      </c>
    </row>
    <row r="176" spans="1:11" x14ac:dyDescent="0.35">
      <c r="A176" s="7">
        <v>2192</v>
      </c>
      <c r="B176">
        <v>203933.71042734288</v>
      </c>
      <c r="C176">
        <v>14084.064325200179</v>
      </c>
      <c r="D176">
        <v>5342.168416586911</v>
      </c>
      <c r="E176">
        <v>762.5608856625845</v>
      </c>
      <c r="F176">
        <v>5.1524449857362642</v>
      </c>
      <c r="G176">
        <v>213085.0552192863</v>
      </c>
      <c r="H176">
        <v>14770.570869895406</v>
      </c>
      <c r="I176">
        <v>5509.0216573414264</v>
      </c>
      <c r="J176">
        <v>718.15120024102941</v>
      </c>
      <c r="K176">
        <v>4.8414812300153747</v>
      </c>
    </row>
    <row r="177" spans="1:11" x14ac:dyDescent="0.35">
      <c r="A177" s="7">
        <v>2193</v>
      </c>
      <c r="B177">
        <v>204580.04851502084</v>
      </c>
      <c r="C177">
        <v>14130.433022124369</v>
      </c>
      <c r="D177">
        <v>5362.384398710481</v>
      </c>
      <c r="E177">
        <v>762.6939944148088</v>
      </c>
      <c r="F177">
        <v>5.1612452525114216</v>
      </c>
      <c r="G177">
        <v>213800.41581140619</v>
      </c>
      <c r="H177">
        <v>14821.721469633458</v>
      </c>
      <c r="I177">
        <v>5530.3315541514166</v>
      </c>
      <c r="J177">
        <v>718.32609404327934</v>
      </c>
      <c r="K177">
        <v>4.8500960540640508</v>
      </c>
    </row>
    <row r="178" spans="1:11" x14ac:dyDescent="0.35">
      <c r="A178" s="7">
        <v>2194</v>
      </c>
      <c r="B178">
        <v>205223.71086017755</v>
      </c>
      <c r="C178">
        <v>14176.609013019526</v>
      </c>
      <c r="D178">
        <v>5382.5056816166652</v>
      </c>
      <c r="E178">
        <v>762.81130594068941</v>
      </c>
      <c r="F178">
        <v>5.1698929103332318</v>
      </c>
      <c r="G178">
        <v>214512.34792296306</v>
      </c>
      <c r="H178">
        <v>14872.628764213661</v>
      </c>
      <c r="I178">
        <v>5551.5348331737378</v>
      </c>
      <c r="J178">
        <v>718.48634135792827</v>
      </c>
      <c r="K178">
        <v>4.8585679459475903</v>
      </c>
    </row>
    <row r="179" spans="1:11" x14ac:dyDescent="0.35">
      <c r="A179" s="7">
        <v>2195</v>
      </c>
      <c r="B179">
        <v>205864.74120359728</v>
      </c>
      <c r="C179">
        <v>14222.594886944818</v>
      </c>
      <c r="D179">
        <v>5402.5326770748461</v>
      </c>
      <c r="E179">
        <v>762.91305893796982</v>
      </c>
      <c r="F179">
        <v>5.1783895012650119</v>
      </c>
      <c r="G179">
        <v>215220.89249099159</v>
      </c>
      <c r="H179">
        <v>14923.295188470356</v>
      </c>
      <c r="I179">
        <v>5572.6318929404588</v>
      </c>
      <c r="J179">
        <v>718.63214608724718</v>
      </c>
      <c r="K179">
        <v>4.8668982051006866</v>
      </c>
    </row>
    <row r="180" spans="1:11" x14ac:dyDescent="0.35">
      <c r="A180" s="7">
        <v>2196</v>
      </c>
      <c r="B180">
        <v>206503.18231453697</v>
      </c>
      <c r="C180">
        <v>14268.393176455278</v>
      </c>
      <c r="D180">
        <v>5422.4657932730743</v>
      </c>
      <c r="E180">
        <v>762.99949011118736</v>
      </c>
      <c r="F180">
        <v>5.186736561827419</v>
      </c>
      <c r="G180">
        <v>215926.08981041072</v>
      </c>
      <c r="H180">
        <v>14973.72314163394</v>
      </c>
      <c r="I180">
        <v>5593.6231328896274</v>
      </c>
      <c r="J180">
        <v>718.76371086659719</v>
      </c>
      <c r="K180">
        <v>4.8750881298151505</v>
      </c>
    </row>
    <row r="181" spans="1:11" x14ac:dyDescent="0.35">
      <c r="A181" s="7">
        <v>2197</v>
      </c>
      <c r="B181">
        <v>207139.07599309136</v>
      </c>
      <c r="C181">
        <v>14314.006357762311</v>
      </c>
      <c r="D181">
        <v>5442.3054347689476</v>
      </c>
      <c r="E181">
        <v>763.07083414651504</v>
      </c>
      <c r="F181">
        <v>5.1949356226414469</v>
      </c>
      <c r="G181">
        <v>216627.97952837026</v>
      </c>
      <c r="H181">
        <v>15023.914986966915</v>
      </c>
      <c r="I181">
        <v>5614.5089531838876</v>
      </c>
      <c r="J181">
        <v>718.88123703053736</v>
      </c>
      <c r="K181">
        <v>4.8831390168520938</v>
      </c>
    </row>
    <row r="182" spans="1:11" x14ac:dyDescent="0.35">
      <c r="A182" s="7">
        <v>2198</v>
      </c>
      <c r="B182">
        <v>207772.46307341495</v>
      </c>
      <c r="C182">
        <v>14359.436850945862</v>
      </c>
      <c r="D182">
        <v>5462.0520024502684</v>
      </c>
      <c r="E182">
        <v>763.12732368868922</v>
      </c>
      <c r="F182">
        <v>5.2029882080877936</v>
      </c>
      <c r="G182">
        <v>217326.6006394735</v>
      </c>
      <c r="H182">
        <v>15073.873051453143</v>
      </c>
      <c r="I182">
        <v>5635.2897545399956</v>
      </c>
      <c r="J182">
        <v>718.98492458082592</v>
      </c>
      <c r="K182">
        <v>4.8910521610686848</v>
      </c>
    </row>
    <row r="183" spans="1:11" x14ac:dyDescent="0.35">
      <c r="A183" s="7">
        <v>2199</v>
      </c>
      <c r="B183">
        <v>208403.38342776426</v>
      </c>
      <c r="C183">
        <v>14404.687020215137</v>
      </c>
      <c r="D183">
        <v>5481.7058935049727</v>
      </c>
      <c r="E183">
        <v>763.1691893199511</v>
      </c>
      <c r="F183">
        <v>5.2108958359821544</v>
      </c>
      <c r="G183">
        <v>218021.99148184515</v>
      </c>
      <c r="H183">
        <v>15123.599625538078</v>
      </c>
      <c r="I183">
        <v>5655.9659380688281</v>
      </c>
      <c r="J183">
        <v>719.07497215625438</v>
      </c>
      <c r="K183">
        <v>4.898828855059147</v>
      </c>
    </row>
    <row r="184" spans="1:11" x14ac:dyDescent="0.35">
      <c r="A184" s="7">
        <v>2200</v>
      </c>
      <c r="B184">
        <v>209031.87597131368</v>
      </c>
      <c r="C184">
        <v>14449.759174216031</v>
      </c>
      <c r="D184">
        <v>5501.2675013997969</v>
      </c>
      <c r="E184">
        <v>763.19665954092363</v>
      </c>
      <c r="F184">
        <v>5.2186600172659841</v>
      </c>
      <c r="G184">
        <v>218714.18973400694</v>
      </c>
      <c r="H184">
        <v>15173.096962918302</v>
      </c>
      <c r="I184">
        <v>5676.5379051254404</v>
      </c>
      <c r="J184">
        <v>719.15157700425766</v>
      </c>
      <c r="K184">
        <v>4.9064703888096428</v>
      </c>
    </row>
    <row r="185" spans="1:11" x14ac:dyDescent="0.35">
      <c r="A185" s="7">
        <v>2201</v>
      </c>
      <c r="B185">
        <v>209657.97866771615</v>
      </c>
      <c r="C185">
        <v>14494.655566382135</v>
      </c>
      <c r="D185">
        <v>5520.7372158671487</v>
      </c>
      <c r="E185">
        <v>763.20996075335211</v>
      </c>
      <c r="F185">
        <v>5.2262822557122961</v>
      </c>
      <c r="G185">
        <v>219403.23241253651</v>
      </c>
      <c r="H185">
        <v>15222.367280377766</v>
      </c>
      <c r="I185">
        <v>5697.0060571687509</v>
      </c>
      <c r="J185">
        <v>719.21493495424454</v>
      </c>
      <c r="K185">
        <v>4.9139780493667082</v>
      </c>
    </row>
    <row r="186" spans="1:11" x14ac:dyDescent="0.35">
      <c r="A186" s="7">
        <v>2202</v>
      </c>
      <c r="B186">
        <v>210281.7285353574</v>
      </c>
      <c r="C186">
        <v>14539.378395327602</v>
      </c>
      <c r="D186">
        <v>5540.1154228998712</v>
      </c>
      <c r="E186">
        <v>763.20931724464049</v>
      </c>
      <c r="F186">
        <v>5.2337640476460621</v>
      </c>
      <c r="G186">
        <v>220089.15587046786</v>
      </c>
      <c r="H186">
        <v>15271.412757669521</v>
      </c>
      <c r="I186">
        <v>5717.3707956305789</v>
      </c>
      <c r="J186">
        <v>719.2652403925963</v>
      </c>
      <c r="K186">
        <v>4.9213531205189023</v>
      </c>
    </row>
    <row r="187" spans="1:11" x14ac:dyDescent="0.35">
      <c r="A187" s="7">
        <v>2203</v>
      </c>
      <c r="B187">
        <v>210903.16165427741</v>
      </c>
      <c r="C187">
        <v>14583.929805279136</v>
      </c>
      <c r="D187">
        <v>5559.4025047532978</v>
      </c>
      <c r="E187">
        <v>763.19495117410702</v>
      </c>
      <c r="F187">
        <v>5.2411068816787889</v>
      </c>
      <c r="G187">
        <v>220771.9957964124</v>
      </c>
      <c r="H187">
        <v>15320.235537440383</v>
      </c>
      <c r="I187">
        <v>5737.63252179356</v>
      </c>
      <c r="J187">
        <v>719.30268623927657</v>
      </c>
      <c r="K187">
        <v>4.9285968824913375</v>
      </c>
    </row>
    <row r="188" spans="1:11" x14ac:dyDescent="0.35">
      <c r="A188" s="7">
        <v>2204</v>
      </c>
      <c r="B188">
        <v>211522.31317371619</v>
      </c>
      <c r="C188">
        <v>14628.311886545085</v>
      </c>
      <c r="D188">
        <v>5578.598839954142</v>
      </c>
      <c r="E188">
        <v>763.16708256089794</v>
      </c>
      <c r="F188">
        <v>5.2483122384568492</v>
      </c>
      <c r="G188">
        <v>221451.78721436209</v>
      </c>
      <c r="H188">
        <v>15368.837725197132</v>
      </c>
      <c r="I188">
        <v>5757.7916366775444</v>
      </c>
      <c r="J188">
        <v>719.32746392600222</v>
      </c>
      <c r="K188">
        <v>4.9357106116527625</v>
      </c>
    </row>
    <row r="189" spans="1:11" x14ac:dyDescent="0.35">
      <c r="A189" s="7">
        <v>2205</v>
      </c>
      <c r="B189">
        <v>212139.21732025058</v>
      </c>
      <c r="C189">
        <v>14672.526676019172</v>
      </c>
      <c r="D189">
        <v>5597.7048033159699</v>
      </c>
      <c r="E189">
        <v>763.12592927348987</v>
      </c>
      <c r="F189">
        <v>5.255381590423168</v>
      </c>
      <c r="G189">
        <v>222128.564484148</v>
      </c>
      <c r="H189">
        <v>15417.22138931191</v>
      </c>
      <c r="I189">
        <v>5777.8485409342593</v>
      </c>
      <c r="J189">
        <v>719.33976337592378</v>
      </c>
      <c r="K189">
        <v>4.9426955802348722</v>
      </c>
    </row>
    <row r="190" spans="1:11" x14ac:dyDescent="0.35">
      <c r="A190" s="7">
        <v>2206</v>
      </c>
      <c r="B190">
        <v>212753.90740648657</v>
      </c>
      <c r="C190">
        <v>14716.576157717143</v>
      </c>
      <c r="D190">
        <v>5616.7207659606102</v>
      </c>
      <c r="E190">
        <v>763.07170702071653</v>
      </c>
      <c r="F190">
        <v>5.2623164015918498</v>
      </c>
      <c r="G190">
        <v>222802.36130252498</v>
      </c>
      <c r="H190">
        <v>15465.388561065531</v>
      </c>
      <c r="I190">
        <v>5797.8036347496991</v>
      </c>
      <c r="J190">
        <v>719.33977298476259</v>
      </c>
      <c r="K190">
        <v>4.9495530560635288</v>
      </c>
    </row>
    <row r="191" spans="1:11" x14ac:dyDescent="0.35">
      <c r="A191" s="7">
        <v>2207</v>
      </c>
      <c r="B191">
        <v>213366.41584027416</v>
      </c>
      <c r="C191">
        <v>14760.462263343841</v>
      </c>
      <c r="D191">
        <v>5635.6470953452863</v>
      </c>
      <c r="E191">
        <v>763.00462934425911</v>
      </c>
      <c r="F191">
        <v>5.2691181273353562</v>
      </c>
      <c r="G191">
        <v>223473.21070485213</v>
      </c>
      <c r="H191">
        <v>15513.341234726471</v>
      </c>
      <c r="I191">
        <v>5817.6573177540522</v>
      </c>
      <c r="J191">
        <v>719.32767960336014</v>
      </c>
      <c r="K191">
        <v>4.9562843023015803</v>
      </c>
    </row>
    <row r="192" spans="1:11" x14ac:dyDescent="0.35">
      <c r="A192" s="7">
        <v>2208</v>
      </c>
      <c r="B192">
        <v>213976.77413441212</v>
      </c>
      <c r="C192">
        <v>14804.186872888939</v>
      </c>
      <c r="D192">
        <v>5654.4841552949356</v>
      </c>
      <c r="E192">
        <v>762.9249076125368</v>
      </c>
      <c r="F192">
        <v>5.2757882141838479</v>
      </c>
      <c r="G192">
        <v>224141.14506734425</v>
      </c>
      <c r="H192">
        <v>15561.081367664157</v>
      </c>
      <c r="I192">
        <v>5837.4099889386898</v>
      </c>
      <c r="J192">
        <v>719.30366852158534</v>
      </c>
      <c r="K192">
        <v>4.9628905772029617</v>
      </c>
    </row>
    <row r="193" spans="1:11" x14ac:dyDescent="0.35">
      <c r="A193" s="7">
        <v>2209</v>
      </c>
      <c r="B193">
        <v>214585.01291680764</v>
      </c>
      <c r="C193">
        <v>14847.751815249319</v>
      </c>
      <c r="D193">
        <v>5673.2323060394938</v>
      </c>
      <c r="E193">
        <v>762.83275101594074</v>
      </c>
      <c r="F193">
        <v>5.2823280996363104</v>
      </c>
      <c r="G193">
        <v>224806.19610985904</v>
      </c>
      <c r="H193">
        <v>15608.610880494631</v>
      </c>
      <c r="I193">
        <v>5857.0620465800321</v>
      </c>
      <c r="J193">
        <v>719.26792345355875</v>
      </c>
      <c r="K193">
        <v>4.969373133877772</v>
      </c>
    </row>
    <row r="194" spans="1:11" x14ac:dyDescent="0.35">
      <c r="A194" s="7">
        <v>2210</v>
      </c>
      <c r="B194">
        <v>215191.16194106589</v>
      </c>
      <c r="C194">
        <v>14891.158868876233</v>
      </c>
      <c r="D194">
        <v>5691.8919042556236</v>
      </c>
      <c r="E194">
        <v>762.72836656335187</v>
      </c>
      <c r="F194">
        <v>5.2887392119830867</v>
      </c>
      <c r="G194">
        <v>225468.39489920373</v>
      </c>
      <c r="H194">
        <v>15655.931657257026</v>
      </c>
      <c r="I194">
        <v>5876.6138881698444</v>
      </c>
      <c r="J194">
        <v>719.22062652414195</v>
      </c>
      <c r="K194">
        <v>4.9757332200680358</v>
      </c>
    </row>
    <row r="195" spans="1:11" x14ac:dyDescent="0.35">
      <c r="A195" s="7">
        <v>2211</v>
      </c>
      <c r="B195">
        <v>215795.25009747248</v>
      </c>
      <c r="C195">
        <v>14934.409762445186</v>
      </c>
      <c r="D195">
        <v>5710.4633031126723</v>
      </c>
      <c r="E195">
        <v>762.61195907988781</v>
      </c>
      <c r="F195">
        <v>5.295022970139458</v>
      </c>
      <c r="G195">
        <v>226127.77185292507</v>
      </c>
      <c r="H195">
        <v>15703.045545619241</v>
      </c>
      <c r="I195">
        <v>5896.0659103517228</v>
      </c>
      <c r="J195">
        <v>719.1619582566517</v>
      </c>
      <c r="K195">
        <v>4.9819720779338406</v>
      </c>
    </row>
    <row r="196" spans="1:11" x14ac:dyDescent="0.35">
      <c r="A196" s="7">
        <v>2212</v>
      </c>
      <c r="B196">
        <v>216397.30542434627</v>
      </c>
      <c r="C196">
        <v>14977.506175547112</v>
      </c>
      <c r="D196">
        <v>5728.9468523224386</v>
      </c>
      <c r="E196">
        <v>762.48373120582426</v>
      </c>
      <c r="F196">
        <v>5.3011807834899125</v>
      </c>
      <c r="G196">
        <v>226784.35674356361</v>
      </c>
      <c r="H196">
        <v>15749.954357111232</v>
      </c>
      <c r="I196">
        <v>5915.4185088634504</v>
      </c>
      <c r="J196">
        <v>719.09209756175244</v>
      </c>
      <c r="K196">
        <v>4.9880909438495777</v>
      </c>
    </row>
    <row r="197" spans="1:11" x14ac:dyDescent="0.35">
      <c r="A197" s="7">
        <v>2213</v>
      </c>
      <c r="B197">
        <v>216997.35511972822</v>
      </c>
      <c r="C197">
        <v>15020.449739398924</v>
      </c>
      <c r="D197">
        <v>5747.3428981924726</v>
      </c>
      <c r="E197">
        <v>762.34388339663712</v>
      </c>
      <c r="F197">
        <v>5.3072140517427551</v>
      </c>
      <c r="G197">
        <v>227438.1787033428</v>
      </c>
      <c r="H197">
        <v>15796.659867384416</v>
      </c>
      <c r="I197">
        <v>5934.6720784849422</v>
      </c>
      <c r="J197">
        <v>719.0112217274841</v>
      </c>
      <c r="K197">
        <v>4.9940910482099765</v>
      </c>
    </row>
    <row r="198" spans="1:11" x14ac:dyDescent="0.35">
      <c r="A198" s="7">
        <v>2214</v>
      </c>
      <c r="B198">
        <v>217595.42555338383</v>
      </c>
      <c r="C198">
        <v>15063.242037571785</v>
      </c>
      <c r="D198">
        <v>5765.6517836825788</v>
      </c>
      <c r="E198">
        <v>762.19261392411795</v>
      </c>
      <c r="F198">
        <v>5.3131241647947069</v>
      </c>
      <c r="G198">
        <v>228089.26622927192</v>
      </c>
      <c r="H198">
        <v>15843.163816495713</v>
      </c>
      <c r="I198">
        <v>5953.8270129914372</v>
      </c>
      <c r="J198">
        <v>718.91950641038522</v>
      </c>
      <c r="K198">
        <v>4.999973615245672</v>
      </c>
    </row>
    <row r="199" spans="1:11" x14ac:dyDescent="0.35">
      <c r="A199" s="7">
        <v>2215</v>
      </c>
      <c r="B199">
        <v>218191.54227909021</v>
      </c>
      <c r="C199">
        <v>15105.884606735523</v>
      </c>
      <c r="D199">
        <v>5783.8738484642272</v>
      </c>
      <c r="E199">
        <v>762.03011887850676</v>
      </c>
      <c r="F199">
        <v>5.3189125026051753</v>
      </c>
      <c r="G199">
        <v>228737.64718863618</v>
      </c>
      <c r="H199">
        <v>15889.467909214663</v>
      </c>
      <c r="I199">
        <v>5972.8837051117553</v>
      </c>
      <c r="J199">
        <v>718.81712562766882</v>
      </c>
      <c r="K199">
        <v>5.005739862848019</v>
      </c>
    </row>
    <row r="200" spans="1:11" x14ac:dyDescent="0.35">
      <c r="A200" s="7">
        <v>2216</v>
      </c>
      <c r="B200">
        <v>218785.73004718361</v>
      </c>
      <c r="C200">
        <v>15148.378937417523</v>
      </c>
      <c r="D200">
        <v>5802.0094289826011</v>
      </c>
      <c r="E200">
        <v>761.85659217160253</v>
      </c>
      <c r="F200">
        <v>5.3245804350798505</v>
      </c>
      <c r="G200">
        <v>229383.34882485465</v>
      </c>
      <c r="H200">
        <v>15935.573815352307</v>
      </c>
      <c r="I200">
        <v>5991.8425464912689</v>
      </c>
      <c r="J200">
        <v>718.7042517504126</v>
      </c>
      <c r="K200">
        <v>5.01139100240289</v>
      </c>
    </row>
    <row r="201" spans="1:11" x14ac:dyDescent="0.35">
      <c r="A201" s="7">
        <v>2217</v>
      </c>
      <c r="B201">
        <v>219378.01281733971</v>
      </c>
      <c r="C201">
        <v>15190.72647477495</v>
      </c>
      <c r="D201">
        <v>5820.0588585210462</v>
      </c>
      <c r="E201">
        <v>761.67222554079558</v>
      </c>
      <c r="F201">
        <v>5.3301293219633257</v>
      </c>
      <c r="G201">
        <v>230026.39776367732</v>
      </c>
      <c r="H201">
        <v>15981.483170110545</v>
      </c>
      <c r="I201">
        <v>6010.7039276594041</v>
      </c>
      <c r="J201">
        <v>718.58105549772358</v>
      </c>
      <c r="K201">
        <v>5.0169282386331773</v>
      </c>
    </row>
    <row r="202" spans="1:11" x14ac:dyDescent="0.35">
      <c r="A202" s="7">
        <v>2218</v>
      </c>
      <c r="B202">
        <v>219968.41377156874</v>
      </c>
      <c r="C202">
        <v>15232.928619378488</v>
      </c>
      <c r="D202">
        <v>5838.0224672675058</v>
      </c>
      <c r="E202">
        <v>761.47720855398586</v>
      </c>
      <c r="F202">
        <v>5.3355605127404093</v>
      </c>
      <c r="G202">
        <v>230666.82001970822</v>
      </c>
      <c r="H202">
        <v>16027.197574450562</v>
      </c>
      <c r="I202">
        <v>6029.4682380012973</v>
      </c>
      <c r="J202">
        <v>718.44770593183955</v>
      </c>
      <c r="K202">
        <v>5.0223527694497605</v>
      </c>
    </row>
    <row r="203" spans="1:11" x14ac:dyDescent="0.35">
      <c r="A203" s="7">
        <v>2219</v>
      </c>
      <c r="B203">
        <v>220556.95532739739</v>
      </c>
      <c r="C203">
        <v>15274.98672800631</v>
      </c>
      <c r="D203">
        <v>5855.9005823829157</v>
      </c>
      <c r="E203">
        <v>761.27172861533654</v>
      </c>
      <c r="F203">
        <v>5.3408753465458432</v>
      </c>
      <c r="G203">
        <v>231304.64100322424</v>
      </c>
      <c r="H203">
        <v>16072.71859547884</v>
      </c>
      <c r="I203">
        <v>6048.1358657335477</v>
      </c>
      <c r="J203">
        <v>718.30437045413328</v>
      </c>
      <c r="K203">
        <v>5.0276657858106599</v>
      </c>
    </row>
    <row r="204" spans="1:11" x14ac:dyDescent="0.35">
      <c r="A204" s="7">
        <v>2220</v>
      </c>
      <c r="B204">
        <v>221143.65915121659</v>
      </c>
      <c r="C204">
        <v>15316.902114447001</v>
      </c>
      <c r="D204">
        <v>5873.6935280711596</v>
      </c>
      <c r="E204">
        <v>761.05597097182635</v>
      </c>
      <c r="F204">
        <v>5.3460751520821175</v>
      </c>
      <c r="G204">
        <v>231939.88552727707</v>
      </c>
      <c r="H204">
        <v>16118.047766849915</v>
      </c>
      <c r="I204">
        <v>6066.7071978836266</v>
      </c>
      <c r="J204">
        <v>718.15121480197888</v>
      </c>
      <c r="K204">
        <v>5.0328684715881442</v>
      </c>
    </row>
    <row r="205" spans="1:11" x14ac:dyDescent="0.35">
      <c r="A205" s="7">
        <v>2221</v>
      </c>
      <c r="B205">
        <v>221728.54617177564</v>
      </c>
      <c r="C205">
        <v>15358.676050310489</v>
      </c>
      <c r="D205">
        <v>5891.4016256504547</v>
      </c>
      <c r="E205">
        <v>760.8301187205542</v>
      </c>
      <c r="F205">
        <v>5.3511612475450914</v>
      </c>
      <c r="G205">
        <v>232572.57781505285</v>
      </c>
      <c r="H205">
        <v>16163.186589184512</v>
      </c>
      <c r="I205">
        <v>6085.1826202729617</v>
      </c>
      <c r="J205">
        <v>717.98840304645125</v>
      </c>
      <c r="K205">
        <v>5.0379620034435364</v>
      </c>
    </row>
    <row r="206" spans="1:11" x14ac:dyDescent="0.35">
      <c r="A206" s="7">
        <v>2222</v>
      </c>
      <c r="B206">
        <v>222311.63659380126</v>
      </c>
      <c r="C206">
        <v>15400.309765844886</v>
      </c>
      <c r="D206">
        <v>5909.0251936258392</v>
      </c>
      <c r="E206">
        <v>760.59435281676417</v>
      </c>
      <c r="F206">
        <v>5.3561349405571415</v>
      </c>
      <c r="G206">
        <v>233202.74150747235</v>
      </c>
      <c r="H206">
        <v>16208.136530501644</v>
      </c>
      <c r="I206">
        <v>6103.5625175031637</v>
      </c>
      <c r="J206">
        <v>717.81609759082005</v>
      </c>
      <c r="K206">
        <v>5.0429475507094867</v>
      </c>
    </row>
    <row r="207" spans="1:11" x14ac:dyDescent="0.35">
      <c r="A207" s="7">
        <v>2223</v>
      </c>
      <c r="B207">
        <v>222892.94991172204</v>
      </c>
      <c r="C207">
        <v>15441.804450759073</v>
      </c>
      <c r="D207">
        <v>5926.5645477627249</v>
      </c>
      <c r="E207">
        <v>760.34885208254434</v>
      </c>
      <c r="F207">
        <v>5.3609975281075597</v>
      </c>
      <c r="G207">
        <v>233830.3996710146</v>
      </c>
      <c r="H207">
        <v>16252.899026663912</v>
      </c>
      <c r="I207">
        <v>6121.8472729455534</v>
      </c>
      <c r="J207">
        <v>717.63445916980879</v>
      </c>
      <c r="K207">
        <v>5.0478262752794656</v>
      </c>
    </row>
    <row r="208" spans="1:11" x14ac:dyDescent="0.35">
      <c r="A208" s="7">
        <v>2224</v>
      </c>
      <c r="B208">
        <v>223472.50492347893</v>
      </c>
      <c r="C208">
        <v>15483.161255049197</v>
      </c>
      <c r="D208">
        <v>5944.0200011611259</v>
      </c>
      <c r="E208">
        <v>760.09379321617098</v>
      </c>
      <c r="F208">
        <v>5.3657502964999244</v>
      </c>
      <c r="G208">
        <v>234455.57480574326</v>
      </c>
      <c r="H208">
        <v>16297.475481834756</v>
      </c>
      <c r="I208">
        <v>6140.0372687334084</v>
      </c>
      <c r="J208">
        <v>717.44364684958509</v>
      </c>
      <c r="K208">
        <v>5.0525993315042586</v>
      </c>
    </row>
    <row r="209" spans="1:11" x14ac:dyDescent="0.35">
      <c r="A209" s="7">
        <v>2225</v>
      </c>
      <c r="B209">
        <v>224050.31974440572</v>
      </c>
      <c r="C209">
        <v>15524.381289828381</v>
      </c>
      <c r="D209">
        <v>5961.3918643305769</v>
      </c>
      <c r="E209">
        <v>759.82935080205721</v>
      </c>
      <c r="F209">
        <v>5.3703945213061912</v>
      </c>
      <c r="G209">
        <v>235078.28885352003</v>
      </c>
      <c r="H209">
        <v>16341.867268946644</v>
      </c>
      <c r="I209">
        <v>6158.1328857570843</v>
      </c>
      <c r="J209">
        <v>717.24381802845278</v>
      </c>
      <c r="K209">
        <v>5.0572678660952297</v>
      </c>
    </row>
    <row r="210" spans="1:11" x14ac:dyDescent="0.35">
      <c r="A210" s="7">
        <v>2226</v>
      </c>
      <c r="B210">
        <v>224626.41182116035</v>
      </c>
      <c r="C210">
        <v>15565.465628158441</v>
      </c>
      <c r="D210">
        <v>5978.6804452654005</v>
      </c>
      <c r="E210">
        <v>759.5556973212739</v>
      </c>
      <c r="F210">
        <v>5.3749314673272437</v>
      </c>
      <c r="G210">
        <v>235698.56320638797</v>
      </c>
      <c r="H210">
        <v>16386.075730179116</v>
      </c>
      <c r="I210">
        <v>6176.1345036615858</v>
      </c>
      <c r="J210">
        <v>717.03512843821557</v>
      </c>
      <c r="K210">
        <v>5.061833018034136</v>
      </c>
    </row>
    <row r="211" spans="1:11" x14ac:dyDescent="0.35">
      <c r="A211" s="7">
        <v>2227</v>
      </c>
      <c r="B211">
        <v>225200.79794569151</v>
      </c>
      <c r="C211">
        <v>15606.415305882787</v>
      </c>
      <c r="D211">
        <v>5995.8860495202653</v>
      </c>
      <c r="E211">
        <v>759.27300316261153</v>
      </c>
      <c r="F211">
        <v>5.3793623885596507</v>
      </c>
      <c r="G211">
        <v>236316.41871510845</v>
      </c>
      <c r="H211">
        <v>16430.102177445871</v>
      </c>
      <c r="I211">
        <v>6194.042500846459</v>
      </c>
      <c r="J211">
        <v>716.81773214618158</v>
      </c>
      <c r="K211">
        <v>5.0662959184892822</v>
      </c>
    </row>
    <row r="212" spans="1:11" x14ac:dyDescent="0.35">
      <c r="A212" s="7">
        <v>2228</v>
      </c>
      <c r="B212">
        <v>225773.4942692254</v>
      </c>
      <c r="C212">
        <v>15647.231322459287</v>
      </c>
      <c r="D212">
        <v>6013.008980285822</v>
      </c>
      <c r="E212">
        <v>758.98143663414783</v>
      </c>
      <c r="F212">
        <v>5.3836885281683955</v>
      </c>
      <c r="G212">
        <v>236931.87569783779</v>
      </c>
      <c r="H212">
        <v>16473.947892889712</v>
      </c>
      <c r="I212">
        <v>6211.8572544679491</v>
      </c>
      <c r="J212">
        <v>716.59178155778238</v>
      </c>
      <c r="K212">
        <v>5.0706576907377983</v>
      </c>
    </row>
    <row r="213" spans="1:11" x14ac:dyDescent="0.35">
      <c r="A213" s="7">
        <v>2229</v>
      </c>
      <c r="B213">
        <v>226344.51631625521</v>
      </c>
      <c r="C213">
        <v>15687.914641792731</v>
      </c>
      <c r="D213">
        <v>6030.0495384643536</v>
      </c>
      <c r="E213">
        <v>758.68116397529468</v>
      </c>
      <c r="F213">
        <v>5.3879111184653299</v>
      </c>
      <c r="G213">
        <v>237544.95394892269</v>
      </c>
      <c r="H213">
        <v>16517.61412938482</v>
      </c>
      <c r="I213">
        <v>6229.5791404431229</v>
      </c>
      <c r="J213">
        <v>716.35742741977992</v>
      </c>
      <c r="K213">
        <v>5.0749194500938346</v>
      </c>
    </row>
    <row r="214" spans="1:11" x14ac:dyDescent="0.35">
      <c r="A214" s="7">
        <v>2230</v>
      </c>
      <c r="B214">
        <v>226913.878998523</v>
      </c>
      <c r="C214">
        <v>15728.466193065457</v>
      </c>
      <c r="D214">
        <v>6047.0080227451535</v>
      </c>
      <c r="E214">
        <v>758.37234936929269</v>
      </c>
      <c r="F214">
        <v>5.3920313808931359</v>
      </c>
      <c r="G214">
        <v>238155.67274781014</v>
      </c>
      <c r="H214">
        <v>16561.102111045133</v>
      </c>
      <c r="I214">
        <v>6247.2085334558378</v>
      </c>
      <c r="J214">
        <v>716.114818824032</v>
      </c>
      <c r="K214">
        <v>5.0790823038424859</v>
      </c>
    </row>
    <row r="215" spans="1:11" x14ac:dyDescent="0.35">
      <c r="A215" s="7">
        <v>2231</v>
      </c>
      <c r="B215">
        <v>227481.59662897725</v>
      </c>
      <c r="C215">
        <v>15768.886871565639</v>
      </c>
      <c r="D215">
        <v>6063.8847296796575</v>
      </c>
      <c r="E215">
        <v>758.05515495612474</v>
      </c>
      <c r="F215">
        <v>5.396050526014557</v>
      </c>
      <c r="G215">
        <v>238764.050868049</v>
      </c>
      <c r="H215">
        <v>16604.413033738056</v>
      </c>
      <c r="I215">
        <v>6264.7458069644217</v>
      </c>
      <c r="J215">
        <v>715.86410321179221</v>
      </c>
      <c r="K215">
        <v>5.0831473511792282</v>
      </c>
    </row>
    <row r="216" spans="1:11" x14ac:dyDescent="0.35">
      <c r="A216" s="7">
        <v>2232</v>
      </c>
      <c r="B216">
        <v>228047.6829356947</v>
      </c>
      <c r="C216">
        <v>15809.17753951269</v>
      </c>
      <c r="D216">
        <v>6080.6799537561456</v>
      </c>
      <c r="E216">
        <v>757.72974084582359</v>
      </c>
      <c r="F216">
        <v>5.3999697535066948</v>
      </c>
      <c r="G216">
        <v>239370.10658637364</v>
      </c>
      <c r="H216">
        <v>16647.548065603132</v>
      </c>
      <c r="I216">
        <v>6282.1913332109734</v>
      </c>
      <c r="J216">
        <v>715.60542637852154</v>
      </c>
      <c r="K216">
        <v>5.087115683154698</v>
      </c>
    </row>
    <row r="217" spans="1:11" x14ac:dyDescent="0.35">
      <c r="A217" s="7">
        <v>2233</v>
      </c>
      <c r="B217">
        <v>228612.15107575263</v>
      </c>
      <c r="C217">
        <v>15849.339026878539</v>
      </c>
      <c r="D217">
        <v>6097.3939874738489</v>
      </c>
      <c r="E217">
        <v>757.39626513214557</v>
      </c>
      <c r="F217">
        <v>5.4037902521601531</v>
      </c>
      <c r="G217">
        <v>239973.85769185657</v>
      </c>
      <c r="H217">
        <v>16690.508347574181</v>
      </c>
      <c r="I217">
        <v>6299.5454832319865</v>
      </c>
      <c r="J217">
        <v>715.338932479184</v>
      </c>
      <c r="K217">
        <v>5.0909883826246096</v>
      </c>
    </row>
    <row r="218" spans="1:11" x14ac:dyDescent="0.35">
      <c r="A218" s="7">
        <v>2234</v>
      </c>
      <c r="B218">
        <v>229175.01364904342</v>
      </c>
      <c r="C218">
        <v>15889.372132204609</v>
      </c>
      <c r="D218">
        <v>6114.0271214164759</v>
      </c>
      <c r="E218">
        <v>757.05488390658604</v>
      </c>
      <c r="F218">
        <v>5.4075131998828212</v>
      </c>
      <c r="G218">
        <v>240575.32149511893</v>
      </c>
      <c r="H218">
        <v>16733.294993904896</v>
      </c>
      <c r="I218">
        <v>6316.8086268703782</v>
      </c>
      <c r="J218">
        <v>715.06476403400472</v>
      </c>
      <c r="K218">
        <v>5.0947665242046449</v>
      </c>
    </row>
    <row r="219" spans="1:11" x14ac:dyDescent="0.35">
      <c r="A219" s="7">
        <v>2235</v>
      </c>
      <c r="B219">
        <v>229736.28271201413</v>
      </c>
      <c r="C219">
        <v>15929.277623413533</v>
      </c>
      <c r="D219">
        <v>6130.5796443249374</v>
      </c>
      <c r="E219">
        <v>756.70575127271377</v>
      </c>
      <c r="F219">
        <v>5.4111397637081069</v>
      </c>
      <c r="G219">
        <v>241174.51483758318</v>
      </c>
      <c r="H219">
        <v>16775.909092696707</v>
      </c>
      <c r="I219">
        <v>6333.9811327885936</v>
      </c>
      <c r="J219">
        <v>714.78306193466835</v>
      </c>
      <c r="K219">
        <v>5.0984511742301244</v>
      </c>
    </row>
    <row r="220" spans="1:11" x14ac:dyDescent="0.35">
      <c r="A220" s="7">
        <v>2236</v>
      </c>
      <c r="B220">
        <v>230295.96979132984</v>
      </c>
      <c r="C220">
        <v>15969.056238615196</v>
      </c>
      <c r="D220">
        <v>6147.0518431692662</v>
      </c>
      <c r="E220">
        <v>756.34901936079734</v>
      </c>
      <c r="F220">
        <v>5.4146710998074115</v>
      </c>
      <c r="G220">
        <v>241771.45410076313</v>
      </c>
      <c r="H220">
        <v>16818.351706428515</v>
      </c>
      <c r="I220">
        <v>6351.0633684828317</v>
      </c>
      <c r="J220">
        <v>714.49396545093668</v>
      </c>
      <c r="K220">
        <v>5.1020433907202918</v>
      </c>
    </row>
    <row r="221" spans="1:11" x14ac:dyDescent="0.35">
      <c r="A221" s="7">
        <v>2237</v>
      </c>
      <c r="B221">
        <v>230854.08589744163</v>
      </c>
      <c r="C221">
        <v>16008.70868690631</v>
      </c>
      <c r="D221">
        <v>6163.4440032196089</v>
      </c>
      <c r="E221">
        <v>755.98483834270723</v>
      </c>
      <c r="F221">
        <v>5.4181083535066739</v>
      </c>
      <c r="G221">
        <v>242366.15521557417</v>
      </c>
      <c r="H221">
        <v>16860.62387248746</v>
      </c>
      <c r="I221">
        <v>6368.0557002981868</v>
      </c>
      <c r="J221">
        <v>714.19761223766113</v>
      </c>
      <c r="K221">
        <v>5.1055442233470503</v>
      </c>
    </row>
    <row r="222" spans="1:11" x14ac:dyDescent="0.35">
      <c r="A222" s="7">
        <v>2238</v>
      </c>
      <c r="B222">
        <v>231410.64153805675</v>
      </c>
      <c r="C222">
        <v>16048.235649163402</v>
      </c>
      <c r="D222">
        <v>6179.7564081161781</v>
      </c>
      <c r="E222">
        <v>755.61335644706662</v>
      </c>
      <c r="F222">
        <v>5.4214526593067873</v>
      </c>
      <c r="G222">
        <v>242958.63367165843</v>
      </c>
      <c r="H222">
        <v>16902.726603700365</v>
      </c>
      <c r="I222">
        <v>6384.9584934445838</v>
      </c>
      <c r="J222">
        <v>713.89413834217487</v>
      </c>
      <c r="K222">
        <v>5.1089547134079734</v>
      </c>
    </row>
    <row r="223" spans="1:11" x14ac:dyDescent="0.35">
      <c r="A223" s="7">
        <v>2239</v>
      </c>
      <c r="B223">
        <v>231965.6467314969</v>
      </c>
      <c r="C223">
        <v>16087.637778828202</v>
      </c>
      <c r="D223">
        <v>6195.9893399382318</v>
      </c>
      <c r="E223">
        <v>755.23471997463571</v>
      </c>
      <c r="F223">
        <v>5.424705140907724</v>
      </c>
      <c r="G223">
        <v>243548.90452671098</v>
      </c>
      <c r="H223">
        <v>16944.660888865092</v>
      </c>
      <c r="I223">
        <v>6401.7721120135247</v>
      </c>
      <c r="J223">
        <v>713.5836782120399</v>
      </c>
      <c r="K223">
        <v>5.1122758938034414</v>
      </c>
    </row>
    <row r="224" spans="1:11" x14ac:dyDescent="0.35">
      <c r="A224" s="7">
        <v>2240</v>
      </c>
      <c r="B224">
        <v>232519.11101994276</v>
      </c>
      <c r="C224">
        <v>16126.915702685415</v>
      </c>
      <c r="D224">
        <v>6212.1430792718093</v>
      </c>
      <c r="E224">
        <v>754.8490733139048</v>
      </c>
      <c r="F224">
        <v>5.4278669112361868</v>
      </c>
      <c r="G224">
        <v>244136.98241580103</v>
      </c>
      <c r="H224">
        <v>16986.427693281312</v>
      </c>
      <c r="I224">
        <v>6418.4969189953827</v>
      </c>
      <c r="J224">
        <v>713.26636470313463</v>
      </c>
      <c r="K224">
        <v>5.1155087890177438</v>
      </c>
    </row>
    <row r="225" spans="1:11" x14ac:dyDescent="0.35">
      <c r="A225" s="7">
        <v>2241</v>
      </c>
      <c r="B225">
        <v>233071.04348255132</v>
      </c>
      <c r="C225">
        <v>16166.070021632057</v>
      </c>
      <c r="D225">
        <v>6228.2179052763504</v>
      </c>
      <c r="E225">
        <v>754.45655895688299</v>
      </c>
      <c r="F225">
        <v>5.4309390724766269</v>
      </c>
      <c r="G225">
        <v>244722.88156067854</v>
      </c>
      <c r="H225">
        <v>17028.02795928004</v>
      </c>
      <c r="I225">
        <v>6435.1332762973198</v>
      </c>
      <c r="J225">
        <v>712.94232908805918</v>
      </c>
      <c r="K225">
        <v>5.1186544151039914</v>
      </c>
    </row>
    <row r="226" spans="1:11" x14ac:dyDescent="0.35">
      <c r="A226" s="7">
        <v>2242</v>
      </c>
      <c r="B226">
        <v>233621.45274844195</v>
      </c>
      <c r="C226">
        <v>16205.101311438404</v>
      </c>
      <c r="D226">
        <v>6244.2140957499996</v>
      </c>
      <c r="E226">
        <v>754.05731751505914</v>
      </c>
      <c r="F226">
        <v>5.433922716105462</v>
      </c>
      <c r="G226">
        <v>245306.61577905682</v>
      </c>
      <c r="H226">
        <v>17069.462606751953</v>
      </c>
      <c r="I226">
        <v>6451.6815447615536</v>
      </c>
      <c r="J226">
        <v>712.61170106484519</v>
      </c>
      <c r="K226">
        <v>5.1217137796727048</v>
      </c>
    </row>
    <row r="227" spans="1:11" x14ac:dyDescent="0.35">
      <c r="A227" s="7">
        <v>2243</v>
      </c>
      <c r="B227">
        <v>234170.34700954356</v>
      </c>
      <c r="C227">
        <v>16244.010123499687</v>
      </c>
      <c r="D227">
        <v>6260.1319271936736</v>
      </c>
      <c r="E227">
        <v>753.65148773552482</v>
      </c>
      <c r="F227">
        <v>5.4368189229283459</v>
      </c>
      <c r="G227">
        <v>245888.19849386273</v>
      </c>
      <c r="H227">
        <v>17110.732533673163</v>
      </c>
      <c r="I227">
        <v>6468.1420841841227</v>
      </c>
      <c r="J227">
        <v>712.27460876595069</v>
      </c>
      <c r="K227">
        <v>5.1246878818839159</v>
      </c>
    </row>
    <row r="228" spans="1:11" x14ac:dyDescent="0.35">
      <c r="A228" s="7">
        <v>2244</v>
      </c>
      <c r="B228">
        <v>234717.7340332976</v>
      </c>
      <c r="C228">
        <v>16282.796985578578</v>
      </c>
      <c r="D228">
        <v>6275.9716748737774</v>
      </c>
      <c r="E228">
        <v>753.2392065172337</v>
      </c>
      <c r="F228">
        <v>5.4396287631203295</v>
      </c>
      <c r="G228">
        <v>246467.64274244983</v>
      </c>
      <c r="H228">
        <v>17151.838616628789</v>
      </c>
      <c r="I228">
        <v>6484.5152533338851</v>
      </c>
      <c r="J228">
        <v>711.93117876752297</v>
      </c>
      <c r="K228">
        <v>5.1275777124426645</v>
      </c>
    </row>
    <row r="229" spans="1:11" x14ac:dyDescent="0.35">
      <c r="A229" s="7">
        <v>2245</v>
      </c>
      <c r="B229">
        <v>235263.62117521063</v>
      </c>
      <c r="C229">
        <v>16321.462402537947</v>
      </c>
      <c r="D229">
        <v>6291.7336128834759</v>
      </c>
      <c r="E229">
        <v>752.8206089273923</v>
      </c>
      <c r="F229">
        <v>5.4423532962687728</v>
      </c>
      <c r="G229">
        <v>247044.96118576452</v>
      </c>
      <c r="H229">
        <v>17192.781711333639</v>
      </c>
      <c r="I229">
        <v>6500.8014099717002</v>
      </c>
      <c r="J229">
        <v>711.58153609891565</v>
      </c>
      <c r="K229">
        <v>5.1303842535977351</v>
      </c>
    </row>
    <row r="230" spans="1:11" x14ac:dyDescent="0.35">
      <c r="A230" s="7">
        <v>2246</v>
      </c>
      <c r="B230">
        <v>235808.01539125128</v>
      </c>
      <c r="C230">
        <v>16360.00685706377</v>
      </c>
      <c r="D230">
        <v>6307.4180142026544</v>
      </c>
      <c r="E230">
        <v>752.39582821795887</v>
      </c>
      <c r="F230">
        <v>5.4449935714188671</v>
      </c>
      <c r="G230">
        <v>247620.1661174593</v>
      </c>
      <c r="H230">
        <v>17233.562653149387</v>
      </c>
      <c r="I230">
        <v>6517.0009108698587</v>
      </c>
      <c r="J230">
        <v>711.22580425244439</v>
      </c>
      <c r="K230">
        <v>5.1331084791435151</v>
      </c>
    </row>
    <row r="231" spans="1:11" x14ac:dyDescent="0.35">
      <c r="A231" s="7">
        <v>2247</v>
      </c>
      <c r="B231">
        <v>236350.92325008404</v>
      </c>
      <c r="C231">
        <v>16398.430810377518</v>
      </c>
      <c r="D231">
        <v>6323.0251507563335</v>
      </c>
      <c r="E231">
        <v>751.96499584223966</v>
      </c>
      <c r="F231">
        <v>5.4475506271216236</v>
      </c>
      <c r="G231">
        <v>248193.26947294502</v>
      </c>
      <c r="H231">
        <v>17274.18225759807</v>
      </c>
      <c r="I231">
        <v>6533.1141118315463</v>
      </c>
      <c r="J231">
        <v>710.86410519336368</v>
      </c>
      <c r="K231">
        <v>5.1357513544248459</v>
      </c>
    </row>
    <row r="232" spans="1:11" x14ac:dyDescent="0.35">
      <c r="A232" s="7">
        <v>2248</v>
      </c>
      <c r="B232">
        <v>236892.35094514332</v>
      </c>
      <c r="C232">
        <v>16436.734702938491</v>
      </c>
      <c r="D232">
        <v>6338.5552934716861</v>
      </c>
      <c r="E232">
        <v>751.52824147157048</v>
      </c>
      <c r="F232">
        <v>5.4500254914842019</v>
      </c>
      <c r="G232">
        <v>248764.2828383825</v>
      </c>
      <c r="H232">
        <v>17314.641320871822</v>
      </c>
      <c r="I232">
        <v>6549.1413677103392</v>
      </c>
      <c r="J232">
        <v>710.49655937005559</v>
      </c>
      <c r="K232">
        <v>5.1383138363447314</v>
      </c>
    </row>
    <row r="233" spans="1:11" x14ac:dyDescent="0.35">
      <c r="A233" s="7">
        <v>2249</v>
      </c>
      <c r="B233">
        <v>237432.30430653392</v>
      </c>
      <c r="C233">
        <v>16474.918955135057</v>
      </c>
      <c r="D233">
        <v>6354.0087123335543</v>
      </c>
      <c r="E233">
        <v>751.08569301206671</v>
      </c>
      <c r="F233">
        <v>5.4524191822224504</v>
      </c>
      <c r="G233">
        <v>249333.21745959789</v>
      </c>
      <c r="H233">
        <v>17354.94062033782</v>
      </c>
      <c r="I233">
        <v>6565.0830324297531</v>
      </c>
      <c r="J233">
        <v>710.12328572441334</v>
      </c>
      <c r="K233">
        <v>5.1407968733747973</v>
      </c>
    </row>
    <row r="234" spans="1:11" x14ac:dyDescent="0.35">
      <c r="A234" s="7">
        <v>2250</v>
      </c>
      <c r="B234">
        <v>237970.78881275951</v>
      </c>
      <c r="C234">
        <v>16512.983967965421</v>
      </c>
      <c r="D234">
        <v>6369.3856764383863</v>
      </c>
      <c r="E234">
        <v>750.63747662143339</v>
      </c>
      <c r="F234">
        <v>5.4547327067155331</v>
      </c>
      <c r="G234">
        <v>249900.08425092429</v>
      </c>
      <c r="H234">
        <v>17395.080915039041</v>
      </c>
      <c r="I234">
        <v>6580.9394590025613</v>
      </c>
      <c r="J234">
        <v>709.7444017024053</v>
      </c>
      <c r="K234">
        <v>5.1432014055683748</v>
      </c>
    </row>
    <row r="235" spans="1:11" x14ac:dyDescent="0.35">
      <c r="A235" s="7">
        <v>2251</v>
      </c>
      <c r="B235">
        <v>238507.80960227695</v>
      </c>
      <c r="C235">
        <v>16550.930123706959</v>
      </c>
      <c r="D235">
        <v>6384.6864540467377</v>
      </c>
      <c r="E235">
        <v>750.183716725821</v>
      </c>
      <c r="F235">
        <v>5.4569670620625201</v>
      </c>
      <c r="G235">
        <v>250464.8938039632</v>
      </c>
      <c r="H235">
        <v>17435.062946189621</v>
      </c>
      <c r="I235">
        <v>6596.710999550166</v>
      </c>
      <c r="J235">
        <v>709.36002326481287</v>
      </c>
      <c r="K235">
        <v>5.1455283645761005</v>
      </c>
    </row>
    <row r="236" spans="1:11" x14ac:dyDescent="0.35">
      <c r="A236" s="7">
        <v>2252</v>
      </c>
      <c r="B236">
        <v>239043.37148487</v>
      </c>
      <c r="C236">
        <v>16588.757786574664</v>
      </c>
      <c r="D236">
        <v>6399.9113126341772</v>
      </c>
      <c r="E236">
        <v>749.72453603671704</v>
      </c>
      <c r="F236">
        <v>5.4591232351408303</v>
      </c>
      <c r="G236">
        <v>251027.65639625731</v>
      </c>
      <c r="H236">
        <v>17474.887437665286</v>
      </c>
      <c r="I236">
        <v>6612.3980053216765</v>
      </c>
      <c r="J236">
        <v>708.97026489812276</v>
      </c>
      <c r="K236">
        <v>5.1477786736639199</v>
      </c>
    </row>
    <row r="237" spans="1:11" x14ac:dyDescent="0.35">
      <c r="A237" s="7">
        <v>2253</v>
      </c>
      <c r="B237">
        <v>239577.4789528421</v>
      </c>
      <c r="C237">
        <v>16626.467303368066</v>
      </c>
      <c r="D237">
        <v>6415.0605189407142</v>
      </c>
      <c r="E237">
        <v>749.26005556786379</v>
      </c>
      <c r="F237">
        <v>5.4612022026664198</v>
      </c>
      <c r="G237">
        <v>251588.3819998751</v>
      </c>
      <c r="H237">
        <v>17514.555096488173</v>
      </c>
      <c r="I237">
        <v>6628.0008267128569</v>
      </c>
      <c r="J237">
        <v>708.57523962556763</v>
      </c>
      <c r="K237">
        <v>5.149953247733384</v>
      </c>
    </row>
    <row r="238" spans="1:11" x14ac:dyDescent="0.35">
      <c r="A238" s="7">
        <v>2254</v>
      </c>
      <c r="B238">
        <v>240110.13619202431</v>
      </c>
      <c r="C238">
        <v>16664.059004106817</v>
      </c>
      <c r="D238">
        <v>6430.1343390185584</v>
      </c>
      <c r="E238">
        <v>748.79039465218739</v>
      </c>
      <c r="F238">
        <v>5.4632049312555955</v>
      </c>
      <c r="G238">
        <v>252147.08028990051</v>
      </c>
      <c r="H238">
        <v>17554.06661330608</v>
      </c>
      <c r="I238">
        <v>6643.519813284729</v>
      </c>
      <c r="J238">
        <v>708.17505901830089</v>
      </c>
      <c r="K238">
        <v>5.152052993344145</v>
      </c>
    </row>
    <row r="239" spans="1:11" x14ac:dyDescent="0.35">
      <c r="A239" s="7">
        <v>2255</v>
      </c>
      <c r="B239">
        <v>240641.34709259876</v>
      </c>
      <c r="C239">
        <v>16701.533202654591</v>
      </c>
      <c r="D239">
        <v>6445.133038278489</v>
      </c>
      <c r="E239">
        <v>748.31567095873777</v>
      </c>
      <c r="F239">
        <v>5.4651323774883611</v>
      </c>
      <c r="G239">
        <v>252703.76065282451</v>
      </c>
      <c r="H239">
        <v>17593.422662865512</v>
      </c>
      <c r="I239">
        <v>6658.9553137820203</v>
      </c>
      <c r="J239">
        <v>707.76983320669615</v>
      </c>
      <c r="K239">
        <v>5.1540788087385403</v>
      </c>
    </row>
    <row r="240" spans="1:11" x14ac:dyDescent="0.35">
      <c r="A240" s="7">
        <v>2256</v>
      </c>
      <c r="B240">
        <v>241171.11525973209</v>
      </c>
      <c r="C240">
        <v>16738.890197331639</v>
      </c>
      <c r="D240">
        <v>6460.056881534495</v>
      </c>
      <c r="E240">
        <v>747.83600050962013</v>
      </c>
      <c r="F240">
        <v>5.4669854879731936</v>
      </c>
      <c r="G240">
        <v>253258.43219483428</v>
      </c>
      <c r="H240">
        <v>17632.623904479111</v>
      </c>
      <c r="I240">
        <v>6674.3076761511547</v>
      </c>
      <c r="J240">
        <v>707.35967089176108</v>
      </c>
      <c r="K240">
        <v>5.1560315838681738</v>
      </c>
    </row>
    <row r="241" spans="1:11" x14ac:dyDescent="0.35">
      <c r="A241" s="7">
        <v>2257</v>
      </c>
      <c r="B241">
        <v>241699.44402402171</v>
      </c>
      <c r="C241">
        <v>16776.130271515391</v>
      </c>
      <c r="D241">
        <v>6474.9061330470322</v>
      </c>
      <c r="E241">
        <v>747.35149769691589</v>
      </c>
      <c r="F241">
        <v>5.4687651994131476</v>
      </c>
      <c r="G241">
        <v>253811.10374999963</v>
      </c>
      <c r="H241">
        <v>17671.670982486321</v>
      </c>
      <c r="I241">
        <v>6689.5772475579925</v>
      </c>
      <c r="J241">
        <v>706.94467935665398</v>
      </c>
      <c r="K241">
        <v>5.1579122004223992</v>
      </c>
    </row>
    <row r="242" spans="1:11" x14ac:dyDescent="0.35">
      <c r="A242" s="7">
        <v>2258</v>
      </c>
      <c r="B242">
        <v>242226.33645175135</v>
      </c>
      <c r="C242">
        <v>16813.253694229432</v>
      </c>
      <c r="D242">
        <v>6489.6810565646128</v>
      </c>
      <c r="E242">
        <v>746.8622752995841</v>
      </c>
      <c r="F242">
        <v>5.4704724386732071</v>
      </c>
      <c r="G242">
        <v>254361.78388834951</v>
      </c>
      <c r="H242">
        <v>17710.564526707836</v>
      </c>
      <c r="I242">
        <v>6704.764374405162</v>
      </c>
      <c r="J242">
        <v>706.52496447829731</v>
      </c>
      <c r="K242">
        <v>5.1597215318586089</v>
      </c>
    </row>
    <row r="243" spans="1:11" x14ac:dyDescent="0.35">
      <c r="A243" s="7">
        <v>2259</v>
      </c>
      <c r="B243">
        <v>242751.79535495472</v>
      </c>
      <c r="C243">
        <v>16850.260720720813</v>
      </c>
      <c r="D243">
        <v>6504.3819153639743</v>
      </c>
      <c r="E243">
        <v>746.36844450033334</v>
      </c>
      <c r="F243">
        <v>5.4721081228487796</v>
      </c>
      <c r="G243">
        <v>254910.48092384049</v>
      </c>
      <c r="H243">
        <v>17749.305152893518</v>
      </c>
      <c r="I243">
        <v>6719.8694023490179</v>
      </c>
      <c r="J243">
        <v>706.10063073907486</v>
      </c>
      <c r="K243">
        <v>5.1614604434342537</v>
      </c>
    </row>
    <row r="244" spans="1:11" x14ac:dyDescent="0.35">
      <c r="A244" s="7">
        <v>2260</v>
      </c>
      <c r="B244">
        <v>243275.82330128775</v>
      </c>
      <c r="C244">
        <v>16887.151593025432</v>
      </c>
      <c r="D244">
        <v>6519.0089722885732</v>
      </c>
      <c r="E244">
        <v>745.87011490245936</v>
      </c>
      <c r="F244">
        <v>5.4736731593352621</v>
      </c>
      <c r="G244">
        <v>255457.20292220969</v>
      </c>
      <c r="H244">
        <v>17787.893463163302</v>
      </c>
      <c r="I244">
        <v>6734.8926763160689</v>
      </c>
      <c r="J244">
        <v>705.67178123860685</v>
      </c>
      <c r="K244">
        <v>5.163129792240488</v>
      </c>
    </row>
    <row r="245" spans="1:11" x14ac:dyDescent="0.35">
      <c r="A245" s="7">
        <v>2261</v>
      </c>
      <c r="B245">
        <v>243798.42262370719</v>
      </c>
      <c r="C245">
        <v>16923.926540521803</v>
      </c>
      <c r="D245">
        <v>6533.5624897857178</v>
      </c>
      <c r="E245">
        <v>745.36739454663893</v>
      </c>
      <c r="F245">
        <v>5.4751684458985821</v>
      </c>
      <c r="G245">
        <v>256001.95770871427</v>
      </c>
      <c r="H245">
        <v>17826.330046441592</v>
      </c>
      <c r="I245">
        <v>6749.834540519133</v>
      </c>
      <c r="J245">
        <v>705.2385177055919</v>
      </c>
      <c r="K245">
        <v>5.1647304272373757</v>
      </c>
    </row>
    <row r="246" spans="1:11" x14ac:dyDescent="0.35">
      <c r="A246" s="7">
        <v>2262</v>
      </c>
      <c r="B246">
        <v>244319.59542995939</v>
      </c>
      <c r="C246">
        <v>16960.585780472895</v>
      </c>
      <c r="D246">
        <v>6548.0427299420789</v>
      </c>
      <c r="E246">
        <v>744.86038992767703</v>
      </c>
      <c r="F246">
        <v>5.4765948707466485</v>
      </c>
      <c r="G246">
        <v>256544.75287575464</v>
      </c>
      <c r="H246">
        <v>17864.615478884374</v>
      </c>
      <c r="I246">
        <v>6764.6953384728622</v>
      </c>
      <c r="J246">
        <v>704.80094050971149</v>
      </c>
      <c r="K246">
        <v>5.1662631892905653</v>
      </c>
    </row>
    <row r="247" spans="1:11" x14ac:dyDescent="0.35">
      <c r="A247" s="7">
        <v>2263</v>
      </c>
      <c r="B247">
        <v>244839.34361187275</v>
      </c>
      <c r="C247">
        <v>16997.129518556354</v>
      </c>
      <c r="D247">
        <v>6562.4499545178414</v>
      </c>
      <c r="E247">
        <v>744.34920601119711</v>
      </c>
      <c r="F247">
        <v>5.4779533126016187</v>
      </c>
      <c r="G247">
        <v>257085.59579037694</v>
      </c>
      <c r="H247">
        <v>17902.750324299566</v>
      </c>
      <c r="I247">
        <v>6779.4754130089477</v>
      </c>
      <c r="J247">
        <v>704.35914867358701</v>
      </c>
      <c r="K247">
        <v>5.1677289112093634</v>
      </c>
    </row>
    <row r="248" spans="1:11" x14ac:dyDescent="0.35">
      <c r="A248" s="7">
        <v>2264</v>
      </c>
      <c r="B248">
        <v>245357.66885446099</v>
      </c>
      <c r="C248">
        <v>17033.557949383103</v>
      </c>
      <c r="D248">
        <v>6576.7844249792288</v>
      </c>
      <c r="E248">
        <v>743.83394625027256</v>
      </c>
      <c r="F248">
        <v>5.4792446407729294</v>
      </c>
      <c r="G248">
        <v>257624.49360165623</v>
      </c>
      <c r="H248">
        <v>17940.735134560065</v>
      </c>
      <c r="I248">
        <v>6794.1751062906833</v>
      </c>
      <c r="J248">
        <v>703.91323988477961</v>
      </c>
      <c r="K248">
        <v>5.169128417786129</v>
      </c>
    </row>
    <row r="249" spans="1:11" x14ac:dyDescent="0.35">
      <c r="A249" s="7">
        <v>2265</v>
      </c>
      <c r="B249">
        <v>245874.57264483179</v>
      </c>
      <c r="C249">
        <v>17069.871257003928</v>
      </c>
      <c r="D249">
        <v>6591.0464025296997</v>
      </c>
      <c r="E249">
        <v>743.31471260198987</v>
      </c>
      <c r="F249">
        <v>5.480469715231</v>
      </c>
      <c r="G249">
        <v>258161.45324795786</v>
      </c>
      <c r="H249">
        <v>17978.570450009542</v>
      </c>
      <c r="I249">
        <v>6808.7947598271039</v>
      </c>
      <c r="J249">
        <v>703.46331050783112</v>
      </c>
      <c r="K249">
        <v>5.1704625258369168</v>
      </c>
    </row>
    <row r="250" spans="1:11" x14ac:dyDescent="0.35">
      <c r="A250" s="7">
        <v>2266</v>
      </c>
      <c r="B250">
        <v>246390.05628090474</v>
      </c>
      <c r="C250">
        <v>17106.06961540482</v>
      </c>
      <c r="D250">
        <v>6605.2361481396756</v>
      </c>
      <c r="E250">
        <v>742.79160554394275</v>
      </c>
      <c r="F250">
        <v>5.481629386681556</v>
      </c>
      <c r="G250">
        <v>258696.48146407458</v>
      </c>
      <c r="H250">
        <v>18016.256799861003</v>
      </c>
      <c r="I250">
        <v>6823.3347144866348</v>
      </c>
      <c r="J250">
        <v>703.00945559633624</v>
      </c>
      <c r="K250">
        <v>5.1717320442432984</v>
      </c>
    </row>
    <row r="251" spans="1:11" x14ac:dyDescent="0.35">
      <c r="A251" s="7">
        <v>2267</v>
      </c>
      <c r="B251">
        <v>246904.12087993976</v>
      </c>
      <c r="C251">
        <v>17142.153188990593</v>
      </c>
      <c r="D251">
        <v>6619.3539225748327</v>
      </c>
      <c r="E251">
        <v>742.26472409064911</v>
      </c>
      <c r="F251">
        <v>5.4827244966404933</v>
      </c>
      <c r="G251">
        <v>259229.58478824291</v>
      </c>
      <c r="H251">
        <v>18053.794702588246</v>
      </c>
      <c r="I251">
        <v>6837.7953105101506</v>
      </c>
      <c r="J251">
        <v>702.55176890503833</v>
      </c>
      <c r="K251">
        <v>5.1729377739952955</v>
      </c>
    </row>
    <row r="252" spans="1:11" x14ac:dyDescent="0.35">
      <c r="A252" s="7">
        <v>2268</v>
      </c>
      <c r="B252">
        <v>247416.76738687244</v>
      </c>
      <c r="C252">
        <v>17178.122133057041</v>
      </c>
      <c r="D252">
        <v>6633.3999864230082</v>
      </c>
      <c r="E252">
        <v>741.73416580988703</v>
      </c>
      <c r="F252">
        <v>5.4837558775092408</v>
      </c>
      <c r="G252">
        <v>259760.76956902977</v>
      </c>
      <c r="H252">
        <v>18091.184666309524</v>
      </c>
      <c r="I252">
        <v>6852.1768875235302</v>
      </c>
      <c r="J252">
        <v>702.09034290194654</v>
      </c>
      <c r="K252">
        <v>5.1740805082353623</v>
      </c>
    </row>
    <row r="253" spans="1:11" x14ac:dyDescent="0.35">
      <c r="A253" s="7">
        <v>2269</v>
      </c>
      <c r="B253">
        <v>247927.99658246344</v>
      </c>
      <c r="C253">
        <v>17213.976594251737</v>
      </c>
      <c r="D253">
        <v>6647.3746001198006</v>
      </c>
      <c r="E253">
        <v>741.20002683894802</v>
      </c>
      <c r="F253">
        <v>5.4847243526505425</v>
      </c>
      <c r="G253">
        <v>260290.04197209785</v>
      </c>
      <c r="H253">
        <v>18128.427189164264</v>
      </c>
      <c r="I253">
        <v>6866.4797845497187</v>
      </c>
      <c r="J253">
        <v>701.6252687804631</v>
      </c>
      <c r="K253">
        <v>5.1751610323033486</v>
      </c>
    </row>
    <row r="254" spans="1:11" x14ac:dyDescent="0.35">
      <c r="A254" s="7">
        <v>2270</v>
      </c>
      <c r="B254">
        <v>248437.8090912581</v>
      </c>
      <c r="C254">
        <v>17249.71671102351</v>
      </c>
      <c r="D254">
        <v>6661.2780239727008</v>
      </c>
      <c r="E254">
        <v>740.66240190079895</v>
      </c>
      <c r="F254">
        <v>5.485630736464608</v>
      </c>
      <c r="G254">
        <v>260817.40798684338</v>
      </c>
      <c r="H254">
        <v>18165.522759682106</v>
      </c>
      <c r="I254">
        <v>6880.704340020131</v>
      </c>
      <c r="J254">
        <v>701.15663647152212</v>
      </c>
      <c r="K254">
        <v>5.1761801237823857</v>
      </c>
    </row>
    <row r="255" spans="1:11" x14ac:dyDescent="0.35">
      <c r="A255" s="7">
        <v>2271</v>
      </c>
      <c r="B255">
        <v>248946.20538935886</v>
      </c>
      <c r="C255">
        <v>17285.342614060643</v>
      </c>
      <c r="D255">
        <v>6675.1105181840148</v>
      </c>
      <c r="E255">
        <v>740.12138432015365</v>
      </c>
      <c r="F255">
        <v>5.4864758344655833</v>
      </c>
      <c r="G255">
        <v>261342.87343290594</v>
      </c>
      <c r="H255">
        <v>18202.471857144508</v>
      </c>
      <c r="I255">
        <v>6894.850891785677</v>
      </c>
      <c r="J255">
        <v>700.68453465572622</v>
      </c>
      <c r="K255">
        <v>5.177138552545645</v>
      </c>
    </row>
    <row r="256" spans="1:11" x14ac:dyDescent="0.35">
      <c r="A256" s="7">
        <v>2272</v>
      </c>
      <c r="B256">
        <v>249453.18581201587</v>
      </c>
      <c r="C256">
        <v>17320.854426718081</v>
      </c>
      <c r="D256">
        <v>6688.8723428724497</v>
      </c>
      <c r="E256">
        <v>739.57706603944803</v>
      </c>
      <c r="F256">
        <v>5.4872604433582817</v>
      </c>
      <c r="G256">
        <v>261866.44396655497</v>
      </c>
      <c r="H256">
        <v>18239.274951939144</v>
      </c>
      <c r="I256">
        <v>6908.919777127101</v>
      </c>
      <c r="J256">
        <v>700.20905077548412</v>
      </c>
      <c r="K256">
        <v>5.1780370808038931</v>
      </c>
    </row>
    <row r="257" spans="1:11" x14ac:dyDescent="0.35">
      <c r="A257" s="7">
        <v>2273</v>
      </c>
      <c r="B257">
        <v>249958.75056102933</v>
      </c>
      <c r="C257">
        <v>17356.252265433573</v>
      </c>
      <c r="D257">
        <v>6702.5637580934044</v>
      </c>
      <c r="E257">
        <v>739.02953763471544</v>
      </c>
      <c r="F257">
        <v>5.4879853511151229</v>
      </c>
      <c r="G257">
        <v>262388.12508694542</v>
      </c>
      <c r="H257">
        <v>18275.932505906618</v>
      </c>
      <c r="I257">
        <v>6922.9113327648374</v>
      </c>
      <c r="J257">
        <v>699.73027104713731</v>
      </c>
      <c r="K257">
        <v>5.1788764631538093</v>
      </c>
    </row>
    <row r="258" spans="1:11" x14ac:dyDescent="0.35">
      <c r="A258" s="7">
        <v>2274</v>
      </c>
      <c r="B258">
        <v>250462.89971197312</v>
      </c>
      <c r="C258">
        <v>17391.536240132838</v>
      </c>
      <c r="D258">
        <v>6716.18502385804</v>
      </c>
      <c r="E258">
        <v>738.4788883313621</v>
      </c>
      <c r="F258">
        <v>5.4886513370532466</v>
      </c>
      <c r="G258">
        <v>262907.92214225087</v>
      </c>
      <c r="H258">
        <v>18312.444972679834</v>
      </c>
      <c r="I258">
        <v>6936.825894868306</v>
      </c>
      <c r="J258">
        <v>699.2482804730771</v>
      </c>
      <c r="K258">
        <v>5.1796574466270053</v>
      </c>
    </row>
    <row r="259" spans="1:11" x14ac:dyDescent="0.35">
      <c r="A259" s="7">
        <v>2275</v>
      </c>
      <c r="B259">
        <v>250965.63322123635</v>
      </c>
      <c r="C259">
        <v>17426.706454624134</v>
      </c>
      <c r="D259">
        <v>6729.736400151116</v>
      </c>
      <c r="E259">
        <v>737.9252060198354</v>
      </c>
      <c r="F259">
        <v>5.4892591719117334</v>
      </c>
      <c r="G259">
        <v>263425.84033566632</v>
      </c>
      <c r="H259">
        <v>18348.812798016217</v>
      </c>
      <c r="I259">
        <v>6950.6637990646823</v>
      </c>
      <c r="J259">
        <v>698.763162853842</v>
      </c>
      <c r="K259">
        <v>5.1803807707396912</v>
      </c>
    </row>
    <row r="260" spans="1:11" x14ac:dyDescent="0.35">
      <c r="A260" s="7">
        <v>2276</v>
      </c>
      <c r="B260">
        <v>251466.95093288712</v>
      </c>
      <c r="C260">
        <v>17461.763006982193</v>
      </c>
      <c r="D260">
        <v>6743.2181469476727</v>
      </c>
      <c r="E260">
        <v>737.36857727118729</v>
      </c>
      <c r="F260">
        <v>5.4898096179289091</v>
      </c>
      <c r="G260">
        <v>263941.8847312869</v>
      </c>
      <c r="H260">
        <v>18385.036420122186</v>
      </c>
      <c r="I260">
        <v>6964.4253804471018</v>
      </c>
      <c r="J260">
        <v>698.27500080019661</v>
      </c>
      <c r="K260">
        <v>5.1810471675429497</v>
      </c>
    </row>
    <row r="261" spans="1:11" x14ac:dyDescent="0.35">
      <c r="A261" s="7">
        <v>2277</v>
      </c>
      <c r="B261">
        <v>251966.85258535919</v>
      </c>
      <c r="C261">
        <v>17496.705989921291</v>
      </c>
      <c r="D261">
        <v>6756.6305242284716</v>
      </c>
      <c r="E261">
        <v>736.80908735252581</v>
      </c>
      <c r="F261">
        <v>5.4903034289196766</v>
      </c>
      <c r="G261">
        <v>264456.06025985978</v>
      </c>
      <c r="H261">
        <v>18421.1162699704</v>
      </c>
      <c r="I261">
        <v>6978.1109735823293</v>
      </c>
      <c r="J261">
        <v>697.78387574518331</v>
      </c>
      <c r="K261">
        <v>5.1816573616735662</v>
      </c>
    </row>
    <row r="262" spans="1:11" x14ac:dyDescent="0.35">
      <c r="A262" s="7">
        <v>2278</v>
      </c>
      <c r="B262">
        <v>252465.33781796409</v>
      </c>
      <c r="C262">
        <v>17531.53549115852</v>
      </c>
      <c r="D262">
        <v>6769.9737919943718</v>
      </c>
      <c r="E262">
        <v>736.2468202423571</v>
      </c>
      <c r="F262">
        <v>5.490741350352847</v>
      </c>
      <c r="G262">
        <v>264968.37172441132</v>
      </c>
      <c r="H262">
        <v>18457.052771609993</v>
      </c>
      <c r="I262">
        <v>6991.7209125179088</v>
      </c>
      <c r="J262">
        <v>697.28986795614662</v>
      </c>
      <c r="K262">
        <v>5.1822120704053676</v>
      </c>
    </row>
    <row r="263" spans="1:11" x14ac:dyDescent="0.35">
      <c r="A263" s="7">
        <v>2279</v>
      </c>
      <c r="B263">
        <v>252962.40617723105</v>
      </c>
      <c r="C263">
        <v>17566.251593766239</v>
      </c>
      <c r="D263">
        <v>6783.2482102795784</v>
      </c>
      <c r="E263">
        <v>735.68185864581199</v>
      </c>
      <c r="F263">
        <v>5.491124119428421</v>
      </c>
      <c r="G263">
        <v>265478.82380574784</v>
      </c>
      <c r="H263">
        <v>18492.846342469009</v>
      </c>
      <c r="I263">
        <v>7005.2555307887978</v>
      </c>
      <c r="J263">
        <v>696.79305654672396</v>
      </c>
      <c r="K263">
        <v>5.1827120037010328</v>
      </c>
    </row>
    <row r="264" spans="1:11" x14ac:dyDescent="0.35">
      <c r="A264" s="7">
        <v>2280</v>
      </c>
      <c r="B264">
        <v>253458.05712307533</v>
      </c>
      <c r="C264">
        <v>17600.854376514835</v>
      </c>
      <c r="D264">
        <v>6796.4540391637256</v>
      </c>
      <c r="E264">
        <v>735.11428400975785</v>
      </c>
      <c r="F264">
        <v>5.4914524651547918</v>
      </c>
      <c r="G264">
        <v>265987.42106783332</v>
      </c>
      <c r="H264">
        <v>18528.497393650145</v>
      </c>
      <c r="I264">
        <v>7018.7151614233944</v>
      </c>
      <c r="J264">
        <v>696.29351948880139</v>
      </c>
      <c r="K264">
        <v>5.183157864264329</v>
      </c>
    </row>
    <row r="265" spans="1:11" x14ac:dyDescent="0.35">
      <c r="A265" s="7">
        <v>2281</v>
      </c>
      <c r="B265">
        <v>253952.29003479891</v>
      </c>
      <c r="C265">
        <v>17635.343914205318</v>
      </c>
      <c r="D265">
        <v>6809.5915387830764</v>
      </c>
      <c r="E265">
        <v>734.54417653779353</v>
      </c>
      <c r="F265">
        <v>5.4917271084258354</v>
      </c>
      <c r="G265">
        <v>266494.16796304379</v>
      </c>
      <c r="H265">
        <v>18564.00633021893</v>
      </c>
      <c r="I265">
        <v>7032.1001369491814</v>
      </c>
      <c r="J265">
        <v>695.7913336244294</v>
      </c>
      <c r="K265">
        <v>5.1835503475927354</v>
      </c>
    </row>
    <row r="266" spans="1:11" x14ac:dyDescent="0.35">
      <c r="A266" s="7">
        <v>2282</v>
      </c>
      <c r="B266">
        <v>254445.10421692548</v>
      </c>
      <c r="C266">
        <v>17669.720277992234</v>
      </c>
      <c r="D266">
        <v>6822.6609693405035</v>
      </c>
      <c r="E266">
        <v>733.97161520512498</v>
      </c>
      <c r="F266">
        <v>5.4919487620978504</v>
      </c>
      <c r="G266">
        <v>266999.06883729738</v>
      </c>
      <c r="H266">
        <v>18599.373551485118</v>
      </c>
      <c r="I266">
        <v>7045.4107893977389</v>
      </c>
      <c r="J266">
        <v>695.28657467769631</v>
      </c>
      <c r="K266">
        <v>5.1838901420304158</v>
      </c>
    </row>
    <row r="267" spans="1:11" x14ac:dyDescent="0.35">
      <c r="A267" s="7">
        <v>2283</v>
      </c>
      <c r="B267">
        <v>254936.49890487071</v>
      </c>
      <c r="C267">
        <v>17703.983535696716</v>
      </c>
      <c r="D267">
        <v>6835.6625911146057</v>
      </c>
      <c r="E267">
        <v>733.39667777332124</v>
      </c>
      <c r="F267">
        <v>5.4921181310663236</v>
      </c>
      <c r="G267">
        <v>267502.12793506467</v>
      </c>
      <c r="H267">
        <v>18634.599451276721</v>
      </c>
      <c r="I267">
        <v>7058.6474503093241</v>
      </c>
      <c r="J267">
        <v>694.7793172665572</v>
      </c>
      <c r="K267">
        <v>5.1841779288215024</v>
      </c>
    </row>
    <row r="268" spans="1:11" x14ac:dyDescent="0.35">
      <c r="A268" s="7">
        <v>2284</v>
      </c>
      <c r="B268">
        <v>255426.47327045223</v>
      </c>
      <c r="C268">
        <v>17738.133752110305</v>
      </c>
      <c r="D268">
        <v>6848.5966644677846</v>
      </c>
      <c r="E268">
        <v>732.81944080494964</v>
      </c>
      <c r="F268">
        <v>5.4922359123424833</v>
      </c>
      <c r="G268">
        <v>268003.34940425825</v>
      </c>
      <c r="H268">
        <v>18669.6844182073</v>
      </c>
      <c r="I268">
        <v>7071.8104507369235</v>
      </c>
      <c r="J268">
        <v>694.26963491461458</v>
      </c>
      <c r="K268">
        <v>5.1844143821636592</v>
      </c>
    </row>
    <row r="269" spans="1:11" x14ac:dyDescent="0.35">
      <c r="A269" s="7">
        <v>2285</v>
      </c>
      <c r="B269">
        <v>255915.02642723767</v>
      </c>
      <c r="C269">
        <v>17772.17098928913</v>
      </c>
      <c r="D269">
        <v>6861.4634498534133</v>
      </c>
      <c r="E269">
        <v>732.23997967808782</v>
      </c>
      <c r="F269">
        <v>5.4923027951296222</v>
      </c>
      <c r="G269">
        <v>268502.73730099795</v>
      </c>
      <c r="H269">
        <v>18704.628835936226</v>
      </c>
      <c r="I269">
        <v>7084.9001212498551</v>
      </c>
      <c r="J269">
        <v>693.75760006284702</v>
      </c>
      <c r="K269">
        <v>5.1846001692618868</v>
      </c>
    </row>
    <row r="270" spans="1:11" x14ac:dyDescent="0.35">
      <c r="A270" s="7">
        <v>2286</v>
      </c>
      <c r="B270">
        <v>256402.15743573982</v>
      </c>
      <c r="C270">
        <v>17806.095306839132</v>
      </c>
      <c r="D270">
        <v>6874.2632078220704</v>
      </c>
      <c r="E270">
        <v>731.65836860071329</v>
      </c>
      <c r="F270">
        <v>5.4923194608991555</v>
      </c>
      <c r="G270">
        <v>269000.29559426522</v>
      </c>
      <c r="H270">
        <v>18739.433083422111</v>
      </c>
      <c r="I270">
        <v>7097.9167919368483</v>
      </c>
      <c r="J270">
        <v>693.24328408128736</v>
      </c>
      <c r="K270">
        <v>5.1847359503825361</v>
      </c>
    </row>
    <row r="271" spans="1:11" x14ac:dyDescent="0.35">
      <c r="A271" s="7">
        <v>2287</v>
      </c>
      <c r="B271">
        <v>256887.86530845528</v>
      </c>
      <c r="C271">
        <v>17839.906762192084</v>
      </c>
      <c r="D271">
        <v>6886.9961990269003</v>
      </c>
      <c r="E271">
        <v>731.07468062496901</v>
      </c>
      <c r="F271">
        <v>5.4922865834663934</v>
      </c>
      <c r="G271">
        <v>269496.02817043301</v>
      </c>
      <c r="H271">
        <v>18774.097535169505</v>
      </c>
      <c r="I271">
        <v>7110.8607924086982</v>
      </c>
      <c r="J271">
        <v>692.72675728064246</v>
      </c>
      <c r="K271">
        <v>5.1848223789075067</v>
      </c>
    </row>
    <row r="272" spans="1:11" x14ac:dyDescent="0.35">
      <c r="A272" s="7">
        <v>2288</v>
      </c>
      <c r="B272">
        <v>257372.14901474977</v>
      </c>
      <c r="C272">
        <v>17873.605410872773</v>
      </c>
      <c r="D272">
        <v>6899.6626842280357</v>
      </c>
      <c r="E272">
        <v>730.48898766130412</v>
      </c>
      <c r="F272">
        <v>5.4922048290660044</v>
      </c>
      <c r="G272">
        <v>269989.93883768289</v>
      </c>
      <c r="H272">
        <v>18808.622561468903</v>
      </c>
      <c r="I272">
        <v>7123.7324518003825</v>
      </c>
      <c r="J272">
        <v>692.20808892385776</v>
      </c>
      <c r="K272">
        <v>5.1848601013885887</v>
      </c>
    </row>
    <row r="273" spans="1:11" x14ac:dyDescent="0.35">
      <c r="A273" s="7">
        <v>2289</v>
      </c>
      <c r="B273">
        <v>257855.007485599</v>
      </c>
      <c r="C273">
        <v>17907.191306757381</v>
      </c>
      <c r="D273">
        <v>6912.2629242963758</v>
      </c>
      <c r="E273">
        <v>729.90136049248872</v>
      </c>
      <c r="F273">
        <v>5.4920748564271449</v>
      </c>
      <c r="G273">
        <v>270482.03133030701</v>
      </c>
      <c r="H273">
        <v>18843.008528629969</v>
      </c>
      <c r="I273">
        <v>7136.5320987728846</v>
      </c>
      <c r="J273">
        <v>691.68734723761975</v>
      </c>
      <c r="K273">
        <v>5.1848497576019312</v>
      </c>
    </row>
    <row r="274" spans="1:11" x14ac:dyDescent="0.35">
      <c r="A274" s="7">
        <v>2290</v>
      </c>
      <c r="B274">
        <v>258336.4396181769</v>
      </c>
      <c r="C274">
        <v>17940.664502323525</v>
      </c>
      <c r="D274">
        <v>6924.7971802162983</v>
      </c>
      <c r="E274">
        <v>729.31186878750384</v>
      </c>
      <c r="F274">
        <v>5.4918973168482381</v>
      </c>
      <c r="G274">
        <v>270972.309312895</v>
      </c>
      <c r="H274">
        <v>18877.255799208568</v>
      </c>
      <c r="I274">
        <v>7149.2600615143911</v>
      </c>
      <c r="J274">
        <v>691.16459942379913</v>
      </c>
      <c r="K274">
        <v>5.1847919806026024</v>
      </c>
    </row>
    <row r="275" spans="1:11" x14ac:dyDescent="0.35">
      <c r="A275" s="7">
        <v>2291</v>
      </c>
      <c r="B275">
        <v>258816.44428030268</v>
      </c>
      <c r="C275">
        <v>17974.025048891515</v>
      </c>
      <c r="D275">
        <v>6937.2657130878479</v>
      </c>
      <c r="E275">
        <v>728.72058111530464</v>
      </c>
      <c r="F275">
        <v>5.4916728542713775</v>
      </c>
      <c r="G275">
        <v>271460.77638440893</v>
      </c>
      <c r="H275">
        <v>18911.364732227019</v>
      </c>
      <c r="I275">
        <v>7161.9166677412195</v>
      </c>
      <c r="J275">
        <v>690.63991167082759</v>
      </c>
      <c r="K275">
        <v>5.1846873967792177</v>
      </c>
    </row>
    <row r="276" spans="1:11" x14ac:dyDescent="0.35">
      <c r="A276" s="7">
        <v>2292</v>
      </c>
      <c r="B276">
        <v>259295.02031474668</v>
      </c>
      <c r="C276">
        <v>18007.272996857671</v>
      </c>
      <c r="D276">
        <v>6949.6687841279463</v>
      </c>
      <c r="E276">
        <v>728.12756495845747</v>
      </c>
      <c r="F276">
        <v>5.4914021053563387</v>
      </c>
      <c r="G276">
        <v>271947.43608214904</v>
      </c>
      <c r="H276">
        <v>18945.335683388159</v>
      </c>
      <c r="I276">
        <v>7174.5022446982121</v>
      </c>
      <c r="J276">
        <v>690.11334916501266</v>
      </c>
      <c r="K276">
        <v>5.1845366259086134</v>
      </c>
    </row>
    <row r="277" spans="1:11" x14ac:dyDescent="0.35">
      <c r="A277" s="7">
        <v>2293</v>
      </c>
      <c r="B277">
        <v>259772.16654339354</v>
      </c>
      <c r="C277">
        <v>18040.408395919494</v>
      </c>
      <c r="D277">
        <v>6962.0066546710332</v>
      </c>
      <c r="E277">
        <v>727.53288672664928</v>
      </c>
      <c r="F277">
        <v>5.4910856995541861</v>
      </c>
      <c r="G277">
        <v>272432.29188560665</v>
      </c>
      <c r="H277">
        <v>18979.169005283216</v>
      </c>
      <c r="I277">
        <v>7187.0171191588006</v>
      </c>
      <c r="J277">
        <v>689.58497610178108</v>
      </c>
      <c r="K277">
        <v>5.1843402812105328</v>
      </c>
    </row>
    <row r="278" spans="1:11" x14ac:dyDescent="0.35">
      <c r="A278" s="7">
        <v>2294</v>
      </c>
      <c r="B278">
        <v>260247.8817712735</v>
      </c>
      <c r="C278">
        <v>18073.431295292703</v>
      </c>
      <c r="D278">
        <v>6974.2795861689447</v>
      </c>
      <c r="E278">
        <v>726.93661177007164</v>
      </c>
      <c r="F278">
        <v>5.4907242591804533</v>
      </c>
      <c r="G278">
        <v>272915.34722021245</v>
      </c>
      <c r="H278">
        <v>19012.865047593266</v>
      </c>
      <c r="I278">
        <v>7199.4616174246385</v>
      </c>
      <c r="J278">
        <v>689.05485569685879</v>
      </c>
      <c r="K278">
        <v>5.184098969402319</v>
      </c>
    </row>
    <row r="279" spans="1:11" x14ac:dyDescent="0.35">
      <c r="A279" s="7">
        <v>2295</v>
      </c>
      <c r="B279">
        <v>260722.16479045499</v>
      </c>
      <c r="C279">
        <v>18106.341743920686</v>
      </c>
      <c r="D279">
        <v>6986.4878401901042</v>
      </c>
      <c r="E279">
        <v>726.3388043926758</v>
      </c>
      <c r="F279">
        <v>5.4903183994878786</v>
      </c>
      <c r="G279">
        <v>273396.60546097602</v>
      </c>
      <c r="H279">
        <v>19046.424157284786</v>
      </c>
      <c r="I279">
        <v>7211.8360653248665</v>
      </c>
      <c r="J279">
        <v>688.52305019737628</v>
      </c>
      <c r="K279">
        <v>5.183813290753573</v>
      </c>
    </row>
    <row r="280" spans="1:11" x14ac:dyDescent="0.35">
      <c r="A280" s="7">
        <v>2296</v>
      </c>
      <c r="B280">
        <v>261195.01438380696</v>
      </c>
      <c r="C280">
        <v>18139.139790676305</v>
      </c>
      <c r="D280">
        <v>6998.631678418089</v>
      </c>
      <c r="E280">
        <v>725.73952786530344</v>
      </c>
      <c r="F280">
        <v>5.4898687287386938</v>
      </c>
      <c r="G280">
        <v>273876.0699360196</v>
      </c>
      <c r="H280">
        <v>19079.84667879916</v>
      </c>
      <c r="I280">
        <v>7224.1407882149833</v>
      </c>
      <c r="J280">
        <v>687.98962089290649</v>
      </c>
      <c r="K280">
        <v>5.1834838391407718</v>
      </c>
    </row>
    <row r="281" spans="1:11" x14ac:dyDescent="0.35">
      <c r="A281" s="7">
        <v>2297</v>
      </c>
      <c r="B281">
        <v>261666.42932863458</v>
      </c>
      <c r="C281">
        <v>18171.825484556244</v>
      </c>
      <c r="D281">
        <v>7010.7113626495593</v>
      </c>
      <c r="E281">
        <v>725.13884443868744</v>
      </c>
      <c r="F281">
        <v>5.4893758482764401</v>
      </c>
      <c r="G281">
        <v>274353.74393001216</v>
      </c>
      <c r="H281">
        <v>19113.132954236382</v>
      </c>
      <c r="I281">
        <v>7236.3761109753968</v>
      </c>
      <c r="J281">
        <v>687.45462812642688</v>
      </c>
      <c r="K281">
        <v>5.18311120210182</v>
      </c>
    </row>
    <row r="282" spans="1:11" x14ac:dyDescent="0.35">
      <c r="A282" s="7">
        <v>2298</v>
      </c>
      <c r="B282">
        <v>262136.40840018395</v>
      </c>
      <c r="C282">
        <v>18204.398874867868</v>
      </c>
      <c r="D282">
        <v>7022.7271547915334</v>
      </c>
      <c r="E282">
        <v>724.53681535632847</v>
      </c>
      <c r="F282">
        <v>5.4888403525973066</v>
      </c>
      <c r="G282">
        <v>274829.63068749598</v>
      </c>
      <c r="H282">
        <v>19146.283323532669</v>
      </c>
      <c r="I282">
        <v>7248.5423580095057</v>
      </c>
      <c r="J282">
        <v>686.91813130521075</v>
      </c>
      <c r="K282">
        <v>5.1826959608905137</v>
      </c>
    </row>
    <row r="283" spans="1:11" x14ac:dyDescent="0.35">
      <c r="A283" s="7">
        <v>2299</v>
      </c>
      <c r="B283">
        <v>262604.95037502691</v>
      </c>
      <c r="C283">
        <v>18236.860011409346</v>
      </c>
      <c r="D283">
        <v>7034.6793168582362</v>
      </c>
      <c r="E283">
        <v>723.93350086724411</v>
      </c>
      <c r="F283">
        <v>5.4882628294209734</v>
      </c>
      <c r="G283">
        <v>275303.73341611814</v>
      </c>
      <c r="H283">
        <v>19179.298124632864</v>
      </c>
      <c r="I283">
        <v>7260.6398532416952</v>
      </c>
      <c r="J283">
        <v>686.38018891164165</v>
      </c>
      <c r="K283">
        <v>5.1822386905309061</v>
      </c>
    </row>
    <row r="284" spans="1:11" x14ac:dyDescent="0.35">
      <c r="A284" s="7">
        <v>2300</v>
      </c>
      <c r="B284">
        <v>263072.05403432087</v>
      </c>
      <c r="C284">
        <v>18269.208944642247</v>
      </c>
      <c r="D284">
        <v>7046.5681109671659</v>
      </c>
      <c r="E284">
        <v>723.32896023859121</v>
      </c>
      <c r="F284">
        <v>5.4876438597609596</v>
      </c>
      <c r="G284">
        <v>275776.05528975849</v>
      </c>
      <c r="H284">
        <v>19212.177693656609</v>
      </c>
      <c r="I284">
        <v>7272.6689201146428</v>
      </c>
      <c r="J284">
        <v>685.84085851395344</v>
      </c>
      <c r="K284">
        <v>5.1817399598715514</v>
      </c>
    </row>
  </sheetData>
  <mergeCells count="2">
    <mergeCell ref="B2:D2"/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Carbon-Cycle</vt:lpstr>
      <vt:lpstr>Climate Model</vt:lpstr>
      <vt:lpstr>Economy</vt:lpstr>
      <vt:lpstr>Ex 1.25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Eddie</dc:creator>
  <cp:keywords/>
  <dc:description/>
  <cp:lastModifiedBy>eddie schultz</cp:lastModifiedBy>
  <cp:revision/>
  <dcterms:created xsi:type="dcterms:W3CDTF">2022-10-04T12:03:41Z</dcterms:created>
  <dcterms:modified xsi:type="dcterms:W3CDTF">2022-11-24T18:08:24Z</dcterms:modified>
  <cp:category/>
  <cp:contentStatus/>
</cp:coreProperties>
</file>