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60" windowWidth="19890" windowHeight="7395" tabRatio="766" firstSheet="1" activeTab="1"/>
  </bookViews>
  <sheets>
    <sheet name="Active_form Legal" sheetId="15" state="hidden" r:id="rId1"/>
    <sheet name="Ecarts Données Locales" sheetId="6" r:id="rId2"/>
    <sheet name="Ecarts Retraitements IFRS" sheetId="7" r:id="rId3"/>
    <sheet name="Ecarts IG" sheetId="1" r:id="rId4"/>
    <sheet name="Données opé" sheetId="18" r:id="rId5"/>
    <sheet name="Zoom Entité" sheetId="14" r:id="rId6"/>
    <sheet name="Reconci IFRS Vector Tango" sheetId="10" r:id="rId7"/>
    <sheet name="Active_form Indic" sheetId="4" state="hidden" r:id="rId8"/>
    <sheet name="BDD" sheetId="12" state="hidden" r:id="rId9"/>
  </sheets>
  <definedNames>
    <definedName name="Liste_Indic">BDD!$D$2:$D$156</definedName>
    <definedName name="Litse_indic_old">OFFSET('Ecarts Données Locales'!$B$21,0,0,COUNTA('Ecarts Données Locales'!$B$21:$B$195)+1,1)</definedName>
    <definedName name="TM1REBUILDOPTION">0</definedName>
    <definedName name="TM1RPTDATARNG1" localSheetId="4">'Données opé'!$21:$230</definedName>
    <definedName name="TM1RPTDATARNG1" localSheetId="1">'Ecarts Données Locales'!$21:$36</definedName>
    <definedName name="TM1RPTDATARNG1" localSheetId="3">'Ecarts IG'!$21:$30</definedName>
    <definedName name="TM1RPTDATARNG1" localSheetId="2">'Ecarts Retraitements IFRS'!$21:$23</definedName>
    <definedName name="TM1RPTDATARNG3" localSheetId="5">'Zoom Entité'!$22:$38</definedName>
    <definedName name="TM1RPTFMTIDCOL" localSheetId="4">'Données opé'!$A$1:$A$8</definedName>
    <definedName name="TM1RPTFMTIDCOL" localSheetId="1">'Ecarts Données Locales'!$A$1:$A$8</definedName>
    <definedName name="TM1RPTFMTIDCOL" localSheetId="3">'Ecarts IG'!$A$1:$A$8</definedName>
    <definedName name="TM1RPTFMTIDCOL" localSheetId="2">'Ecarts Retraitements IFRS'!$A$1:$A$8</definedName>
    <definedName name="TM1RPTFMTIDCOL" localSheetId="5">'Zoom Entité'!$A$1:$A$8</definedName>
    <definedName name="TM1RPTFMTRNG" localSheetId="4">'Données opé'!$B$1:$J$8</definedName>
    <definedName name="TM1RPTFMTRNG" localSheetId="1">'Ecarts Données Locales'!$B$1:$F$8</definedName>
    <definedName name="TM1RPTFMTRNG" localSheetId="3">'Ecarts IG'!$B$1:$F$8</definedName>
    <definedName name="TM1RPTFMTRNG" localSheetId="2">'Ecarts Retraitements IFRS'!$B$1:$F$8</definedName>
    <definedName name="TM1RPTFMTRNG" localSheetId="5">'Zoom Entité'!$C$1:$G$8</definedName>
    <definedName name="Zone">'Ecarts Données Locales'!$D$14</definedName>
    <definedName name="Zone_English">'Zoom Entité'!$E$9</definedName>
    <definedName name="Zone2" localSheetId="4">#REF!</definedName>
    <definedName name="Zone2">#REF!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D16" i="6" l="1"/>
  <c r="A30" i="1"/>
  <c r="A29" i="1"/>
  <c r="A28" i="1"/>
  <c r="A27" i="1"/>
  <c r="A26" i="1"/>
  <c r="A25" i="1"/>
  <c r="A24" i="1"/>
  <c r="A23" i="1"/>
  <c r="A22" i="1"/>
  <c r="B9" i="1"/>
  <c r="D11" i="6"/>
  <c r="D11" i="1"/>
  <c r="D12" i="6"/>
  <c r="D12" i="1"/>
  <c r="D13" i="6"/>
  <c r="D13" i="1"/>
  <c r="D14" i="6"/>
  <c r="D14" i="1"/>
  <c r="D15" i="6"/>
  <c r="D15" i="1"/>
  <c r="D16" i="1"/>
  <c r="D17" i="6"/>
  <c r="D17" i="1"/>
  <c r="F30" i="1"/>
  <c r="E30" i="1"/>
  <c r="D30" i="1"/>
  <c r="D18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A23" i="7"/>
  <c r="A22" i="7"/>
  <c r="B9" i="7"/>
  <c r="D11" i="7"/>
  <c r="D12" i="7"/>
  <c r="D13" i="7"/>
  <c r="D14" i="7"/>
  <c r="D15" i="7"/>
  <c r="D16" i="7"/>
  <c r="D17" i="7"/>
  <c r="F23" i="7"/>
  <c r="E23" i="7"/>
  <c r="D23" i="7"/>
  <c r="D18" i="7"/>
  <c r="C23" i="7"/>
  <c r="F22" i="7"/>
  <c r="E22" i="7"/>
  <c r="D22" i="7"/>
  <c r="C22" i="7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B9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B9" i="18"/>
  <c r="E11" i="18"/>
  <c r="E12" i="18"/>
  <c r="E13" i="18"/>
  <c r="E14" i="18"/>
  <c r="E15" i="18"/>
  <c r="E16" i="18"/>
  <c r="H23" i="18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C9" i="14"/>
  <c r="D11" i="14"/>
  <c r="D12" i="14"/>
  <c r="D13" i="14"/>
  <c r="D14" i="14"/>
  <c r="D15" i="14"/>
  <c r="D18" i="14"/>
  <c r="G38" i="14"/>
  <c r="F38" i="14"/>
  <c r="E38" i="14"/>
  <c r="D38" i="14"/>
  <c r="G37" i="14"/>
  <c r="F37" i="14"/>
  <c r="E37" i="14"/>
  <c r="D37" i="14"/>
  <c r="G36" i="14"/>
  <c r="F36" i="14"/>
  <c r="E36" i="14"/>
  <c r="D36" i="14"/>
  <c r="G35" i="14"/>
  <c r="F35" i="14"/>
  <c r="E35" i="14"/>
  <c r="D35" i="14"/>
  <c r="G34" i="14"/>
  <c r="F34" i="14"/>
  <c r="E34" i="14"/>
  <c r="D34" i="14"/>
  <c r="G33" i="14"/>
  <c r="F33" i="14"/>
  <c r="E33" i="14"/>
  <c r="D33" i="14"/>
  <c r="G32" i="14"/>
  <c r="F32" i="14"/>
  <c r="E32" i="14"/>
  <c r="D32" i="14"/>
  <c r="G31" i="14"/>
  <c r="F31" i="14"/>
  <c r="E31" i="14"/>
  <c r="D31" i="14"/>
  <c r="G30" i="14"/>
  <c r="F30" i="14"/>
  <c r="E30" i="14"/>
  <c r="D30" i="14"/>
  <c r="G29" i="14"/>
  <c r="F29" i="14"/>
  <c r="E29" i="14"/>
  <c r="D29" i="14"/>
  <c r="G28" i="14"/>
  <c r="F28" i="14"/>
  <c r="E28" i="14"/>
  <c r="D28" i="14"/>
  <c r="G27" i="14"/>
  <c r="F27" i="14"/>
  <c r="E27" i="14"/>
  <c r="D27" i="14"/>
  <c r="G26" i="14"/>
  <c r="F26" i="14"/>
  <c r="E26" i="14"/>
  <c r="D26" i="14"/>
  <c r="G25" i="14"/>
  <c r="F25" i="14"/>
  <c r="E25" i="14"/>
  <c r="D25" i="14"/>
  <c r="G24" i="14"/>
  <c r="F24" i="14"/>
  <c r="E24" i="14"/>
  <c r="D24" i="14"/>
  <c r="G23" i="14"/>
  <c r="F23" i="14"/>
  <c r="E23" i="14"/>
  <c r="D23" i="14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J230" i="18"/>
  <c r="I230" i="18"/>
  <c r="H230" i="18"/>
  <c r="G230" i="18"/>
  <c r="F230" i="18"/>
  <c r="E230" i="18"/>
  <c r="D230" i="18"/>
  <c r="E17" i="18"/>
  <c r="C230" i="18"/>
  <c r="J229" i="18"/>
  <c r="I229" i="18"/>
  <c r="H229" i="18"/>
  <c r="G229" i="18"/>
  <c r="F229" i="18"/>
  <c r="E229" i="18"/>
  <c r="D229" i="18"/>
  <c r="C229" i="18"/>
  <c r="J228" i="18"/>
  <c r="I228" i="18"/>
  <c r="H228" i="18"/>
  <c r="G228" i="18"/>
  <c r="F228" i="18"/>
  <c r="E228" i="18"/>
  <c r="D228" i="18"/>
  <c r="C228" i="18"/>
  <c r="J227" i="18"/>
  <c r="I227" i="18"/>
  <c r="H227" i="18"/>
  <c r="G227" i="18"/>
  <c r="F227" i="18"/>
  <c r="E227" i="18"/>
  <c r="D227" i="18"/>
  <c r="C227" i="18"/>
  <c r="J226" i="18"/>
  <c r="I226" i="18"/>
  <c r="H226" i="18"/>
  <c r="G226" i="18"/>
  <c r="F226" i="18"/>
  <c r="E226" i="18"/>
  <c r="D226" i="18"/>
  <c r="C226" i="18"/>
  <c r="J225" i="18"/>
  <c r="I225" i="18"/>
  <c r="H225" i="18"/>
  <c r="G225" i="18"/>
  <c r="F225" i="18"/>
  <c r="E225" i="18"/>
  <c r="D225" i="18"/>
  <c r="C225" i="18"/>
  <c r="J224" i="18"/>
  <c r="I224" i="18"/>
  <c r="H224" i="18"/>
  <c r="G224" i="18"/>
  <c r="F224" i="18"/>
  <c r="E224" i="18"/>
  <c r="D224" i="18"/>
  <c r="C224" i="18"/>
  <c r="J223" i="18"/>
  <c r="I223" i="18"/>
  <c r="H223" i="18"/>
  <c r="G223" i="18"/>
  <c r="F223" i="18"/>
  <c r="E223" i="18"/>
  <c r="D223" i="18"/>
  <c r="C223" i="18"/>
  <c r="J222" i="18"/>
  <c r="I222" i="18"/>
  <c r="H222" i="18"/>
  <c r="G222" i="18"/>
  <c r="F222" i="18"/>
  <c r="E222" i="18"/>
  <c r="D222" i="18"/>
  <c r="C222" i="18"/>
  <c r="J221" i="18"/>
  <c r="I221" i="18"/>
  <c r="H221" i="18"/>
  <c r="G221" i="18"/>
  <c r="F221" i="18"/>
  <c r="E221" i="18"/>
  <c r="D221" i="18"/>
  <c r="C221" i="18"/>
  <c r="J220" i="18"/>
  <c r="I220" i="18"/>
  <c r="H220" i="18"/>
  <c r="G220" i="18"/>
  <c r="F220" i="18"/>
  <c r="E220" i="18"/>
  <c r="D220" i="18"/>
  <c r="C220" i="18"/>
  <c r="J219" i="18"/>
  <c r="I219" i="18"/>
  <c r="H219" i="18"/>
  <c r="G219" i="18"/>
  <c r="F219" i="18"/>
  <c r="E219" i="18"/>
  <c r="D219" i="18"/>
  <c r="C219" i="18"/>
  <c r="J218" i="18"/>
  <c r="I218" i="18"/>
  <c r="H218" i="18"/>
  <c r="G218" i="18"/>
  <c r="F218" i="18"/>
  <c r="E218" i="18"/>
  <c r="D218" i="18"/>
  <c r="C218" i="18"/>
  <c r="J217" i="18"/>
  <c r="I217" i="18"/>
  <c r="H217" i="18"/>
  <c r="G217" i="18"/>
  <c r="F217" i="18"/>
  <c r="E217" i="18"/>
  <c r="D217" i="18"/>
  <c r="C217" i="18"/>
  <c r="J216" i="18"/>
  <c r="I216" i="18"/>
  <c r="H216" i="18"/>
  <c r="G216" i="18"/>
  <c r="F216" i="18"/>
  <c r="E216" i="18"/>
  <c r="D216" i="18"/>
  <c r="C216" i="18"/>
  <c r="J215" i="18"/>
  <c r="I215" i="18"/>
  <c r="H215" i="18"/>
  <c r="G215" i="18"/>
  <c r="F215" i="18"/>
  <c r="E215" i="18"/>
  <c r="D215" i="18"/>
  <c r="C215" i="18"/>
  <c r="J214" i="18"/>
  <c r="I214" i="18"/>
  <c r="H214" i="18"/>
  <c r="G214" i="18"/>
  <c r="F214" i="18"/>
  <c r="E214" i="18"/>
  <c r="D214" i="18"/>
  <c r="C214" i="18"/>
  <c r="J213" i="18"/>
  <c r="I213" i="18"/>
  <c r="H213" i="18"/>
  <c r="G213" i="18"/>
  <c r="F213" i="18"/>
  <c r="E213" i="18"/>
  <c r="D213" i="18"/>
  <c r="C213" i="18"/>
  <c r="J212" i="18"/>
  <c r="I212" i="18"/>
  <c r="H212" i="18"/>
  <c r="G212" i="18"/>
  <c r="F212" i="18"/>
  <c r="E212" i="18"/>
  <c r="D212" i="18"/>
  <c r="C212" i="18"/>
  <c r="J211" i="18"/>
  <c r="I211" i="18"/>
  <c r="H211" i="18"/>
  <c r="G211" i="18"/>
  <c r="F211" i="18"/>
  <c r="E211" i="18"/>
  <c r="D211" i="18"/>
  <c r="C211" i="18"/>
  <c r="J210" i="18"/>
  <c r="I210" i="18"/>
  <c r="H210" i="18"/>
  <c r="G210" i="18"/>
  <c r="F210" i="18"/>
  <c r="E210" i="18"/>
  <c r="D210" i="18"/>
  <c r="C210" i="18"/>
  <c r="J209" i="18"/>
  <c r="I209" i="18"/>
  <c r="H209" i="18"/>
  <c r="G209" i="18"/>
  <c r="F209" i="18"/>
  <c r="E209" i="18"/>
  <c r="D209" i="18"/>
  <c r="C209" i="18"/>
  <c r="J208" i="18"/>
  <c r="I208" i="18"/>
  <c r="H208" i="18"/>
  <c r="G208" i="18"/>
  <c r="F208" i="18"/>
  <c r="E208" i="18"/>
  <c r="D208" i="18"/>
  <c r="C208" i="18"/>
  <c r="J207" i="18"/>
  <c r="I207" i="18"/>
  <c r="H207" i="18"/>
  <c r="G207" i="18"/>
  <c r="F207" i="18"/>
  <c r="E207" i="18"/>
  <c r="D207" i="18"/>
  <c r="C207" i="18"/>
  <c r="J206" i="18"/>
  <c r="I206" i="18"/>
  <c r="H206" i="18"/>
  <c r="G206" i="18"/>
  <c r="F206" i="18"/>
  <c r="E206" i="18"/>
  <c r="D206" i="18"/>
  <c r="C206" i="18"/>
  <c r="J205" i="18"/>
  <c r="I205" i="18"/>
  <c r="H205" i="18"/>
  <c r="G205" i="18"/>
  <c r="F205" i="18"/>
  <c r="E205" i="18"/>
  <c r="D205" i="18"/>
  <c r="C205" i="18"/>
  <c r="J204" i="18"/>
  <c r="I204" i="18"/>
  <c r="H204" i="18"/>
  <c r="G204" i="18"/>
  <c r="F204" i="18"/>
  <c r="E204" i="18"/>
  <c r="D204" i="18"/>
  <c r="C204" i="18"/>
  <c r="J203" i="18"/>
  <c r="I203" i="18"/>
  <c r="H203" i="18"/>
  <c r="G203" i="18"/>
  <c r="F203" i="18"/>
  <c r="E203" i="18"/>
  <c r="D203" i="18"/>
  <c r="C203" i="18"/>
  <c r="J202" i="18"/>
  <c r="I202" i="18"/>
  <c r="H202" i="18"/>
  <c r="G202" i="18"/>
  <c r="F202" i="18"/>
  <c r="E202" i="18"/>
  <c r="D202" i="18"/>
  <c r="C202" i="18"/>
  <c r="J201" i="18"/>
  <c r="I201" i="18"/>
  <c r="H201" i="18"/>
  <c r="G201" i="18"/>
  <c r="F201" i="18"/>
  <c r="E201" i="18"/>
  <c r="D201" i="18"/>
  <c r="C201" i="18"/>
  <c r="J200" i="18"/>
  <c r="I200" i="18"/>
  <c r="H200" i="18"/>
  <c r="G200" i="18"/>
  <c r="F200" i="18"/>
  <c r="E200" i="18"/>
  <c r="D200" i="18"/>
  <c r="C200" i="18"/>
  <c r="J199" i="18"/>
  <c r="I199" i="18"/>
  <c r="H199" i="18"/>
  <c r="G199" i="18"/>
  <c r="F199" i="18"/>
  <c r="E199" i="18"/>
  <c r="D199" i="18"/>
  <c r="C199" i="18"/>
  <c r="J198" i="18"/>
  <c r="I198" i="18"/>
  <c r="H198" i="18"/>
  <c r="G198" i="18"/>
  <c r="F198" i="18"/>
  <c r="E198" i="18"/>
  <c r="D198" i="18"/>
  <c r="C198" i="18"/>
  <c r="J197" i="18"/>
  <c r="I197" i="18"/>
  <c r="H197" i="18"/>
  <c r="G197" i="18"/>
  <c r="F197" i="18"/>
  <c r="E197" i="18"/>
  <c r="D197" i="18"/>
  <c r="C197" i="18"/>
  <c r="J196" i="18"/>
  <c r="I196" i="18"/>
  <c r="H196" i="18"/>
  <c r="G196" i="18"/>
  <c r="F196" i="18"/>
  <c r="E196" i="18"/>
  <c r="D196" i="18"/>
  <c r="C196" i="18"/>
  <c r="J195" i="18"/>
  <c r="I195" i="18"/>
  <c r="H195" i="18"/>
  <c r="G195" i="18"/>
  <c r="F195" i="18"/>
  <c r="E195" i="18"/>
  <c r="D195" i="18"/>
  <c r="C195" i="18"/>
  <c r="J194" i="18"/>
  <c r="I194" i="18"/>
  <c r="H194" i="18"/>
  <c r="G194" i="18"/>
  <c r="F194" i="18"/>
  <c r="E194" i="18"/>
  <c r="D194" i="18"/>
  <c r="C194" i="18"/>
  <c r="J193" i="18"/>
  <c r="I193" i="18"/>
  <c r="H193" i="18"/>
  <c r="G193" i="18"/>
  <c r="F193" i="18"/>
  <c r="E193" i="18"/>
  <c r="D193" i="18"/>
  <c r="C193" i="18"/>
  <c r="J192" i="18"/>
  <c r="I192" i="18"/>
  <c r="H192" i="18"/>
  <c r="G192" i="18"/>
  <c r="F192" i="18"/>
  <c r="E192" i="18"/>
  <c r="D192" i="18"/>
  <c r="C192" i="18"/>
  <c r="J191" i="18"/>
  <c r="I191" i="18"/>
  <c r="H191" i="18"/>
  <c r="G191" i="18"/>
  <c r="F191" i="18"/>
  <c r="E191" i="18"/>
  <c r="D191" i="18"/>
  <c r="C191" i="18"/>
  <c r="J190" i="18"/>
  <c r="I190" i="18"/>
  <c r="H190" i="18"/>
  <c r="G190" i="18"/>
  <c r="F190" i="18"/>
  <c r="E190" i="18"/>
  <c r="D190" i="18"/>
  <c r="C190" i="18"/>
  <c r="J189" i="18"/>
  <c r="I189" i="18"/>
  <c r="H189" i="18"/>
  <c r="G189" i="18"/>
  <c r="F189" i="18"/>
  <c r="E189" i="18"/>
  <c r="D189" i="18"/>
  <c r="C189" i="18"/>
  <c r="J188" i="18"/>
  <c r="I188" i="18"/>
  <c r="H188" i="18"/>
  <c r="G188" i="18"/>
  <c r="F188" i="18"/>
  <c r="E188" i="18"/>
  <c r="D188" i="18"/>
  <c r="C188" i="18"/>
  <c r="J187" i="18"/>
  <c r="I187" i="18"/>
  <c r="H187" i="18"/>
  <c r="G187" i="18"/>
  <c r="F187" i="18"/>
  <c r="E187" i="18"/>
  <c r="D187" i="18"/>
  <c r="C187" i="18"/>
  <c r="J186" i="18"/>
  <c r="I186" i="18"/>
  <c r="H186" i="18"/>
  <c r="G186" i="18"/>
  <c r="F186" i="18"/>
  <c r="E186" i="18"/>
  <c r="D186" i="18"/>
  <c r="C186" i="18"/>
  <c r="J185" i="18"/>
  <c r="I185" i="18"/>
  <c r="H185" i="18"/>
  <c r="G185" i="18"/>
  <c r="F185" i="18"/>
  <c r="E185" i="18"/>
  <c r="D185" i="18"/>
  <c r="C185" i="18"/>
  <c r="J184" i="18"/>
  <c r="I184" i="18"/>
  <c r="H184" i="18"/>
  <c r="G184" i="18"/>
  <c r="F184" i="18"/>
  <c r="E184" i="18"/>
  <c r="D184" i="18"/>
  <c r="C184" i="18"/>
  <c r="J183" i="18"/>
  <c r="I183" i="18"/>
  <c r="H183" i="18"/>
  <c r="G183" i="18"/>
  <c r="F183" i="18"/>
  <c r="E183" i="18"/>
  <c r="D183" i="18"/>
  <c r="C183" i="18"/>
  <c r="J182" i="18"/>
  <c r="I182" i="18"/>
  <c r="H182" i="18"/>
  <c r="G182" i="18"/>
  <c r="F182" i="18"/>
  <c r="E182" i="18"/>
  <c r="D182" i="18"/>
  <c r="C182" i="18"/>
  <c r="J181" i="18"/>
  <c r="I181" i="18"/>
  <c r="H181" i="18"/>
  <c r="G181" i="18"/>
  <c r="F181" i="18"/>
  <c r="E181" i="18"/>
  <c r="D181" i="18"/>
  <c r="C181" i="18"/>
  <c r="J180" i="18"/>
  <c r="I180" i="18"/>
  <c r="H180" i="18"/>
  <c r="G180" i="18"/>
  <c r="F180" i="18"/>
  <c r="E180" i="18"/>
  <c r="D180" i="18"/>
  <c r="C180" i="18"/>
  <c r="J179" i="18"/>
  <c r="I179" i="18"/>
  <c r="H179" i="18"/>
  <c r="G179" i="18"/>
  <c r="F179" i="18"/>
  <c r="E179" i="18"/>
  <c r="D179" i="18"/>
  <c r="C179" i="18"/>
  <c r="J178" i="18"/>
  <c r="I178" i="18"/>
  <c r="H178" i="18"/>
  <c r="G178" i="18"/>
  <c r="F178" i="18"/>
  <c r="E178" i="18"/>
  <c r="D178" i="18"/>
  <c r="C178" i="18"/>
  <c r="J177" i="18"/>
  <c r="I177" i="18"/>
  <c r="H177" i="18"/>
  <c r="G177" i="18"/>
  <c r="F177" i="18"/>
  <c r="E177" i="18"/>
  <c r="D177" i="18"/>
  <c r="C177" i="18"/>
  <c r="J176" i="18"/>
  <c r="I176" i="18"/>
  <c r="H176" i="18"/>
  <c r="G176" i="18"/>
  <c r="F176" i="18"/>
  <c r="E176" i="18"/>
  <c r="D176" i="18"/>
  <c r="C176" i="18"/>
  <c r="J175" i="18"/>
  <c r="I175" i="18"/>
  <c r="H175" i="18"/>
  <c r="G175" i="18"/>
  <c r="F175" i="18"/>
  <c r="E175" i="18"/>
  <c r="D175" i="18"/>
  <c r="C175" i="18"/>
  <c r="J174" i="18"/>
  <c r="I174" i="18"/>
  <c r="H174" i="18"/>
  <c r="G174" i="18"/>
  <c r="F174" i="18"/>
  <c r="E174" i="18"/>
  <c r="D174" i="18"/>
  <c r="C174" i="18"/>
  <c r="J173" i="18"/>
  <c r="I173" i="18"/>
  <c r="H173" i="18"/>
  <c r="G173" i="18"/>
  <c r="F173" i="18"/>
  <c r="E173" i="18"/>
  <c r="D173" i="18"/>
  <c r="C173" i="18"/>
  <c r="J172" i="18"/>
  <c r="I172" i="18"/>
  <c r="H172" i="18"/>
  <c r="G172" i="18"/>
  <c r="F172" i="18"/>
  <c r="E172" i="18"/>
  <c r="D172" i="18"/>
  <c r="C172" i="18"/>
  <c r="J171" i="18"/>
  <c r="I171" i="18"/>
  <c r="H171" i="18"/>
  <c r="G171" i="18"/>
  <c r="F171" i="18"/>
  <c r="E171" i="18"/>
  <c r="D171" i="18"/>
  <c r="C171" i="18"/>
  <c r="J170" i="18"/>
  <c r="I170" i="18"/>
  <c r="H170" i="18"/>
  <c r="G170" i="18"/>
  <c r="F170" i="18"/>
  <c r="E170" i="18"/>
  <c r="D170" i="18"/>
  <c r="C170" i="18"/>
  <c r="J169" i="18"/>
  <c r="I169" i="18"/>
  <c r="H169" i="18"/>
  <c r="G169" i="18"/>
  <c r="F169" i="18"/>
  <c r="E169" i="18"/>
  <c r="D169" i="18"/>
  <c r="C169" i="18"/>
  <c r="J168" i="18"/>
  <c r="I168" i="18"/>
  <c r="H168" i="18"/>
  <c r="G168" i="18"/>
  <c r="F168" i="18"/>
  <c r="E168" i="18"/>
  <c r="D168" i="18"/>
  <c r="C168" i="18"/>
  <c r="J167" i="18"/>
  <c r="I167" i="18"/>
  <c r="H167" i="18"/>
  <c r="G167" i="18"/>
  <c r="F167" i="18"/>
  <c r="E167" i="18"/>
  <c r="D167" i="18"/>
  <c r="C167" i="18"/>
  <c r="J166" i="18"/>
  <c r="I166" i="18"/>
  <c r="H166" i="18"/>
  <c r="G166" i="18"/>
  <c r="F166" i="18"/>
  <c r="E166" i="18"/>
  <c r="D166" i="18"/>
  <c r="C166" i="18"/>
  <c r="J165" i="18"/>
  <c r="I165" i="18"/>
  <c r="H165" i="18"/>
  <c r="G165" i="18"/>
  <c r="F165" i="18"/>
  <c r="E165" i="18"/>
  <c r="D165" i="18"/>
  <c r="C165" i="18"/>
  <c r="J164" i="18"/>
  <c r="I164" i="18"/>
  <c r="H164" i="18"/>
  <c r="G164" i="18"/>
  <c r="F164" i="18"/>
  <c r="E164" i="18"/>
  <c r="D164" i="18"/>
  <c r="C164" i="18"/>
  <c r="J163" i="18"/>
  <c r="I163" i="18"/>
  <c r="H163" i="18"/>
  <c r="G163" i="18"/>
  <c r="F163" i="18"/>
  <c r="E163" i="18"/>
  <c r="D163" i="18"/>
  <c r="C163" i="18"/>
  <c r="J162" i="18"/>
  <c r="I162" i="18"/>
  <c r="H162" i="18"/>
  <c r="G162" i="18"/>
  <c r="F162" i="18"/>
  <c r="E162" i="18"/>
  <c r="D162" i="18"/>
  <c r="C162" i="18"/>
  <c r="J161" i="18"/>
  <c r="I161" i="18"/>
  <c r="H161" i="18"/>
  <c r="G161" i="18"/>
  <c r="F161" i="18"/>
  <c r="E161" i="18"/>
  <c r="D161" i="18"/>
  <c r="C161" i="18"/>
  <c r="J160" i="18"/>
  <c r="I160" i="18"/>
  <c r="H160" i="18"/>
  <c r="G160" i="18"/>
  <c r="F160" i="18"/>
  <c r="E160" i="18"/>
  <c r="D160" i="18"/>
  <c r="C160" i="18"/>
  <c r="J159" i="18"/>
  <c r="I159" i="18"/>
  <c r="H159" i="18"/>
  <c r="G159" i="18"/>
  <c r="F159" i="18"/>
  <c r="E159" i="18"/>
  <c r="D159" i="18"/>
  <c r="C159" i="18"/>
  <c r="J158" i="18"/>
  <c r="I158" i="18"/>
  <c r="H158" i="18"/>
  <c r="G158" i="18"/>
  <c r="F158" i="18"/>
  <c r="E158" i="18"/>
  <c r="D158" i="18"/>
  <c r="C158" i="18"/>
  <c r="J157" i="18"/>
  <c r="I157" i="18"/>
  <c r="H157" i="18"/>
  <c r="G157" i="18"/>
  <c r="F157" i="18"/>
  <c r="E157" i="18"/>
  <c r="D157" i="18"/>
  <c r="C157" i="18"/>
  <c r="J156" i="18"/>
  <c r="I156" i="18"/>
  <c r="H156" i="18"/>
  <c r="G156" i="18"/>
  <c r="F156" i="18"/>
  <c r="E156" i="18"/>
  <c r="D156" i="18"/>
  <c r="C156" i="18"/>
  <c r="J155" i="18"/>
  <c r="I155" i="18"/>
  <c r="H155" i="18"/>
  <c r="G155" i="18"/>
  <c r="F155" i="18"/>
  <c r="E155" i="18"/>
  <c r="D155" i="18"/>
  <c r="C155" i="18"/>
  <c r="J154" i="18"/>
  <c r="I154" i="18"/>
  <c r="H154" i="18"/>
  <c r="G154" i="18"/>
  <c r="F154" i="18"/>
  <c r="E154" i="18"/>
  <c r="D154" i="18"/>
  <c r="C154" i="18"/>
  <c r="J153" i="18"/>
  <c r="I153" i="18"/>
  <c r="H153" i="18"/>
  <c r="G153" i="18"/>
  <c r="F153" i="18"/>
  <c r="E153" i="18"/>
  <c r="D153" i="18"/>
  <c r="C153" i="18"/>
  <c r="J152" i="18"/>
  <c r="I152" i="18"/>
  <c r="H152" i="18"/>
  <c r="G152" i="18"/>
  <c r="F152" i="18"/>
  <c r="E152" i="18"/>
  <c r="D152" i="18"/>
  <c r="C152" i="18"/>
  <c r="J151" i="18"/>
  <c r="I151" i="18"/>
  <c r="H151" i="18"/>
  <c r="G151" i="18"/>
  <c r="F151" i="18"/>
  <c r="E151" i="18"/>
  <c r="D151" i="18"/>
  <c r="C151" i="18"/>
  <c r="J150" i="18"/>
  <c r="I150" i="18"/>
  <c r="H150" i="18"/>
  <c r="G150" i="18"/>
  <c r="F150" i="18"/>
  <c r="E150" i="18"/>
  <c r="D150" i="18"/>
  <c r="C150" i="18"/>
  <c r="J149" i="18"/>
  <c r="I149" i="18"/>
  <c r="H149" i="18"/>
  <c r="G149" i="18"/>
  <c r="F149" i="18"/>
  <c r="E149" i="18"/>
  <c r="D149" i="18"/>
  <c r="C149" i="18"/>
  <c r="J148" i="18"/>
  <c r="I148" i="18"/>
  <c r="H148" i="18"/>
  <c r="G148" i="18"/>
  <c r="F148" i="18"/>
  <c r="E148" i="18"/>
  <c r="D148" i="18"/>
  <c r="C148" i="18"/>
  <c r="J147" i="18"/>
  <c r="I147" i="18"/>
  <c r="H147" i="18"/>
  <c r="G147" i="18"/>
  <c r="F147" i="18"/>
  <c r="E147" i="18"/>
  <c r="D147" i="18"/>
  <c r="C147" i="18"/>
  <c r="J146" i="18"/>
  <c r="I146" i="18"/>
  <c r="H146" i="18"/>
  <c r="G146" i="18"/>
  <c r="F146" i="18"/>
  <c r="E146" i="18"/>
  <c r="D146" i="18"/>
  <c r="C146" i="18"/>
  <c r="J145" i="18"/>
  <c r="I145" i="18"/>
  <c r="H145" i="18"/>
  <c r="G145" i="18"/>
  <c r="F145" i="18"/>
  <c r="E145" i="18"/>
  <c r="D145" i="18"/>
  <c r="C145" i="18"/>
  <c r="J144" i="18"/>
  <c r="I144" i="18"/>
  <c r="H144" i="18"/>
  <c r="G144" i="18"/>
  <c r="F144" i="18"/>
  <c r="E144" i="18"/>
  <c r="D144" i="18"/>
  <c r="C144" i="18"/>
  <c r="J143" i="18"/>
  <c r="I143" i="18"/>
  <c r="H143" i="18"/>
  <c r="G143" i="18"/>
  <c r="F143" i="18"/>
  <c r="E143" i="18"/>
  <c r="D143" i="18"/>
  <c r="C143" i="18"/>
  <c r="J142" i="18"/>
  <c r="I142" i="18"/>
  <c r="H142" i="18"/>
  <c r="G142" i="18"/>
  <c r="F142" i="18"/>
  <c r="E142" i="18"/>
  <c r="D142" i="18"/>
  <c r="C142" i="18"/>
  <c r="J141" i="18"/>
  <c r="I141" i="18"/>
  <c r="H141" i="18"/>
  <c r="G141" i="18"/>
  <c r="F141" i="18"/>
  <c r="E141" i="18"/>
  <c r="D141" i="18"/>
  <c r="C141" i="18"/>
  <c r="J140" i="18"/>
  <c r="I140" i="18"/>
  <c r="H140" i="18"/>
  <c r="G140" i="18"/>
  <c r="F140" i="18"/>
  <c r="E140" i="18"/>
  <c r="D140" i="18"/>
  <c r="C140" i="18"/>
  <c r="J139" i="18"/>
  <c r="I139" i="18"/>
  <c r="H139" i="18"/>
  <c r="G139" i="18"/>
  <c r="F139" i="18"/>
  <c r="E139" i="18"/>
  <c r="D139" i="18"/>
  <c r="C139" i="18"/>
  <c r="J138" i="18"/>
  <c r="I138" i="18"/>
  <c r="H138" i="18"/>
  <c r="G138" i="18"/>
  <c r="F138" i="18"/>
  <c r="E138" i="18"/>
  <c r="D138" i="18"/>
  <c r="C138" i="18"/>
  <c r="J137" i="18"/>
  <c r="I137" i="18"/>
  <c r="H137" i="18"/>
  <c r="G137" i="18"/>
  <c r="F137" i="18"/>
  <c r="E137" i="18"/>
  <c r="D137" i="18"/>
  <c r="C137" i="18"/>
  <c r="J136" i="18"/>
  <c r="I136" i="18"/>
  <c r="H136" i="18"/>
  <c r="G136" i="18"/>
  <c r="F136" i="18"/>
  <c r="E136" i="18"/>
  <c r="D136" i="18"/>
  <c r="C136" i="18"/>
  <c r="J135" i="18"/>
  <c r="I135" i="18"/>
  <c r="H135" i="18"/>
  <c r="G135" i="18"/>
  <c r="F135" i="18"/>
  <c r="E135" i="18"/>
  <c r="D135" i="18"/>
  <c r="C135" i="18"/>
  <c r="J134" i="18"/>
  <c r="I134" i="18"/>
  <c r="H134" i="18"/>
  <c r="G134" i="18"/>
  <c r="F134" i="18"/>
  <c r="E134" i="18"/>
  <c r="D134" i="18"/>
  <c r="C134" i="18"/>
  <c r="J133" i="18"/>
  <c r="I133" i="18"/>
  <c r="H133" i="18"/>
  <c r="G133" i="18"/>
  <c r="F133" i="18"/>
  <c r="E133" i="18"/>
  <c r="D133" i="18"/>
  <c r="C133" i="18"/>
  <c r="J132" i="18"/>
  <c r="I132" i="18"/>
  <c r="H132" i="18"/>
  <c r="G132" i="18"/>
  <c r="F132" i="18"/>
  <c r="E132" i="18"/>
  <c r="D132" i="18"/>
  <c r="C132" i="18"/>
  <c r="J131" i="18"/>
  <c r="I131" i="18"/>
  <c r="H131" i="18"/>
  <c r="G131" i="18"/>
  <c r="F131" i="18"/>
  <c r="E131" i="18"/>
  <c r="D131" i="18"/>
  <c r="C131" i="18"/>
  <c r="J130" i="18"/>
  <c r="I130" i="18"/>
  <c r="H130" i="18"/>
  <c r="G130" i="18"/>
  <c r="F130" i="18"/>
  <c r="E130" i="18"/>
  <c r="D130" i="18"/>
  <c r="C130" i="18"/>
  <c r="J129" i="18"/>
  <c r="I129" i="18"/>
  <c r="H129" i="18"/>
  <c r="G129" i="18"/>
  <c r="F129" i="18"/>
  <c r="E129" i="18"/>
  <c r="D129" i="18"/>
  <c r="C129" i="18"/>
  <c r="J128" i="18"/>
  <c r="I128" i="18"/>
  <c r="H128" i="18"/>
  <c r="G128" i="18"/>
  <c r="F128" i="18"/>
  <c r="E128" i="18"/>
  <c r="D128" i="18"/>
  <c r="C128" i="18"/>
  <c r="J127" i="18"/>
  <c r="I127" i="18"/>
  <c r="H127" i="18"/>
  <c r="G127" i="18"/>
  <c r="F127" i="18"/>
  <c r="E127" i="18"/>
  <c r="D127" i="18"/>
  <c r="C127" i="18"/>
  <c r="J126" i="18"/>
  <c r="I126" i="18"/>
  <c r="H126" i="18"/>
  <c r="G126" i="18"/>
  <c r="F126" i="18"/>
  <c r="E126" i="18"/>
  <c r="D126" i="18"/>
  <c r="C126" i="18"/>
  <c r="J125" i="18"/>
  <c r="I125" i="18"/>
  <c r="H125" i="18"/>
  <c r="G125" i="18"/>
  <c r="F125" i="18"/>
  <c r="E125" i="18"/>
  <c r="D125" i="18"/>
  <c r="C125" i="18"/>
  <c r="J124" i="18"/>
  <c r="I124" i="18"/>
  <c r="H124" i="18"/>
  <c r="G124" i="18"/>
  <c r="F124" i="18"/>
  <c r="E124" i="18"/>
  <c r="D124" i="18"/>
  <c r="C124" i="18"/>
  <c r="J123" i="18"/>
  <c r="I123" i="18"/>
  <c r="H123" i="18"/>
  <c r="G123" i="18"/>
  <c r="F123" i="18"/>
  <c r="E123" i="18"/>
  <c r="D123" i="18"/>
  <c r="C123" i="18"/>
  <c r="J122" i="18"/>
  <c r="I122" i="18"/>
  <c r="H122" i="18"/>
  <c r="G122" i="18"/>
  <c r="F122" i="18"/>
  <c r="E122" i="18"/>
  <c r="D122" i="18"/>
  <c r="C122" i="18"/>
  <c r="J121" i="18"/>
  <c r="I121" i="18"/>
  <c r="H121" i="18"/>
  <c r="G121" i="18"/>
  <c r="F121" i="18"/>
  <c r="E121" i="18"/>
  <c r="D121" i="18"/>
  <c r="C121" i="18"/>
  <c r="J120" i="18"/>
  <c r="I120" i="18"/>
  <c r="H120" i="18"/>
  <c r="G120" i="18"/>
  <c r="F120" i="18"/>
  <c r="E120" i="18"/>
  <c r="D120" i="18"/>
  <c r="C120" i="18"/>
  <c r="J119" i="18"/>
  <c r="I119" i="18"/>
  <c r="H119" i="18"/>
  <c r="G119" i="18"/>
  <c r="F119" i="18"/>
  <c r="E119" i="18"/>
  <c r="D119" i="18"/>
  <c r="C119" i="18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J112" i="18"/>
  <c r="I112" i="18"/>
  <c r="H112" i="18"/>
  <c r="G112" i="18"/>
  <c r="F112" i="18"/>
  <c r="E112" i="18"/>
  <c r="D112" i="18"/>
  <c r="C112" i="18"/>
  <c r="J111" i="18"/>
  <c r="I111" i="18"/>
  <c r="H111" i="18"/>
  <c r="G111" i="18"/>
  <c r="F111" i="18"/>
  <c r="E111" i="18"/>
  <c r="D111" i="18"/>
  <c r="C111" i="18"/>
  <c r="J110" i="18"/>
  <c r="I110" i="18"/>
  <c r="H110" i="18"/>
  <c r="G110" i="18"/>
  <c r="F110" i="18"/>
  <c r="E110" i="18"/>
  <c r="D110" i="18"/>
  <c r="C110" i="18"/>
  <c r="J109" i="18"/>
  <c r="I109" i="18"/>
  <c r="H109" i="18"/>
  <c r="G109" i="18"/>
  <c r="F109" i="18"/>
  <c r="E109" i="18"/>
  <c r="D109" i="18"/>
  <c r="C109" i="18"/>
  <c r="J108" i="18"/>
  <c r="I108" i="18"/>
  <c r="H108" i="18"/>
  <c r="G108" i="18"/>
  <c r="F108" i="18"/>
  <c r="E108" i="18"/>
  <c r="D108" i="18"/>
  <c r="C108" i="18"/>
  <c r="J107" i="18"/>
  <c r="I107" i="18"/>
  <c r="H107" i="18"/>
  <c r="G107" i="18"/>
  <c r="F107" i="18"/>
  <c r="E107" i="18"/>
  <c r="D107" i="18"/>
  <c r="C107" i="18"/>
  <c r="J106" i="18"/>
  <c r="I106" i="18"/>
  <c r="H106" i="18"/>
  <c r="G106" i="18"/>
  <c r="F106" i="18"/>
  <c r="E106" i="18"/>
  <c r="D106" i="18"/>
  <c r="C106" i="18"/>
  <c r="J105" i="18"/>
  <c r="I105" i="18"/>
  <c r="H105" i="18"/>
  <c r="G105" i="18"/>
  <c r="F105" i="18"/>
  <c r="E105" i="18"/>
  <c r="D105" i="18"/>
  <c r="C105" i="18"/>
  <c r="J104" i="18"/>
  <c r="I104" i="18"/>
  <c r="H104" i="18"/>
  <c r="G104" i="18"/>
  <c r="F104" i="18"/>
  <c r="E104" i="18"/>
  <c r="D104" i="18"/>
  <c r="C104" i="18"/>
  <c r="J103" i="18"/>
  <c r="I103" i="18"/>
  <c r="H103" i="18"/>
  <c r="G103" i="18"/>
  <c r="F103" i="18"/>
  <c r="E103" i="18"/>
  <c r="D103" i="18"/>
  <c r="C103" i="18"/>
  <c r="J102" i="18"/>
  <c r="I102" i="18"/>
  <c r="H102" i="18"/>
  <c r="G102" i="18"/>
  <c r="F102" i="18"/>
  <c r="E102" i="18"/>
  <c r="D102" i="18"/>
  <c r="C102" i="18"/>
  <c r="J101" i="18"/>
  <c r="I101" i="18"/>
  <c r="H101" i="18"/>
  <c r="G101" i="18"/>
  <c r="F101" i="18"/>
  <c r="E101" i="18"/>
  <c r="D101" i="18"/>
  <c r="C101" i="18"/>
  <c r="J100" i="18"/>
  <c r="I100" i="18"/>
  <c r="H100" i="18"/>
  <c r="G100" i="18"/>
  <c r="F100" i="18"/>
  <c r="E100" i="18"/>
  <c r="D100" i="18"/>
  <c r="C100" i="18"/>
  <c r="J99" i="18"/>
  <c r="I99" i="18"/>
  <c r="H99" i="18"/>
  <c r="G99" i="18"/>
  <c r="F99" i="18"/>
  <c r="E99" i="18"/>
  <c r="D99" i="18"/>
  <c r="C99" i="18"/>
  <c r="J98" i="18"/>
  <c r="I98" i="18"/>
  <c r="H98" i="18"/>
  <c r="G98" i="18"/>
  <c r="F98" i="18"/>
  <c r="E98" i="18"/>
  <c r="D98" i="18"/>
  <c r="C98" i="18"/>
  <c r="J97" i="18"/>
  <c r="I97" i="18"/>
  <c r="H97" i="18"/>
  <c r="G97" i="18"/>
  <c r="F97" i="18"/>
  <c r="E97" i="18"/>
  <c r="D97" i="18"/>
  <c r="C97" i="18"/>
  <c r="J96" i="18"/>
  <c r="I96" i="18"/>
  <c r="H96" i="18"/>
  <c r="G96" i="18"/>
  <c r="F96" i="18"/>
  <c r="E96" i="18"/>
  <c r="D96" i="18"/>
  <c r="C96" i="18"/>
  <c r="J95" i="18"/>
  <c r="I95" i="18"/>
  <c r="H95" i="18"/>
  <c r="G95" i="18"/>
  <c r="F95" i="18"/>
  <c r="E95" i="18"/>
  <c r="D95" i="18"/>
  <c r="C95" i="18"/>
  <c r="J94" i="18"/>
  <c r="I94" i="18"/>
  <c r="H94" i="18"/>
  <c r="G94" i="18"/>
  <c r="F94" i="18"/>
  <c r="E94" i="18"/>
  <c r="D94" i="18"/>
  <c r="C94" i="18"/>
  <c r="J93" i="18"/>
  <c r="I93" i="18"/>
  <c r="H93" i="18"/>
  <c r="G93" i="18"/>
  <c r="F93" i="18"/>
  <c r="E93" i="18"/>
  <c r="D93" i="18"/>
  <c r="C93" i="18"/>
  <c r="J92" i="18"/>
  <c r="I92" i="18"/>
  <c r="H92" i="18"/>
  <c r="G92" i="18"/>
  <c r="F92" i="18"/>
  <c r="E92" i="18"/>
  <c r="D92" i="18"/>
  <c r="C92" i="18"/>
  <c r="J91" i="18"/>
  <c r="I91" i="18"/>
  <c r="H91" i="18"/>
  <c r="G91" i="18"/>
  <c r="F91" i="18"/>
  <c r="E91" i="18"/>
  <c r="D91" i="18"/>
  <c r="C91" i="18"/>
  <c r="J90" i="18"/>
  <c r="I90" i="18"/>
  <c r="H90" i="18"/>
  <c r="G90" i="18"/>
  <c r="F90" i="18"/>
  <c r="E90" i="18"/>
  <c r="D90" i="18"/>
  <c r="C90" i="18"/>
  <c r="J89" i="18"/>
  <c r="I89" i="18"/>
  <c r="H89" i="18"/>
  <c r="G89" i="18"/>
  <c r="F89" i="18"/>
  <c r="E89" i="18"/>
  <c r="D89" i="18"/>
  <c r="C89" i="18"/>
  <c r="J88" i="18"/>
  <c r="I88" i="18"/>
  <c r="H88" i="18"/>
  <c r="G88" i="18"/>
  <c r="F88" i="18"/>
  <c r="E88" i="18"/>
  <c r="D88" i="18"/>
  <c r="C88" i="18"/>
  <c r="J87" i="18"/>
  <c r="I87" i="18"/>
  <c r="H87" i="18"/>
  <c r="G87" i="18"/>
  <c r="F87" i="18"/>
  <c r="E87" i="18"/>
  <c r="D87" i="18"/>
  <c r="C87" i="18"/>
  <c r="J86" i="18"/>
  <c r="I86" i="18"/>
  <c r="H86" i="18"/>
  <c r="G86" i="18"/>
  <c r="F86" i="18"/>
  <c r="E86" i="18"/>
  <c r="D86" i="18"/>
  <c r="C86" i="18"/>
  <c r="J85" i="18"/>
  <c r="I85" i="18"/>
  <c r="H85" i="18"/>
  <c r="G85" i="18"/>
  <c r="F85" i="18"/>
  <c r="E85" i="18"/>
  <c r="D85" i="18"/>
  <c r="C85" i="18"/>
  <c r="J84" i="18"/>
  <c r="I84" i="18"/>
  <c r="H84" i="18"/>
  <c r="G84" i="18"/>
  <c r="F84" i="18"/>
  <c r="E84" i="18"/>
  <c r="D84" i="18"/>
  <c r="C84" i="18"/>
  <c r="J83" i="18"/>
  <c r="I83" i="18"/>
  <c r="H83" i="18"/>
  <c r="G83" i="18"/>
  <c r="F83" i="18"/>
  <c r="E83" i="18"/>
  <c r="D83" i="18"/>
  <c r="C83" i="18"/>
  <c r="J82" i="18"/>
  <c r="I82" i="18"/>
  <c r="H82" i="18"/>
  <c r="G82" i="18"/>
  <c r="F82" i="18"/>
  <c r="E82" i="18"/>
  <c r="D82" i="18"/>
  <c r="C82" i="18"/>
  <c r="J81" i="18"/>
  <c r="I81" i="18"/>
  <c r="H81" i="18"/>
  <c r="G81" i="18"/>
  <c r="F81" i="18"/>
  <c r="E81" i="18"/>
  <c r="D81" i="18"/>
  <c r="C81" i="18"/>
  <c r="J80" i="18"/>
  <c r="I80" i="18"/>
  <c r="H80" i="18"/>
  <c r="G80" i="18"/>
  <c r="F80" i="18"/>
  <c r="E80" i="18"/>
  <c r="D80" i="18"/>
  <c r="C80" i="18"/>
  <c r="J79" i="18"/>
  <c r="I79" i="18"/>
  <c r="H79" i="18"/>
  <c r="G79" i="18"/>
  <c r="F79" i="18"/>
  <c r="E79" i="18"/>
  <c r="D79" i="18"/>
  <c r="C79" i="18"/>
  <c r="J78" i="18"/>
  <c r="I78" i="18"/>
  <c r="H78" i="18"/>
  <c r="G78" i="18"/>
  <c r="F78" i="18"/>
  <c r="E78" i="18"/>
  <c r="D78" i="18"/>
  <c r="C78" i="18"/>
  <c r="J77" i="18"/>
  <c r="I77" i="18"/>
  <c r="H77" i="18"/>
  <c r="G77" i="18"/>
  <c r="F77" i="18"/>
  <c r="E77" i="18"/>
  <c r="D77" i="18"/>
  <c r="C77" i="18"/>
  <c r="J76" i="18"/>
  <c r="I76" i="18"/>
  <c r="H76" i="18"/>
  <c r="G76" i="18"/>
  <c r="F76" i="18"/>
  <c r="E76" i="18"/>
  <c r="D76" i="18"/>
  <c r="C76" i="18"/>
  <c r="J75" i="18"/>
  <c r="I75" i="18"/>
  <c r="H75" i="18"/>
  <c r="G75" i="18"/>
  <c r="F75" i="18"/>
  <c r="E75" i="18"/>
  <c r="D75" i="18"/>
  <c r="C75" i="18"/>
  <c r="J74" i="18"/>
  <c r="I74" i="18"/>
  <c r="H74" i="18"/>
  <c r="G74" i="18"/>
  <c r="F74" i="18"/>
  <c r="E74" i="18"/>
  <c r="D74" i="18"/>
  <c r="C74" i="18"/>
  <c r="J73" i="18"/>
  <c r="I73" i="18"/>
  <c r="H73" i="18"/>
  <c r="G73" i="18"/>
  <c r="F73" i="18"/>
  <c r="E73" i="18"/>
  <c r="D73" i="18"/>
  <c r="C73" i="18"/>
  <c r="J72" i="18"/>
  <c r="I72" i="18"/>
  <c r="H72" i="18"/>
  <c r="G72" i="18"/>
  <c r="F72" i="18"/>
  <c r="E72" i="18"/>
  <c r="D72" i="18"/>
  <c r="C72" i="18"/>
  <c r="J71" i="18"/>
  <c r="I71" i="18"/>
  <c r="H71" i="18"/>
  <c r="G71" i="18"/>
  <c r="F71" i="18"/>
  <c r="E71" i="18"/>
  <c r="D71" i="18"/>
  <c r="C71" i="18"/>
  <c r="J70" i="18"/>
  <c r="I70" i="18"/>
  <c r="H70" i="18"/>
  <c r="G70" i="18"/>
  <c r="F70" i="18"/>
  <c r="E70" i="18"/>
  <c r="D70" i="18"/>
  <c r="C70" i="18"/>
  <c r="J69" i="18"/>
  <c r="I69" i="18"/>
  <c r="H69" i="18"/>
  <c r="G69" i="18"/>
  <c r="F69" i="18"/>
  <c r="E69" i="18"/>
  <c r="D69" i="18"/>
  <c r="C69" i="18"/>
  <c r="J68" i="18"/>
  <c r="I68" i="18"/>
  <c r="H68" i="18"/>
  <c r="G68" i="18"/>
  <c r="F68" i="18"/>
  <c r="E68" i="18"/>
  <c r="D68" i="18"/>
  <c r="C68" i="18"/>
  <c r="J67" i="18"/>
  <c r="I67" i="18"/>
  <c r="H67" i="18"/>
  <c r="G67" i="18"/>
  <c r="F67" i="18"/>
  <c r="E67" i="18"/>
  <c r="D67" i="18"/>
  <c r="C67" i="18"/>
  <c r="J66" i="18"/>
  <c r="I66" i="18"/>
  <c r="H66" i="18"/>
  <c r="G66" i="18"/>
  <c r="F66" i="18"/>
  <c r="E66" i="18"/>
  <c r="D66" i="18"/>
  <c r="C66" i="18"/>
  <c r="J65" i="18"/>
  <c r="I65" i="18"/>
  <c r="H65" i="18"/>
  <c r="G65" i="18"/>
  <c r="F65" i="18"/>
  <c r="E65" i="18"/>
  <c r="D65" i="18"/>
  <c r="C65" i="18"/>
  <c r="J64" i="18"/>
  <c r="I64" i="18"/>
  <c r="H64" i="18"/>
  <c r="G64" i="18"/>
  <c r="F64" i="18"/>
  <c r="E64" i="18"/>
  <c r="D64" i="18"/>
  <c r="C64" i="18"/>
  <c r="J63" i="18"/>
  <c r="I63" i="18"/>
  <c r="H63" i="18"/>
  <c r="G63" i="18"/>
  <c r="F63" i="18"/>
  <c r="E63" i="18"/>
  <c r="D63" i="18"/>
  <c r="C63" i="18"/>
  <c r="J62" i="18"/>
  <c r="I62" i="18"/>
  <c r="H62" i="18"/>
  <c r="G62" i="18"/>
  <c r="F62" i="18"/>
  <c r="E62" i="18"/>
  <c r="D62" i="18"/>
  <c r="C62" i="18"/>
  <c r="J61" i="18"/>
  <c r="I61" i="18"/>
  <c r="H61" i="18"/>
  <c r="G61" i="18"/>
  <c r="F61" i="18"/>
  <c r="E61" i="18"/>
  <c r="D61" i="18"/>
  <c r="C61" i="18"/>
  <c r="J60" i="18"/>
  <c r="I60" i="18"/>
  <c r="H60" i="18"/>
  <c r="G60" i="18"/>
  <c r="F60" i="18"/>
  <c r="E60" i="18"/>
  <c r="D60" i="18"/>
  <c r="C60" i="18"/>
  <c r="J59" i="18"/>
  <c r="I59" i="18"/>
  <c r="H59" i="18"/>
  <c r="G59" i="18"/>
  <c r="F59" i="18"/>
  <c r="E59" i="18"/>
  <c r="D59" i="18"/>
  <c r="C59" i="18"/>
  <c r="J58" i="18"/>
  <c r="I58" i="18"/>
  <c r="H58" i="18"/>
  <c r="G58" i="18"/>
  <c r="F58" i="18"/>
  <c r="E58" i="18"/>
  <c r="D58" i="18"/>
  <c r="C58" i="18"/>
  <c r="J57" i="18"/>
  <c r="I57" i="18"/>
  <c r="H57" i="18"/>
  <c r="G57" i="18"/>
  <c r="F57" i="18"/>
  <c r="E57" i="18"/>
  <c r="D57" i="18"/>
  <c r="C57" i="18"/>
  <c r="J56" i="18"/>
  <c r="I56" i="18"/>
  <c r="H56" i="18"/>
  <c r="G56" i="18"/>
  <c r="F56" i="18"/>
  <c r="E56" i="18"/>
  <c r="D56" i="18"/>
  <c r="C56" i="18"/>
  <c r="J55" i="18"/>
  <c r="I55" i="18"/>
  <c r="H55" i="18"/>
  <c r="G55" i="18"/>
  <c r="F55" i="18"/>
  <c r="E55" i="18"/>
  <c r="D55" i="18"/>
  <c r="C55" i="18"/>
  <c r="J54" i="18"/>
  <c r="I54" i="18"/>
  <c r="H54" i="18"/>
  <c r="G54" i="18"/>
  <c r="F54" i="18"/>
  <c r="E54" i="18"/>
  <c r="D54" i="18"/>
  <c r="C54" i="18"/>
  <c r="J53" i="18"/>
  <c r="I53" i="18"/>
  <c r="H53" i="18"/>
  <c r="G53" i="18"/>
  <c r="F53" i="18"/>
  <c r="E53" i="18"/>
  <c r="D53" i="18"/>
  <c r="C53" i="18"/>
  <c r="J52" i="18"/>
  <c r="I52" i="18"/>
  <c r="H52" i="18"/>
  <c r="G52" i="18"/>
  <c r="F52" i="18"/>
  <c r="E52" i="18"/>
  <c r="D52" i="18"/>
  <c r="C52" i="18"/>
  <c r="J51" i="18"/>
  <c r="I51" i="18"/>
  <c r="H51" i="18"/>
  <c r="G51" i="18"/>
  <c r="F51" i="18"/>
  <c r="E51" i="18"/>
  <c r="D51" i="18"/>
  <c r="C51" i="18"/>
  <c r="J50" i="18"/>
  <c r="I50" i="18"/>
  <c r="H50" i="18"/>
  <c r="G50" i="18"/>
  <c r="F50" i="18"/>
  <c r="E50" i="18"/>
  <c r="D50" i="18"/>
  <c r="C50" i="18"/>
  <c r="J49" i="18"/>
  <c r="I49" i="18"/>
  <c r="H49" i="18"/>
  <c r="G49" i="18"/>
  <c r="F49" i="18"/>
  <c r="E49" i="18"/>
  <c r="D49" i="18"/>
  <c r="C49" i="18"/>
  <c r="J48" i="18"/>
  <c r="I48" i="18"/>
  <c r="H48" i="18"/>
  <c r="G48" i="18"/>
  <c r="F48" i="18"/>
  <c r="E48" i="18"/>
  <c r="D48" i="18"/>
  <c r="C48" i="18"/>
  <c r="J47" i="18"/>
  <c r="I47" i="18"/>
  <c r="H47" i="18"/>
  <c r="G47" i="18"/>
  <c r="F47" i="18"/>
  <c r="E47" i="18"/>
  <c r="D47" i="18"/>
  <c r="C47" i="18"/>
  <c r="J46" i="18"/>
  <c r="I46" i="18"/>
  <c r="H46" i="18"/>
  <c r="G46" i="18"/>
  <c r="F46" i="18"/>
  <c r="E46" i="18"/>
  <c r="D46" i="18"/>
  <c r="C46" i="18"/>
  <c r="J45" i="18"/>
  <c r="I45" i="18"/>
  <c r="H45" i="18"/>
  <c r="G45" i="18"/>
  <c r="F45" i="18"/>
  <c r="E45" i="18"/>
  <c r="D45" i="18"/>
  <c r="C45" i="18"/>
  <c r="J44" i="18"/>
  <c r="I44" i="18"/>
  <c r="H44" i="18"/>
  <c r="G44" i="18"/>
  <c r="F44" i="18"/>
  <c r="E44" i="18"/>
  <c r="D44" i="18"/>
  <c r="C44" i="18"/>
  <c r="J43" i="18"/>
  <c r="I43" i="18"/>
  <c r="H43" i="18"/>
  <c r="G43" i="18"/>
  <c r="F43" i="18"/>
  <c r="E43" i="18"/>
  <c r="D43" i="18"/>
  <c r="C43" i="18"/>
  <c r="J42" i="18"/>
  <c r="I42" i="18"/>
  <c r="H42" i="18"/>
  <c r="G42" i="18"/>
  <c r="F42" i="18"/>
  <c r="E42" i="18"/>
  <c r="D42" i="18"/>
  <c r="C42" i="18"/>
  <c r="J41" i="18"/>
  <c r="I41" i="18"/>
  <c r="H41" i="18"/>
  <c r="G41" i="18"/>
  <c r="F41" i="18"/>
  <c r="E41" i="18"/>
  <c r="D41" i="18"/>
  <c r="C41" i="18"/>
  <c r="J40" i="18"/>
  <c r="I40" i="18"/>
  <c r="H40" i="18"/>
  <c r="G40" i="18"/>
  <c r="F40" i="18"/>
  <c r="E40" i="18"/>
  <c r="D40" i="18"/>
  <c r="C40" i="18"/>
  <c r="J39" i="18"/>
  <c r="I39" i="18"/>
  <c r="H39" i="18"/>
  <c r="G39" i="18"/>
  <c r="F39" i="18"/>
  <c r="E39" i="18"/>
  <c r="D39" i="18"/>
  <c r="C39" i="18"/>
  <c r="J38" i="18"/>
  <c r="I38" i="18"/>
  <c r="H38" i="18"/>
  <c r="G38" i="18"/>
  <c r="F38" i="18"/>
  <c r="E38" i="18"/>
  <c r="D38" i="18"/>
  <c r="C38" i="18"/>
  <c r="J37" i="18"/>
  <c r="I37" i="18"/>
  <c r="H37" i="18"/>
  <c r="G37" i="18"/>
  <c r="F37" i="18"/>
  <c r="E37" i="18"/>
  <c r="D37" i="18"/>
  <c r="C37" i="18"/>
  <c r="J36" i="18"/>
  <c r="I36" i="18"/>
  <c r="H36" i="18"/>
  <c r="G36" i="18"/>
  <c r="F36" i="18"/>
  <c r="E36" i="18"/>
  <c r="D36" i="18"/>
  <c r="C36" i="18"/>
  <c r="J35" i="18"/>
  <c r="I35" i="18"/>
  <c r="H35" i="18"/>
  <c r="G35" i="18"/>
  <c r="F35" i="18"/>
  <c r="E35" i="18"/>
  <c r="D35" i="18"/>
  <c r="C35" i="18"/>
  <c r="J34" i="18"/>
  <c r="I34" i="18"/>
  <c r="H34" i="18"/>
  <c r="G34" i="18"/>
  <c r="F34" i="18"/>
  <c r="E34" i="18"/>
  <c r="D34" i="18"/>
  <c r="C34" i="18"/>
  <c r="J33" i="18"/>
  <c r="I33" i="18"/>
  <c r="H33" i="18"/>
  <c r="G33" i="18"/>
  <c r="F33" i="18"/>
  <c r="E33" i="18"/>
  <c r="D33" i="18"/>
  <c r="C33" i="18"/>
  <c r="J32" i="18"/>
  <c r="I32" i="18"/>
  <c r="H32" i="18"/>
  <c r="G32" i="18"/>
  <c r="F32" i="18"/>
  <c r="E32" i="18"/>
  <c r="D32" i="18"/>
  <c r="C32" i="18"/>
  <c r="J31" i="18"/>
  <c r="I31" i="18"/>
  <c r="H31" i="18"/>
  <c r="G31" i="18"/>
  <c r="F31" i="18"/>
  <c r="E31" i="18"/>
  <c r="D31" i="18"/>
  <c r="C31" i="18"/>
  <c r="J30" i="18"/>
  <c r="I30" i="18"/>
  <c r="H30" i="18"/>
  <c r="G30" i="18"/>
  <c r="F30" i="18"/>
  <c r="E30" i="18"/>
  <c r="D30" i="18"/>
  <c r="C30" i="18"/>
  <c r="J29" i="18"/>
  <c r="I29" i="18"/>
  <c r="H29" i="18"/>
  <c r="G29" i="18"/>
  <c r="F29" i="18"/>
  <c r="E29" i="18"/>
  <c r="D29" i="18"/>
  <c r="C29" i="18"/>
  <c r="J28" i="18"/>
  <c r="I28" i="18"/>
  <c r="H28" i="18"/>
  <c r="G28" i="18"/>
  <c r="F28" i="18"/>
  <c r="E28" i="18"/>
  <c r="D28" i="18"/>
  <c r="C28" i="18"/>
  <c r="J27" i="18"/>
  <c r="I27" i="18"/>
  <c r="H27" i="18"/>
  <c r="G27" i="18"/>
  <c r="F27" i="18"/>
  <c r="E27" i="18"/>
  <c r="D27" i="18"/>
  <c r="C27" i="18"/>
  <c r="J26" i="18"/>
  <c r="I26" i="18"/>
  <c r="H26" i="18"/>
  <c r="G26" i="18"/>
  <c r="F26" i="18"/>
  <c r="E26" i="18"/>
  <c r="D26" i="18"/>
  <c r="C26" i="18"/>
  <c r="J25" i="18"/>
  <c r="I25" i="18"/>
  <c r="H25" i="18"/>
  <c r="G25" i="18"/>
  <c r="F25" i="18"/>
  <c r="E25" i="18"/>
  <c r="D25" i="18"/>
  <c r="C25" i="18"/>
  <c r="J24" i="18"/>
  <c r="I24" i="18"/>
  <c r="H24" i="18"/>
  <c r="G24" i="18"/>
  <c r="F24" i="18"/>
  <c r="E24" i="18"/>
  <c r="D24" i="18"/>
  <c r="C24" i="18"/>
  <c r="J23" i="18"/>
  <c r="I23" i="18"/>
  <c r="G23" i="18"/>
  <c r="F23" i="18"/>
  <c r="E23" i="18"/>
  <c r="D23" i="18"/>
  <c r="C23" i="18"/>
  <c r="J22" i="18"/>
  <c r="I22" i="18"/>
  <c r="H22" i="18"/>
  <c r="G22" i="18"/>
  <c r="F22" i="18"/>
  <c r="E22" i="18"/>
  <c r="D22" i="18"/>
  <c r="C22" i="18"/>
  <c r="D17" i="14"/>
  <c r="B21" i="18"/>
  <c r="J21" i="18"/>
  <c r="I21" i="18"/>
  <c r="H21" i="18"/>
  <c r="G21" i="18"/>
  <c r="F21" i="18"/>
  <c r="E21" i="18"/>
  <c r="D21" i="18"/>
  <c r="A21" i="18"/>
  <c r="C21" i="18"/>
  <c r="A5" i="18"/>
  <c r="A4" i="18"/>
  <c r="A3" i="18"/>
  <c r="A2" i="18"/>
  <c r="B21" i="1"/>
  <c r="C21" i="1"/>
  <c r="B21" i="6"/>
  <c r="B21" i="7"/>
  <c r="C21" i="7"/>
  <c r="C21" i="6"/>
  <c r="D21" i="6"/>
  <c r="A21" i="7"/>
  <c r="E9" i="14"/>
  <c r="F9" i="14"/>
  <c r="C22" i="14"/>
  <c r="B22" i="14"/>
  <c r="D22" i="14"/>
  <c r="B6" i="10"/>
  <c r="B8" i="10"/>
  <c r="F8" i="10"/>
  <c r="G22" i="14"/>
  <c r="F22" i="14"/>
  <c r="E22" i="14"/>
  <c r="A22" i="14"/>
  <c r="A5" i="14"/>
  <c r="A4" i="14"/>
  <c r="A3" i="14"/>
  <c r="A2" i="14"/>
  <c r="F9" i="10"/>
  <c r="B9" i="10"/>
  <c r="F2" i="10"/>
  <c r="B4" i="10"/>
  <c r="F4" i="10"/>
  <c r="B5" i="10"/>
  <c r="F5" i="10"/>
  <c r="F3" i="10"/>
  <c r="F6" i="10"/>
  <c r="B7" i="10"/>
  <c r="F7" i="10"/>
  <c r="F1" i="10"/>
  <c r="G30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B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F21" i="7"/>
  <c r="E21" i="7"/>
  <c r="D21" i="7"/>
  <c r="A5" i="7"/>
  <c r="A4" i="7"/>
  <c r="A3" i="7"/>
  <c r="A2" i="7"/>
  <c r="F21" i="6"/>
  <c r="E21" i="6"/>
  <c r="A21" i="6"/>
  <c r="A5" i="6"/>
  <c r="A4" i="6"/>
  <c r="A3" i="6"/>
  <c r="A2" i="6"/>
  <c r="F21" i="1"/>
  <c r="E21" i="1"/>
  <c r="D21" i="1"/>
  <c r="A21" i="1"/>
  <c r="A5" i="1"/>
  <c r="A4" i="1"/>
  <c r="A3" i="1"/>
  <c r="A2" i="1"/>
</calcChain>
</file>

<file path=xl/sharedStrings.xml><?xml version="1.0" encoding="utf-8"?>
<sst xmlns="http://schemas.openxmlformats.org/spreadsheetml/2006/main" count="1903" uniqueCount="1672">
  <si>
    <t>Activity</t>
  </si>
  <si>
    <t>Currency</t>
  </si>
  <si>
    <t>Integration_Rate</t>
  </si>
  <si>
    <t>Legal_Organization</t>
  </si>
  <si>
    <t>Management_Organization</t>
  </si>
  <si>
    <t>Period</t>
  </si>
  <si>
    <t>Phase</t>
  </si>
  <si>
    <t>Eliminations</t>
  </si>
  <si>
    <t>Eliminations_Mgmt_interco</t>
  </si>
  <si>
    <t>Delta_vector_eliminations</t>
  </si>
  <si>
    <t>PRODUIT DES ACTIVITES ORDINAIRES (par nature)</t>
  </si>
  <si>
    <t>COUT DES VENTES (CDV) (par nature)</t>
  </si>
  <si>
    <t>MARGE BRUTE (par nature)</t>
  </si>
  <si>
    <t>COUTS COMMERCIAUX (par nature)</t>
  </si>
  <si>
    <t>COUTS GENERAUX ET ADMINISTRATIFS (par nature)</t>
  </si>
  <si>
    <t>AUTRES CHARGES ET PRODUITS OPERATIONNELS (par nature)</t>
  </si>
  <si>
    <t>RESULTAT DES CO-ENTREPRISES (à compter de 2013) (par nature)</t>
  </si>
  <si>
    <t>RESULTAT DES ENTREPRISES ASSOCIEES (à compter de 2013) (par nature)</t>
  </si>
  <si>
    <t>RESULTAT OPERATIONNEL (par nature)</t>
  </si>
  <si>
    <t>D</t>
  </si>
  <si>
    <t>N</t>
  </si>
  <si>
    <t>[Begin Format Range]</t>
  </si>
  <si>
    <t>[End Format Range]</t>
  </si>
  <si>
    <t>Local_Gaap</t>
  </si>
  <si>
    <t>Local_Gaap_Mgmt_tool</t>
  </si>
  <si>
    <t>Delta_vector_input</t>
  </si>
  <si>
    <t>IFRS_restatements</t>
  </si>
  <si>
    <t>IFRS_restatements_Mgmt_tool</t>
  </si>
  <si>
    <t>Delta_vector_IFRS_restatements</t>
  </si>
  <si>
    <t>Indicator</t>
  </si>
  <si>
    <t>AMEA</t>
  </si>
  <si>
    <t>ASIA</t>
  </si>
  <si>
    <t>CHN</t>
  </si>
  <si>
    <t>SI805</t>
  </si>
  <si>
    <t>SI806</t>
  </si>
  <si>
    <t>SI807</t>
  </si>
  <si>
    <t>SI808</t>
  </si>
  <si>
    <t>HK</t>
  </si>
  <si>
    <t>SU3047</t>
  </si>
  <si>
    <t>SU3047ME</t>
  </si>
  <si>
    <t>MR</t>
  </si>
  <si>
    <t>S7599</t>
  </si>
  <si>
    <t>Australia_new_zealand</t>
  </si>
  <si>
    <t>AUS</t>
  </si>
  <si>
    <t>SI114</t>
  </si>
  <si>
    <t>AUS_NSW</t>
  </si>
  <si>
    <t>AUS_NSW_Regions</t>
  </si>
  <si>
    <t>SU964</t>
  </si>
  <si>
    <t>S7856</t>
  </si>
  <si>
    <t>AUS_WA</t>
  </si>
  <si>
    <t>AUS_WA_Other</t>
  </si>
  <si>
    <t>SU977</t>
  </si>
  <si>
    <t>AUS_Queensland</t>
  </si>
  <si>
    <t>SU978</t>
  </si>
  <si>
    <t>NZ</t>
  </si>
  <si>
    <t>SU976</t>
  </si>
  <si>
    <t>Germany_Central_Europe</t>
  </si>
  <si>
    <t>GER</t>
  </si>
  <si>
    <t>GER_Bus</t>
  </si>
  <si>
    <t>SU926</t>
  </si>
  <si>
    <t>SU741</t>
  </si>
  <si>
    <t>SU916</t>
  </si>
  <si>
    <t>SU571A</t>
  </si>
  <si>
    <t>GER_Train</t>
  </si>
  <si>
    <t>SU921</t>
  </si>
  <si>
    <t>SU931</t>
  </si>
  <si>
    <t>SU942</t>
  </si>
  <si>
    <t>SI503</t>
  </si>
  <si>
    <t>SU901A</t>
  </si>
  <si>
    <t>SU934</t>
  </si>
  <si>
    <t>S7877</t>
  </si>
  <si>
    <t>SU922</t>
  </si>
  <si>
    <t>Inter_Coaches</t>
  </si>
  <si>
    <t>Inter_Coaches_internorte</t>
  </si>
  <si>
    <t>S7840</t>
  </si>
  <si>
    <t>NE</t>
  </si>
  <si>
    <t>SW</t>
  </si>
  <si>
    <t>SUS2013</t>
  </si>
  <si>
    <t>SUS2023</t>
  </si>
  <si>
    <t>SUS2347</t>
  </si>
  <si>
    <t>North_America</t>
  </si>
  <si>
    <t>CAN</t>
  </si>
  <si>
    <t>CAN_Other_Ent</t>
  </si>
  <si>
    <t>SI764</t>
  </si>
  <si>
    <t>SU1213</t>
  </si>
  <si>
    <t>SI799</t>
  </si>
  <si>
    <t>South_Central_America</t>
  </si>
  <si>
    <t>CHL</t>
  </si>
  <si>
    <t>SU3025</t>
  </si>
  <si>
    <t>CO</t>
  </si>
  <si>
    <t>SU771</t>
  </si>
  <si>
    <t>SU772</t>
  </si>
  <si>
    <t>South_Europe</t>
  </si>
  <si>
    <t>ESP</t>
  </si>
  <si>
    <t>SU765</t>
  </si>
  <si>
    <t>UK_Ireland</t>
  </si>
  <si>
    <t>UK_&amp;_TOD</t>
  </si>
  <si>
    <t>UK</t>
  </si>
  <si>
    <t>S7606</t>
  </si>
  <si>
    <t>Zone France</t>
  </si>
  <si>
    <t>FR</t>
  </si>
  <si>
    <t>FR_HOLD</t>
  </si>
  <si>
    <t>FR_HOLD_1</t>
  </si>
  <si>
    <t>SU600</t>
  </si>
  <si>
    <t>FR_SPE</t>
  </si>
  <si>
    <t>SI086</t>
  </si>
  <si>
    <t>FR_Z_IDF</t>
  </si>
  <si>
    <t>FR_Z_IDF_EST</t>
  </si>
  <si>
    <t>S7757</t>
  </si>
  <si>
    <t>SI106</t>
  </si>
  <si>
    <t>SI107</t>
  </si>
  <si>
    <t>FR_Z_NORD</t>
  </si>
  <si>
    <t>FR_Z_NORD_BPL</t>
  </si>
  <si>
    <t>SI072</t>
  </si>
  <si>
    <t>FR_Z_NORD_PNPC</t>
  </si>
  <si>
    <t>S7672</t>
  </si>
  <si>
    <t>FR_Z_NORD_URB</t>
  </si>
  <si>
    <t>SI074</t>
  </si>
  <si>
    <t>SU506</t>
  </si>
  <si>
    <t>SU530</t>
  </si>
  <si>
    <t>FR_Z_SUD</t>
  </si>
  <si>
    <t>FR_Z_SUD_PROV</t>
  </si>
  <si>
    <t>SI084</t>
  </si>
  <si>
    <t>SU520</t>
  </si>
  <si>
    <t>FR_Z_SUD_URB</t>
  </si>
  <si>
    <t>SU565</t>
  </si>
  <si>
    <t>VTD_corp</t>
  </si>
  <si>
    <t>AL</t>
  </si>
  <si>
    <t>SU3019</t>
  </si>
  <si>
    <t>SU3034</t>
  </si>
  <si>
    <t>ASIA_Corp</t>
  </si>
  <si>
    <t>ASIA_Corp_Input</t>
  </si>
  <si>
    <t>SI802</t>
  </si>
  <si>
    <t>CHN_Input</t>
  </si>
  <si>
    <t>SI116</t>
  </si>
  <si>
    <t>SI814</t>
  </si>
  <si>
    <t>SI815</t>
  </si>
  <si>
    <t>SI816</t>
  </si>
  <si>
    <t>SI820</t>
  </si>
  <si>
    <t>SI821</t>
  </si>
  <si>
    <t>SU3037</t>
  </si>
  <si>
    <t>VU1014</t>
  </si>
  <si>
    <t>VU1029</t>
  </si>
  <si>
    <t>VU1073</t>
  </si>
  <si>
    <t>VU1074</t>
  </si>
  <si>
    <t>HK_Input</t>
  </si>
  <si>
    <t>SI809</t>
  </si>
  <si>
    <t>SI810</t>
  </si>
  <si>
    <t>SI825</t>
  </si>
  <si>
    <t>SU3045</t>
  </si>
  <si>
    <t>IN</t>
  </si>
  <si>
    <t>IN_Input</t>
  </si>
  <si>
    <t>SI801</t>
  </si>
  <si>
    <t>SI817</t>
  </si>
  <si>
    <t>SI818</t>
  </si>
  <si>
    <t>SU3030</t>
  </si>
  <si>
    <t>VU1032</t>
  </si>
  <si>
    <t>VU1090</t>
  </si>
  <si>
    <t>KR</t>
  </si>
  <si>
    <t>KR_Input</t>
  </si>
  <si>
    <t>SI811</t>
  </si>
  <si>
    <t>SU3032</t>
  </si>
  <si>
    <t>SU3046</t>
  </si>
  <si>
    <t>VU1005</t>
  </si>
  <si>
    <t>PH</t>
  </si>
  <si>
    <t>PH_Input</t>
  </si>
  <si>
    <t>SI822</t>
  </si>
  <si>
    <t>IS</t>
  </si>
  <si>
    <t>IS_Input</t>
  </si>
  <si>
    <t>SU985</t>
  </si>
  <si>
    <t>SU986</t>
  </si>
  <si>
    <t>SU987</t>
  </si>
  <si>
    <t>LI</t>
  </si>
  <si>
    <t>SU954</t>
  </si>
  <si>
    <t>MR_Input</t>
  </si>
  <si>
    <t>SI851</t>
  </si>
  <si>
    <t>SU3033</t>
  </si>
  <si>
    <t>VU1071</t>
  </si>
  <si>
    <t>AUS_Sydney_Ferries</t>
  </si>
  <si>
    <t>S7859</t>
  </si>
  <si>
    <t>SI795</t>
  </si>
  <si>
    <t>AUS_Ichthys</t>
  </si>
  <si>
    <t>SI796</t>
  </si>
  <si>
    <t>SI797</t>
  </si>
  <si>
    <t>SU973</t>
  </si>
  <si>
    <t>S7632</t>
  </si>
  <si>
    <t>SU966</t>
  </si>
  <si>
    <t>AUS_Brisbane_Ferries</t>
  </si>
  <si>
    <t>S7857</t>
  </si>
  <si>
    <t>S7656</t>
  </si>
  <si>
    <t>AUS_Holding</t>
  </si>
  <si>
    <t>S7626</t>
  </si>
  <si>
    <t>S7627</t>
  </si>
  <si>
    <t>S7628</t>
  </si>
  <si>
    <t>S7653</t>
  </si>
  <si>
    <t>S7858</t>
  </si>
  <si>
    <t>SU955</t>
  </si>
  <si>
    <t>SU956</t>
  </si>
  <si>
    <t>SU960</t>
  </si>
  <si>
    <t>SU961</t>
  </si>
  <si>
    <t>SU962</t>
  </si>
  <si>
    <t>AUS_Techn_Ent</t>
  </si>
  <si>
    <t>AUS_Input</t>
  </si>
  <si>
    <t>VU1072</t>
  </si>
  <si>
    <t>VU1097</t>
  </si>
  <si>
    <t>NZ_Input</t>
  </si>
  <si>
    <t>AUS_NZ_Reject</t>
  </si>
  <si>
    <t>Benelux</t>
  </si>
  <si>
    <t>BEL</t>
  </si>
  <si>
    <t>BEL_Input</t>
  </si>
  <si>
    <t>SUS2152</t>
  </si>
  <si>
    <t>VU1047</t>
  </si>
  <si>
    <t>NETH</t>
  </si>
  <si>
    <t>Cxx</t>
  </si>
  <si>
    <t>Neth_Cxx Consolidated_Input</t>
  </si>
  <si>
    <t>Neth_Cxx_Input</t>
  </si>
  <si>
    <t>NL_TM1_Reject</t>
  </si>
  <si>
    <t>S7735</t>
  </si>
  <si>
    <t>S7795</t>
  </si>
  <si>
    <t>CXX_PT</t>
  </si>
  <si>
    <t>S7796</t>
  </si>
  <si>
    <t>S7797</t>
  </si>
  <si>
    <t>S7798</t>
  </si>
  <si>
    <t>S7799</t>
  </si>
  <si>
    <t>S7801</t>
  </si>
  <si>
    <t>S7968</t>
  </si>
  <si>
    <t>VU1096</t>
  </si>
  <si>
    <t>NETH_Other</t>
  </si>
  <si>
    <t>NETH_Other_Input</t>
  </si>
  <si>
    <t>S7741</t>
  </si>
  <si>
    <t>S7741A</t>
  </si>
  <si>
    <t>SUS2102</t>
  </si>
  <si>
    <t>SUS2103</t>
  </si>
  <si>
    <t>SUS2104</t>
  </si>
  <si>
    <t>SUS2111</t>
  </si>
  <si>
    <t>SUS2113</t>
  </si>
  <si>
    <t>SUS2115</t>
  </si>
  <si>
    <t>VTNL</t>
  </si>
  <si>
    <t>NL_EXACT_Reject</t>
  </si>
  <si>
    <t>NL_HQ</t>
  </si>
  <si>
    <t>SU2096</t>
  </si>
  <si>
    <t>SUS2101</t>
  </si>
  <si>
    <t>SUS2106</t>
  </si>
  <si>
    <t>NL_LI</t>
  </si>
  <si>
    <t>SUS2097</t>
  </si>
  <si>
    <t>SUS2112</t>
  </si>
  <si>
    <t>SUS2114</t>
  </si>
  <si>
    <t>SUS2098</t>
  </si>
  <si>
    <t>SUS2100</t>
  </si>
  <si>
    <t>SUS2105</t>
  </si>
  <si>
    <t>SUS2107</t>
  </si>
  <si>
    <t>SUS2108</t>
  </si>
  <si>
    <t>SUS2117</t>
  </si>
  <si>
    <t>SUS2118</t>
  </si>
  <si>
    <t>SUS2122</t>
  </si>
  <si>
    <t>VTNL_Input</t>
  </si>
  <si>
    <t>VU1048</t>
  </si>
  <si>
    <t>Central_Europe</t>
  </si>
  <si>
    <t>CR</t>
  </si>
  <si>
    <t>CR_Input</t>
  </si>
  <si>
    <t>SUS3000</t>
  </si>
  <si>
    <t>SUS3001</t>
  </si>
  <si>
    <t>CZ</t>
  </si>
  <si>
    <t>CZ_Input</t>
  </si>
  <si>
    <t>SUS2180</t>
  </si>
  <si>
    <t>SUS2181</t>
  </si>
  <si>
    <t>SUS2182</t>
  </si>
  <si>
    <t>SUS2183</t>
  </si>
  <si>
    <t>SUS2184</t>
  </si>
  <si>
    <t>SUS2185</t>
  </si>
  <si>
    <t>SUS2186</t>
  </si>
  <si>
    <t>SUS2189</t>
  </si>
  <si>
    <t>SUS2700</t>
  </si>
  <si>
    <t>SUS2701</t>
  </si>
  <si>
    <t>VU1036</t>
  </si>
  <si>
    <t>HU</t>
  </si>
  <si>
    <t>SUS2260</t>
  </si>
  <si>
    <t>POL</t>
  </si>
  <si>
    <t>POL_Input</t>
  </si>
  <si>
    <t>SUS2190B</t>
  </si>
  <si>
    <t>SUS2191</t>
  </si>
  <si>
    <t>SUS2192</t>
  </si>
  <si>
    <t>SUS2193</t>
  </si>
  <si>
    <t>SUS2194</t>
  </si>
  <si>
    <t>SUS2290</t>
  </si>
  <si>
    <t>SUS2291</t>
  </si>
  <si>
    <t>SUS2292</t>
  </si>
  <si>
    <t>SUS2293</t>
  </si>
  <si>
    <t>SUS3006</t>
  </si>
  <si>
    <t>VU1035</t>
  </si>
  <si>
    <t>RU</t>
  </si>
  <si>
    <t>SUS2354</t>
  </si>
  <si>
    <t>SER</t>
  </si>
  <si>
    <t>SER_Input</t>
  </si>
  <si>
    <t>SUS3030</t>
  </si>
  <si>
    <t>SUS3031</t>
  </si>
  <si>
    <t>SLK</t>
  </si>
  <si>
    <t>SLK_Input</t>
  </si>
  <si>
    <t>SUS2300</t>
  </si>
  <si>
    <t>SUS2301</t>
  </si>
  <si>
    <t>SLV</t>
  </si>
  <si>
    <t>SLV_Input</t>
  </si>
  <si>
    <t>SUS2250</t>
  </si>
  <si>
    <t>SUS2251</t>
  </si>
  <si>
    <t>SUS2252</t>
  </si>
  <si>
    <t>VU1037</t>
  </si>
  <si>
    <t>SU941</t>
  </si>
  <si>
    <t>GE_Reject</t>
  </si>
  <si>
    <t>GER_HQ</t>
  </si>
  <si>
    <t>SU586C</t>
  </si>
  <si>
    <t>VU1012</t>
  </si>
  <si>
    <t>SU740A</t>
  </si>
  <si>
    <t>SU2003</t>
  </si>
  <si>
    <t>SU2004</t>
  </si>
  <si>
    <t>SU2038</t>
  </si>
  <si>
    <t>SU573</t>
  </si>
  <si>
    <t>SU576</t>
  </si>
  <si>
    <t>SU726</t>
  </si>
  <si>
    <t>SU944</t>
  </si>
  <si>
    <t>S7719</t>
  </si>
  <si>
    <t>S7800</t>
  </si>
  <si>
    <t>S7958</t>
  </si>
  <si>
    <t>S7959</t>
  </si>
  <si>
    <t>S7960</t>
  </si>
  <si>
    <t>S7961</t>
  </si>
  <si>
    <t>S7962</t>
  </si>
  <si>
    <t>S7963</t>
  </si>
  <si>
    <t>S7964</t>
  </si>
  <si>
    <t>S7965</t>
  </si>
  <si>
    <t>S7966</t>
  </si>
  <si>
    <t>S7967</t>
  </si>
  <si>
    <t>SI504</t>
  </si>
  <si>
    <t>SU2006</t>
  </si>
  <si>
    <t>SU746</t>
  </si>
  <si>
    <t>SU906</t>
  </si>
  <si>
    <t>SU910</t>
  </si>
  <si>
    <t>SU911</t>
  </si>
  <si>
    <t>SU918</t>
  </si>
  <si>
    <t>SU923</t>
  </si>
  <si>
    <t>SU949</t>
  </si>
  <si>
    <t>SI506</t>
  </si>
  <si>
    <t>SI507</t>
  </si>
  <si>
    <t>SU574</t>
  </si>
  <si>
    <t>SU575</t>
  </si>
  <si>
    <t>SU577</t>
  </si>
  <si>
    <t>SU749</t>
  </si>
  <si>
    <t>SU913</t>
  </si>
  <si>
    <t>SU915</t>
  </si>
  <si>
    <t>SU946</t>
  </si>
  <si>
    <t>SU900</t>
  </si>
  <si>
    <t>SU2037</t>
  </si>
  <si>
    <t>SU572</t>
  </si>
  <si>
    <t>SU920</t>
  </si>
  <si>
    <t>SU920A</t>
  </si>
  <si>
    <t>SU932</t>
  </si>
  <si>
    <t>SU933</t>
  </si>
  <si>
    <t>SU2034</t>
  </si>
  <si>
    <t>SU940</t>
  </si>
  <si>
    <t>SU993</t>
  </si>
  <si>
    <t>SU994</t>
  </si>
  <si>
    <t>S7875</t>
  </si>
  <si>
    <t>S7655</t>
  </si>
  <si>
    <t>S7657</t>
  </si>
  <si>
    <t>GER_Input</t>
  </si>
  <si>
    <t>Inter_Coaches_Eurolines</t>
  </si>
  <si>
    <t>Inter_Coaches_Eurolines_Input</t>
  </si>
  <si>
    <t>S2140</t>
  </si>
  <si>
    <t>SU043</t>
  </si>
  <si>
    <t>SU2005</t>
  </si>
  <si>
    <t>SU3027</t>
  </si>
  <si>
    <t>SU3028</t>
  </si>
  <si>
    <t>SU3029</t>
  </si>
  <si>
    <t>SUS2155</t>
  </si>
  <si>
    <t>SUS2173</t>
  </si>
  <si>
    <t>SUS2179</t>
  </si>
  <si>
    <t>SUS3005</t>
  </si>
  <si>
    <t>Inter_Coaches_internorte_Input</t>
  </si>
  <si>
    <t>S7663</t>
  </si>
  <si>
    <t>S7833</t>
  </si>
  <si>
    <t>S7836</t>
  </si>
  <si>
    <t>S7837</t>
  </si>
  <si>
    <t>S7838</t>
  </si>
  <si>
    <t>S7839</t>
  </si>
  <si>
    <t>S7841</t>
  </si>
  <si>
    <t>S7842</t>
  </si>
  <si>
    <t>S7843</t>
  </si>
  <si>
    <t>S7844</t>
  </si>
  <si>
    <t>S7845</t>
  </si>
  <si>
    <t>S7846</t>
  </si>
  <si>
    <t>S7847</t>
  </si>
  <si>
    <t>S7848</t>
  </si>
  <si>
    <t>S7849</t>
  </si>
  <si>
    <t>S7854</t>
  </si>
  <si>
    <t>S7866</t>
  </si>
  <si>
    <t>YS7866</t>
  </si>
  <si>
    <t>NA</t>
  </si>
  <si>
    <t>CH</t>
  </si>
  <si>
    <t>CH_Input</t>
  </si>
  <si>
    <t>SU930</t>
  </si>
  <si>
    <t>SUS2270</t>
  </si>
  <si>
    <t>SUS2272</t>
  </si>
  <si>
    <t>DK</t>
  </si>
  <si>
    <t>SUS2081B</t>
  </si>
  <si>
    <t>SUS2083</t>
  </si>
  <si>
    <t>SUS2086</t>
  </si>
  <si>
    <t>FIN</t>
  </si>
  <si>
    <t>FIN_Input</t>
  </si>
  <si>
    <t>SI304</t>
  </si>
  <si>
    <t>SUS2066B</t>
  </si>
  <si>
    <t>SUS2067</t>
  </si>
  <si>
    <t>SUS2069</t>
  </si>
  <si>
    <t>SUS2071</t>
  </si>
  <si>
    <t>SUS2073</t>
  </si>
  <si>
    <t>SUS2460</t>
  </si>
  <si>
    <t>VU1045</t>
  </si>
  <si>
    <t>NO</t>
  </si>
  <si>
    <t>SI301</t>
  </si>
  <si>
    <t>SUS2050</t>
  </si>
  <si>
    <t>SUS2052</t>
  </si>
  <si>
    <t>SUS2057</t>
  </si>
  <si>
    <t>SUS2058</t>
  </si>
  <si>
    <t>SUS2255</t>
  </si>
  <si>
    <t>SUS2256</t>
  </si>
  <si>
    <t>SUS2257</t>
  </si>
  <si>
    <t>SUS2350</t>
  </si>
  <si>
    <t>SUS2351</t>
  </si>
  <si>
    <t>SUS2352</t>
  </si>
  <si>
    <t>SI300</t>
  </si>
  <si>
    <t>SUS2017</t>
  </si>
  <si>
    <t>SUS2022</t>
  </si>
  <si>
    <t>SUS2025</t>
  </si>
  <si>
    <t>SUS2026</t>
  </si>
  <si>
    <t>SUS2327</t>
  </si>
  <si>
    <t>SUS2329</t>
  </si>
  <si>
    <t>SUS2331</t>
  </si>
  <si>
    <t>SUS2332</t>
  </si>
  <si>
    <t>SUS2334</t>
  </si>
  <si>
    <t>SUS2340</t>
  </si>
  <si>
    <t>SUS2341</t>
  </si>
  <si>
    <t>SUS2346</t>
  </si>
  <si>
    <t>SW_Input</t>
  </si>
  <si>
    <t>VU1044</t>
  </si>
  <si>
    <t>S7729</t>
  </si>
  <si>
    <t>S7730</t>
  </si>
  <si>
    <t>S7746</t>
  </si>
  <si>
    <t>SU1200</t>
  </si>
  <si>
    <t>SU1202</t>
  </si>
  <si>
    <t>SU1203</t>
  </si>
  <si>
    <t>VU1069</t>
  </si>
  <si>
    <t>CAN_Techn_Ent</t>
  </si>
  <si>
    <t>CAN_Input</t>
  </si>
  <si>
    <t>CAN_Reject</t>
  </si>
  <si>
    <t>SI793</t>
  </si>
  <si>
    <t>USA</t>
  </si>
  <si>
    <t>OnDemand</t>
  </si>
  <si>
    <t>OnDemand_Input</t>
  </si>
  <si>
    <t>SI120</t>
  </si>
  <si>
    <t>SI121</t>
  </si>
  <si>
    <t>SU1070</t>
  </si>
  <si>
    <t>SU1071</t>
  </si>
  <si>
    <t>SU1080</t>
  </si>
  <si>
    <t>US_ORACLE_Reject</t>
  </si>
  <si>
    <t>VU1004</t>
  </si>
  <si>
    <t>VU1015</t>
  </si>
  <si>
    <t>VU1016</t>
  </si>
  <si>
    <t>Transit</t>
  </si>
  <si>
    <t>SI117</t>
  </si>
  <si>
    <t>SI800</t>
  </si>
  <si>
    <t>SU1050</t>
  </si>
  <si>
    <t>SU1052</t>
  </si>
  <si>
    <t>Transit_Input</t>
  </si>
  <si>
    <t>US_JDE_Reject</t>
  </si>
  <si>
    <t>VU1095</t>
  </si>
  <si>
    <t>RAIL</t>
  </si>
  <si>
    <t>SI760</t>
  </si>
  <si>
    <t>SU1053</t>
  </si>
  <si>
    <t>SU1054</t>
  </si>
  <si>
    <t>CHL_Input</t>
  </si>
  <si>
    <t>SI850</t>
  </si>
  <si>
    <t>SU3024</t>
  </si>
  <si>
    <t>CO_Input</t>
  </si>
  <si>
    <t>SU770</t>
  </si>
  <si>
    <t>ESP_Input</t>
  </si>
  <si>
    <t>S7659</t>
  </si>
  <si>
    <t>S7731</t>
  </si>
  <si>
    <t>SU1100</t>
  </si>
  <si>
    <t>SU752</t>
  </si>
  <si>
    <t>SU752IG</t>
  </si>
  <si>
    <t>SU754</t>
  </si>
  <si>
    <t>SU754IG</t>
  </si>
  <si>
    <t>SU761</t>
  </si>
  <si>
    <t>SU761IG</t>
  </si>
  <si>
    <t>SU762</t>
  </si>
  <si>
    <t>SU762IP</t>
  </si>
  <si>
    <t>SU763</t>
  </si>
  <si>
    <t>SU763IP</t>
  </si>
  <si>
    <t>SU769</t>
  </si>
  <si>
    <t>IT</t>
  </si>
  <si>
    <t>S7680</t>
  </si>
  <si>
    <t>S7713</t>
  </si>
  <si>
    <t>S7734</t>
  </si>
  <si>
    <t>SU3020</t>
  </si>
  <si>
    <t>POR</t>
  </si>
  <si>
    <t>POR_PR</t>
  </si>
  <si>
    <t>POR_001</t>
  </si>
  <si>
    <t>S7815</t>
  </si>
  <si>
    <t>S7814</t>
  </si>
  <si>
    <t>POR_002</t>
  </si>
  <si>
    <t>S7637</t>
  </si>
  <si>
    <t>S7633</t>
  </si>
  <si>
    <t>POR_003</t>
  </si>
  <si>
    <t>S7634</t>
  </si>
  <si>
    <t>S7660</t>
  </si>
  <si>
    <t>S7639</t>
  </si>
  <si>
    <t>S7830</t>
  </si>
  <si>
    <t>POR_004</t>
  </si>
  <si>
    <t>S7826</t>
  </si>
  <si>
    <t>S7828</t>
  </si>
  <si>
    <t>S7827</t>
  </si>
  <si>
    <t>S7829</t>
  </si>
  <si>
    <t>S7831</t>
  </si>
  <si>
    <t>POR_005</t>
  </si>
  <si>
    <t>S7825</t>
  </si>
  <si>
    <t>S7636</t>
  </si>
  <si>
    <t>S7638</t>
  </si>
  <si>
    <t>S7818</t>
  </si>
  <si>
    <t>POR_006</t>
  </si>
  <si>
    <t>S7817</t>
  </si>
  <si>
    <t>S7820</t>
  </si>
  <si>
    <t>S7822</t>
  </si>
  <si>
    <t>S7823</t>
  </si>
  <si>
    <t>S7832</t>
  </si>
  <si>
    <t>POR_007</t>
  </si>
  <si>
    <t>S7816</t>
  </si>
  <si>
    <t>S7821</t>
  </si>
  <si>
    <t>S7824</t>
  </si>
  <si>
    <t>S7819</t>
  </si>
  <si>
    <t>POR_Holdings</t>
  </si>
  <si>
    <t>S7635</t>
  </si>
  <si>
    <t>S7675</t>
  </si>
  <si>
    <t>POR_Hold_Reject</t>
  </si>
  <si>
    <t>POR_Other_Ent</t>
  </si>
  <si>
    <t>S7607</t>
  </si>
  <si>
    <t>S7667</t>
  </si>
  <si>
    <t>S7674</t>
  </si>
  <si>
    <t>S7810</t>
  </si>
  <si>
    <t>POR_Techn_Ent</t>
  </si>
  <si>
    <t>POR_Reject</t>
  </si>
  <si>
    <t>POR_Input</t>
  </si>
  <si>
    <t>IR</t>
  </si>
  <si>
    <t>IR_Input</t>
  </si>
  <si>
    <t>SI303</t>
  </si>
  <si>
    <t>SI342</t>
  </si>
  <si>
    <t>SU982</t>
  </si>
  <si>
    <t>S7536</t>
  </si>
  <si>
    <t>S7603</t>
  </si>
  <si>
    <t>SI798</t>
  </si>
  <si>
    <t>VU1061</t>
  </si>
  <si>
    <t>UK_Blazefield</t>
  </si>
  <si>
    <t>S7683</t>
  </si>
  <si>
    <t>UK_Other</t>
  </si>
  <si>
    <t>S7600</t>
  </si>
  <si>
    <t>S7601</t>
  </si>
  <si>
    <t>S7608</t>
  </si>
  <si>
    <t>S7658</t>
  </si>
  <si>
    <t>S7661</t>
  </si>
  <si>
    <t>S7673</t>
  </si>
  <si>
    <t>S7682</t>
  </si>
  <si>
    <t>S7742</t>
  </si>
  <si>
    <t>S7874</t>
  </si>
  <si>
    <t>SI350</t>
  </si>
  <si>
    <t>SI351</t>
  </si>
  <si>
    <t>SI352</t>
  </si>
  <si>
    <t>SI353</t>
  </si>
  <si>
    <t>SI354</t>
  </si>
  <si>
    <t>SU582</t>
  </si>
  <si>
    <t>SUS2280</t>
  </si>
  <si>
    <t>SUS2281</t>
  </si>
  <si>
    <t>SUS2480</t>
  </si>
  <si>
    <t>SUS2481</t>
  </si>
  <si>
    <t>SUS2482</t>
  </si>
  <si>
    <t>SUS2483</t>
  </si>
  <si>
    <t>SUS2484</t>
  </si>
  <si>
    <t>SUS2485</t>
  </si>
  <si>
    <t>SUS2488</t>
  </si>
  <si>
    <t>SUS2489</t>
  </si>
  <si>
    <t>SUS2490</t>
  </si>
  <si>
    <t>UK_Techn_Ent</t>
  </si>
  <si>
    <t>UK_Input</t>
  </si>
  <si>
    <t>UK_Reject</t>
  </si>
  <si>
    <t>VU1003</t>
  </si>
  <si>
    <t>VU1018</t>
  </si>
  <si>
    <t>UK_TOD_FR</t>
  </si>
  <si>
    <t>S7163</t>
  </si>
  <si>
    <t>S7505</t>
  </si>
  <si>
    <t>S7581</t>
  </si>
  <si>
    <t>S7758</t>
  </si>
  <si>
    <t>SI065</t>
  </si>
  <si>
    <t>SU3018</t>
  </si>
  <si>
    <t>SI092</t>
  </si>
  <si>
    <t>SI099</t>
  </si>
  <si>
    <t>SI100</t>
  </si>
  <si>
    <t>UK_TOD_FR_input</t>
  </si>
  <si>
    <t>VU1002</t>
  </si>
  <si>
    <t>UK_TOD_Other</t>
  </si>
  <si>
    <t>UK_TOD_Other_input</t>
  </si>
  <si>
    <t>VTD_Corporate</t>
  </si>
  <si>
    <t>VTD_Corp_TopAdj_Not_allocated_Input</t>
  </si>
  <si>
    <t>VTD_Corp_TopAdj_Not_allocated_Input1</t>
  </si>
  <si>
    <t>VTD_Corp_TopAdj_Not_allocated_Input2</t>
  </si>
  <si>
    <t>VTD_Corp_TopAdj_Not_allocated_Input3</t>
  </si>
  <si>
    <t>VTD_Corp_TopAdj_Not_allocated_Input4</t>
  </si>
  <si>
    <t>VTD_Corp_TopAdj_Not_allocated_Input5</t>
  </si>
  <si>
    <t>VTD_Corporate_Entities</t>
  </si>
  <si>
    <t>Inactive_Segments_Input</t>
  </si>
  <si>
    <t>JV_EDF_Input</t>
  </si>
  <si>
    <t>S2204</t>
  </si>
  <si>
    <t>S7574</t>
  </si>
  <si>
    <t>S7717</t>
  </si>
  <si>
    <t>YS7717</t>
  </si>
  <si>
    <t>SH001</t>
  </si>
  <si>
    <t>VU1000</t>
  </si>
  <si>
    <t>SI006</t>
  </si>
  <si>
    <t>SI008</t>
  </si>
  <si>
    <t>Smarter_Mobility_Input</t>
  </si>
  <si>
    <t>SU556</t>
  </si>
  <si>
    <t>SU591</t>
  </si>
  <si>
    <t>Urban_Pulse_Input</t>
  </si>
  <si>
    <t>VTD_Corp_TopAdj_Input</t>
  </si>
  <si>
    <t>VTD_Corp_TopAdj_Input1</t>
  </si>
  <si>
    <t>VTD_Corp_TopAdj_Input2</t>
  </si>
  <si>
    <t>VTD_Corp_TopAdj_Input3</t>
  </si>
  <si>
    <t>VTD_Corp_TopAdj_Input4</t>
  </si>
  <si>
    <t>VTD_Corp_TopAdj_Input5</t>
  </si>
  <si>
    <t>VTD_VECTORENHANCED_Reject</t>
  </si>
  <si>
    <t>FR_ARCH</t>
  </si>
  <si>
    <t>FR_ARCH_LTP_input</t>
  </si>
  <si>
    <t>FR_HOLD_1_input</t>
  </si>
  <si>
    <t>FR_HOLD_2_input</t>
  </si>
  <si>
    <t>FR_HOLD_3_input</t>
  </si>
  <si>
    <t>S7537</t>
  </si>
  <si>
    <t>SU033</t>
  </si>
  <si>
    <t>FR_FER</t>
  </si>
  <si>
    <t>FR_FER_Input</t>
  </si>
  <si>
    <t>SI113</t>
  </si>
  <si>
    <t>SU3042</t>
  </si>
  <si>
    <t>SU4207</t>
  </si>
  <si>
    <t>SU4216</t>
  </si>
  <si>
    <t>SU4216A</t>
  </si>
  <si>
    <t>SU553</t>
  </si>
  <si>
    <t>SU558</t>
  </si>
  <si>
    <t>SU55801</t>
  </si>
  <si>
    <t>FR_Holding_input</t>
  </si>
  <si>
    <t>S7620</t>
  </si>
  <si>
    <t>S7721</t>
  </si>
  <si>
    <t>S7724</t>
  </si>
  <si>
    <t>S7761</t>
  </si>
  <si>
    <t>SI025</t>
  </si>
  <si>
    <t>SU037</t>
  </si>
  <si>
    <t>SU044</t>
  </si>
  <si>
    <t>SU4210</t>
  </si>
  <si>
    <t>SU500</t>
  </si>
  <si>
    <t>SU548</t>
  </si>
  <si>
    <t>SU549</t>
  </si>
  <si>
    <t>SU550</t>
  </si>
  <si>
    <t>SU639</t>
  </si>
  <si>
    <t>SU644</t>
  </si>
  <si>
    <t>SU648</t>
  </si>
  <si>
    <t>SU661</t>
  </si>
  <si>
    <t>FR_HOLD_2</t>
  </si>
  <si>
    <t>S7756</t>
  </si>
  <si>
    <t>S7759</t>
  </si>
  <si>
    <t>SU026</t>
  </si>
  <si>
    <t>S7000</t>
  </si>
  <si>
    <t>S7501</t>
  </si>
  <si>
    <t>S7560</t>
  </si>
  <si>
    <t>S7684</t>
  </si>
  <si>
    <t>S7873</t>
  </si>
  <si>
    <t>SU4461</t>
  </si>
  <si>
    <t>FR_HOLD_3</t>
  </si>
  <si>
    <t>FR_Other_input</t>
  </si>
  <si>
    <t>S7623</t>
  </si>
  <si>
    <t>S7755</t>
  </si>
  <si>
    <t>S7760</t>
  </si>
  <si>
    <t>SI097</t>
  </si>
  <si>
    <t>SU100</t>
  </si>
  <si>
    <t>SU100B</t>
  </si>
  <si>
    <t>SU3008</t>
  </si>
  <si>
    <t>VU1001</t>
  </si>
  <si>
    <t>VU1030</t>
  </si>
  <si>
    <t>VU1056</t>
  </si>
  <si>
    <t>VU1070</t>
  </si>
  <si>
    <t>VU1075</t>
  </si>
  <si>
    <t>VU1076</t>
  </si>
  <si>
    <t>VU1077</t>
  </si>
  <si>
    <t>YS7623</t>
  </si>
  <si>
    <t>FR_HOLD_input</t>
  </si>
  <si>
    <t>FR_SCENARIO_Reject</t>
  </si>
  <si>
    <t>FR_branches_input</t>
  </si>
  <si>
    <t>FR_SPE_input</t>
  </si>
  <si>
    <t>Reg_act_nouv_input</t>
  </si>
  <si>
    <t>Reg_dev_inno_input</t>
  </si>
  <si>
    <t>S7570</t>
  </si>
  <si>
    <t>S7575</t>
  </si>
  <si>
    <t>S7678</t>
  </si>
  <si>
    <t>S7744</t>
  </si>
  <si>
    <t>S7876</t>
  </si>
  <si>
    <t>SD034TR</t>
  </si>
  <si>
    <t>SI016</t>
  </si>
  <si>
    <t>SI119</t>
  </si>
  <si>
    <t>SU045</t>
  </si>
  <si>
    <t>SU047</t>
  </si>
  <si>
    <t>SU4217</t>
  </si>
  <si>
    <t>SU4463</t>
  </si>
  <si>
    <t>SU593</t>
  </si>
  <si>
    <t>FR_TRAXX_Reject</t>
  </si>
  <si>
    <t>FR_IDF_input</t>
  </si>
  <si>
    <t>FR_VEA</t>
  </si>
  <si>
    <t>FR_Airport_input</t>
  </si>
  <si>
    <t>SI201</t>
  </si>
  <si>
    <t>SI202</t>
  </si>
  <si>
    <t>SU682</t>
  </si>
  <si>
    <t>SU683</t>
  </si>
  <si>
    <t>SU686</t>
  </si>
  <si>
    <t>SU687</t>
  </si>
  <si>
    <t>SU688</t>
  </si>
  <si>
    <t>SU691</t>
  </si>
  <si>
    <t>SU692</t>
  </si>
  <si>
    <t>SU693</t>
  </si>
  <si>
    <t>SU694</t>
  </si>
  <si>
    <t>SU696</t>
  </si>
  <si>
    <t>SU697</t>
  </si>
  <si>
    <t>S7214</t>
  </si>
  <si>
    <t>S7503</t>
  </si>
  <si>
    <t>S7510</t>
  </si>
  <si>
    <t>S7593</t>
  </si>
  <si>
    <t>S7595</t>
  </si>
  <si>
    <t>S7750</t>
  </si>
  <si>
    <t>S7751</t>
  </si>
  <si>
    <t>S7752</t>
  </si>
  <si>
    <t>S7753</t>
  </si>
  <si>
    <t>S7754</t>
  </si>
  <si>
    <t>SU554</t>
  </si>
  <si>
    <t>FR_Z_IDF_NORD</t>
  </si>
  <si>
    <t>S7508</t>
  </si>
  <si>
    <t>SU006</t>
  </si>
  <si>
    <t>SU3041</t>
  </si>
  <si>
    <t>SU599</t>
  </si>
  <si>
    <t>SU635</t>
  </si>
  <si>
    <t>SU641</t>
  </si>
  <si>
    <t>SU654</t>
  </si>
  <si>
    <t>SU659</t>
  </si>
  <si>
    <t>SU673</t>
  </si>
  <si>
    <t>FR_Z_IDF_OUEST</t>
  </si>
  <si>
    <t>SU002</t>
  </si>
  <si>
    <t>SU003</t>
  </si>
  <si>
    <t>SU004</t>
  </si>
  <si>
    <t>SU04701</t>
  </si>
  <si>
    <t>FR_Z_IDF_SUD</t>
  </si>
  <si>
    <t>S7512</t>
  </si>
  <si>
    <t>S7617</t>
  </si>
  <si>
    <t>S7619</t>
  </si>
  <si>
    <t>S7621</t>
  </si>
  <si>
    <t>S7629</t>
  </si>
  <si>
    <t>SU594</t>
  </si>
  <si>
    <t>SU655</t>
  </si>
  <si>
    <t>FR_Z_IDF_TAS</t>
  </si>
  <si>
    <t>FR_Z_IDF_TAS_input</t>
  </si>
  <si>
    <t>S7507</t>
  </si>
  <si>
    <t>S7562</t>
  </si>
  <si>
    <t>S7583</t>
  </si>
  <si>
    <t>S7645</t>
  </si>
  <si>
    <t>S7679</t>
  </si>
  <si>
    <t>S7855</t>
  </si>
  <si>
    <t>SI091</t>
  </si>
  <si>
    <t>SI098</t>
  </si>
  <si>
    <t>SU005</t>
  </si>
  <si>
    <t>SU4005</t>
  </si>
  <si>
    <t>SU526</t>
  </si>
  <si>
    <t>SU55620</t>
  </si>
  <si>
    <t>SU556A</t>
  </si>
  <si>
    <t>FR_Z_NORD_AERO</t>
  </si>
  <si>
    <t>FR_Z_NORD_AERO_input</t>
  </si>
  <si>
    <t>SI022</t>
  </si>
  <si>
    <t>SI023</t>
  </si>
  <si>
    <t>SI056</t>
  </si>
  <si>
    <t>SI056ME</t>
  </si>
  <si>
    <t>FR_Z_NORD_AL</t>
  </si>
  <si>
    <t>FR_NE_input</t>
  </si>
  <si>
    <t>FR_Z_NORD_AL_input</t>
  </si>
  <si>
    <t>S7236</t>
  </si>
  <si>
    <t>S7245</t>
  </si>
  <si>
    <t>S7247</t>
  </si>
  <si>
    <t>S7502</t>
  </si>
  <si>
    <t>SI047</t>
  </si>
  <si>
    <t>SI069</t>
  </si>
  <si>
    <t>SI102</t>
  </si>
  <si>
    <t>SU008</t>
  </si>
  <si>
    <t>SU040</t>
  </si>
  <si>
    <t>SU091</t>
  </si>
  <si>
    <t>SU4464</t>
  </si>
  <si>
    <t>SU50011</t>
  </si>
  <si>
    <t>SU508</t>
  </si>
  <si>
    <t>SU529</t>
  </si>
  <si>
    <t>SU55006</t>
  </si>
  <si>
    <t>SU55009</t>
  </si>
  <si>
    <t>SU55010</t>
  </si>
  <si>
    <t>SU55019</t>
  </si>
  <si>
    <t>FR_Z_NORD_BC</t>
  </si>
  <si>
    <t>FR_Z_NORD_BC_input</t>
  </si>
  <si>
    <t>S7511</t>
  </si>
  <si>
    <t>S7514</t>
  </si>
  <si>
    <t>S7518</t>
  </si>
  <si>
    <t>S7519</t>
  </si>
  <si>
    <t>S7520</t>
  </si>
  <si>
    <t>S7526</t>
  </si>
  <si>
    <t>S7596</t>
  </si>
  <si>
    <t>S7616</t>
  </si>
  <si>
    <t>SI108</t>
  </si>
  <si>
    <t>SU032</t>
  </si>
  <si>
    <t>SU4214</t>
  </si>
  <si>
    <t>SU50006</t>
  </si>
  <si>
    <t>FR_CO_input</t>
  </si>
  <si>
    <t>FR_Z_NORD_BPL_input</t>
  </si>
  <si>
    <t>S7723</t>
  </si>
  <si>
    <t>SI021</t>
  </si>
  <si>
    <t>SI038</t>
  </si>
  <si>
    <t>SI068</t>
  </si>
  <si>
    <t>SU063</t>
  </si>
  <si>
    <t>SU067</t>
  </si>
  <si>
    <t>SU078</t>
  </si>
  <si>
    <t>SU085</t>
  </si>
  <si>
    <t>SU095</t>
  </si>
  <si>
    <t>SU099</t>
  </si>
  <si>
    <t>SU4213</t>
  </si>
  <si>
    <t>SU4437</t>
  </si>
  <si>
    <t>SU4455</t>
  </si>
  <si>
    <t>SU446301</t>
  </si>
  <si>
    <t>SU4491</t>
  </si>
  <si>
    <t>SU4492</t>
  </si>
  <si>
    <t>SU4493</t>
  </si>
  <si>
    <t>SU4494</t>
  </si>
  <si>
    <t>SU781A</t>
  </si>
  <si>
    <t>SU981</t>
  </si>
  <si>
    <t>VU1028</t>
  </si>
  <si>
    <t>FR_Z_NORD_CPC</t>
  </si>
  <si>
    <t>FR_Z_NORD_CPC_input</t>
  </si>
  <si>
    <t>S7506</t>
  </si>
  <si>
    <t>S7516</t>
  </si>
  <si>
    <t>S7521</t>
  </si>
  <si>
    <t>S7649</t>
  </si>
  <si>
    <t>S7716</t>
  </si>
  <si>
    <t>S7736</t>
  </si>
  <si>
    <t>SI036</t>
  </si>
  <si>
    <t>SI048</t>
  </si>
  <si>
    <t>SI082</t>
  </si>
  <si>
    <t>SI083</t>
  </si>
  <si>
    <t>SI101</t>
  </si>
  <si>
    <t>SU016</t>
  </si>
  <si>
    <t>SU031</t>
  </si>
  <si>
    <t>SU035</t>
  </si>
  <si>
    <t>SU04702</t>
  </si>
  <si>
    <t>SU075</t>
  </si>
  <si>
    <t>SU377</t>
  </si>
  <si>
    <t>SU392</t>
  </si>
  <si>
    <t>SU4211</t>
  </si>
  <si>
    <t>SU50004</t>
  </si>
  <si>
    <t>SU50012</t>
  </si>
  <si>
    <t>SU50021</t>
  </si>
  <si>
    <t>SU50027</t>
  </si>
  <si>
    <t>SU55002</t>
  </si>
  <si>
    <t>SU552</t>
  </si>
  <si>
    <t>FR_Z_NORD_NORM</t>
  </si>
  <si>
    <t>FR_NO_input</t>
  </si>
  <si>
    <t>FR_Z_NORD_NORM_input</t>
  </si>
  <si>
    <t>SU069</t>
  </si>
  <si>
    <t>SU4436</t>
  </si>
  <si>
    <t>SU4460</t>
  </si>
  <si>
    <t>SU4488</t>
  </si>
  <si>
    <t>SU50016</t>
  </si>
  <si>
    <t>SU50023</t>
  </si>
  <si>
    <t>SU503</t>
  </si>
  <si>
    <t>VU1024</t>
  </si>
  <si>
    <t>VU1055</t>
  </si>
  <si>
    <t>FR_Z_NORD_PNPC_input</t>
  </si>
  <si>
    <t>S7677</t>
  </si>
  <si>
    <t>SI027</t>
  </si>
  <si>
    <t>SI028</t>
  </si>
  <si>
    <t>SI032</t>
  </si>
  <si>
    <t>SI051</t>
  </si>
  <si>
    <t>SI052</t>
  </si>
  <si>
    <t>SI070</t>
  </si>
  <si>
    <t>SU012</t>
  </si>
  <si>
    <t>SU048</t>
  </si>
  <si>
    <t>SU051</t>
  </si>
  <si>
    <t>SU053</t>
  </si>
  <si>
    <t>SU4462</t>
  </si>
  <si>
    <t>SU532</t>
  </si>
  <si>
    <t>SU533</t>
  </si>
  <si>
    <t>SU55012</t>
  </si>
  <si>
    <t>SU562</t>
  </si>
  <si>
    <t>FR_Z_NORD_URB_input</t>
  </si>
  <si>
    <t>S7541</t>
  </si>
  <si>
    <t>S7718</t>
  </si>
  <si>
    <t>SU501</t>
  </si>
  <si>
    <t>SU505</t>
  </si>
  <si>
    <t>S7726</t>
  </si>
  <si>
    <t>SI073</t>
  </si>
  <si>
    <t>FR_Z_SUD_AQ_LIM</t>
  </si>
  <si>
    <t>FR_SO_input</t>
  </si>
  <si>
    <t>FR_Z_SUD_AQ_LIM_Input</t>
  </si>
  <si>
    <t>S7553</t>
  </si>
  <si>
    <t>S7654</t>
  </si>
  <si>
    <t>SI035</t>
  </si>
  <si>
    <t>SI049</t>
  </si>
  <si>
    <t>SU010</t>
  </si>
  <si>
    <t>SU015</t>
  </si>
  <si>
    <t>SU017</t>
  </si>
  <si>
    <t>SU055</t>
  </si>
  <si>
    <t>SU327</t>
  </si>
  <si>
    <t>SU4212</t>
  </si>
  <si>
    <t>SU50019</t>
  </si>
  <si>
    <t>SU50022</t>
  </si>
  <si>
    <t>SU50026</t>
  </si>
  <si>
    <t>SU504</t>
  </si>
  <si>
    <t>SU543</t>
  </si>
  <si>
    <t>SU545</t>
  </si>
  <si>
    <t>SU55004</t>
  </si>
  <si>
    <t>SU55807</t>
  </si>
  <si>
    <t>VU1022</t>
  </si>
  <si>
    <t>VU1068</t>
  </si>
  <si>
    <t>FR_Z_SUD_AZ_COR</t>
  </si>
  <si>
    <t>FR_Z_SUD_AZ_COR_input</t>
  </si>
  <si>
    <t>S7534</t>
  </si>
  <si>
    <t>S7567</t>
  </si>
  <si>
    <t>SI053</t>
  </si>
  <si>
    <t>SI090</t>
  </si>
  <si>
    <t>SU009</t>
  </si>
  <si>
    <t>SU381</t>
  </si>
  <si>
    <t>SU4109</t>
  </si>
  <si>
    <t>SU4435</t>
  </si>
  <si>
    <t>SU446302</t>
  </si>
  <si>
    <t>SU50013</t>
  </si>
  <si>
    <t>SU50020</t>
  </si>
  <si>
    <t>SU50025</t>
  </si>
  <si>
    <t>SU509</t>
  </si>
  <si>
    <t>SU510</t>
  </si>
  <si>
    <t>SU512</t>
  </si>
  <si>
    <t>SU55003</t>
  </si>
  <si>
    <t>SU55017</t>
  </si>
  <si>
    <t>SU55802</t>
  </si>
  <si>
    <t>SU561</t>
  </si>
  <si>
    <t>FR_Z_SUD_MP_LR</t>
  </si>
  <si>
    <t>FR_Z_SUD_MP_LR_input</t>
  </si>
  <si>
    <t>S7527</t>
  </si>
  <si>
    <t>S7566</t>
  </si>
  <si>
    <t>SI029</t>
  </si>
  <si>
    <t>SI066</t>
  </si>
  <si>
    <t>SI067</t>
  </si>
  <si>
    <t>SI110</t>
  </si>
  <si>
    <t>SU023</t>
  </si>
  <si>
    <t>SU030</t>
  </si>
  <si>
    <t>SU4209</t>
  </si>
  <si>
    <t>SU4466</t>
  </si>
  <si>
    <t>SU4467</t>
  </si>
  <si>
    <t>SU4472</t>
  </si>
  <si>
    <t>SU50014</t>
  </si>
  <si>
    <t>SU50018</t>
  </si>
  <si>
    <t>SU521</t>
  </si>
  <si>
    <t>VU1091</t>
  </si>
  <si>
    <t>FR_Z_SUD_OM</t>
  </si>
  <si>
    <t>FR_Ocean_input</t>
  </si>
  <si>
    <t>FR_Z_SUD_OM_input</t>
  </si>
  <si>
    <t>S7738</t>
  </si>
  <si>
    <t>SU3040</t>
  </si>
  <si>
    <t>SU570</t>
  </si>
  <si>
    <t>FR_SE_input</t>
  </si>
  <si>
    <t>FR_Z_SUD_PROV_input</t>
  </si>
  <si>
    <t>S7531</t>
  </si>
  <si>
    <t>S7579</t>
  </si>
  <si>
    <t>S7580</t>
  </si>
  <si>
    <t>S7586</t>
  </si>
  <si>
    <t>S7714</t>
  </si>
  <si>
    <t>SI104</t>
  </si>
  <si>
    <t>SI109</t>
  </si>
  <si>
    <t>SU4434</t>
  </si>
  <si>
    <t>SU4496</t>
  </si>
  <si>
    <t>SU515</t>
  </si>
  <si>
    <t>SU55011</t>
  </si>
  <si>
    <t>SU611</t>
  </si>
  <si>
    <t>SU613</t>
  </si>
  <si>
    <t>SU617</t>
  </si>
  <si>
    <t>SU618</t>
  </si>
  <si>
    <t>SU619</t>
  </si>
  <si>
    <t>SU620</t>
  </si>
  <si>
    <t>SU628</t>
  </si>
  <si>
    <t>SU630</t>
  </si>
  <si>
    <t>SU632</t>
  </si>
  <si>
    <t>SU634</t>
  </si>
  <si>
    <t>SU636</t>
  </si>
  <si>
    <t>SU637</t>
  </si>
  <si>
    <t>SU638</t>
  </si>
  <si>
    <t>SU646</t>
  </si>
  <si>
    <t>SU649</t>
  </si>
  <si>
    <t>SU650</t>
  </si>
  <si>
    <t>SU651</t>
  </si>
  <si>
    <t>SU651IG</t>
  </si>
  <si>
    <t>SU652</t>
  </si>
  <si>
    <t>SU695</t>
  </si>
  <si>
    <t>VU1023</t>
  </si>
  <si>
    <t>VU1066</t>
  </si>
  <si>
    <t>FR_Z_SUD_RAA</t>
  </si>
  <si>
    <t>FR_CE_input</t>
  </si>
  <si>
    <t>FR_Z_SUD_RAA_input</t>
  </si>
  <si>
    <t>S7244</t>
  </si>
  <si>
    <t>S7515</t>
  </si>
  <si>
    <t>S7528</t>
  </si>
  <si>
    <t>S7533</t>
  </si>
  <si>
    <t>S7565</t>
  </si>
  <si>
    <t>S7568</t>
  </si>
  <si>
    <t>S7569</t>
  </si>
  <si>
    <t>S7582</t>
  </si>
  <si>
    <t>S7587</t>
  </si>
  <si>
    <t>S7594</t>
  </si>
  <si>
    <t>S7612</t>
  </si>
  <si>
    <t>S7613</t>
  </si>
  <si>
    <t>S7614</t>
  </si>
  <si>
    <t>S7615</t>
  </si>
  <si>
    <t>S7640</t>
  </si>
  <si>
    <t>S7715</t>
  </si>
  <si>
    <t>S7739</t>
  </si>
  <si>
    <t>SI026</t>
  </si>
  <si>
    <t>SI059</t>
  </si>
  <si>
    <t>SI060</t>
  </si>
  <si>
    <t>SI061</t>
  </si>
  <si>
    <t>SI080</t>
  </si>
  <si>
    <t>SI081</t>
  </si>
  <si>
    <t>SI096</t>
  </si>
  <si>
    <t>SU068</t>
  </si>
  <si>
    <t>SU086</t>
  </si>
  <si>
    <t>SU4202</t>
  </si>
  <si>
    <t>SU4401</t>
  </si>
  <si>
    <t>SU4438</t>
  </si>
  <si>
    <t>SU50003</t>
  </si>
  <si>
    <t>SU50008</t>
  </si>
  <si>
    <t>SU50010</t>
  </si>
  <si>
    <t>SU519</t>
  </si>
  <si>
    <t>SU523</t>
  </si>
  <si>
    <t>SU534</t>
  </si>
  <si>
    <t>SU535</t>
  </si>
  <si>
    <t>SU55008</t>
  </si>
  <si>
    <t>SU55015</t>
  </si>
  <si>
    <t>SU55021</t>
  </si>
  <si>
    <t>SU55803</t>
  </si>
  <si>
    <t>VU1067</t>
  </si>
  <si>
    <t>FR_Z_SUD_URB_input</t>
  </si>
  <si>
    <t>S7529</t>
  </si>
  <si>
    <t>S7532</t>
  </si>
  <si>
    <t>SU502</t>
  </si>
  <si>
    <t>YS7529</t>
  </si>
  <si>
    <t>S7530</t>
  </si>
  <si>
    <t>FR_SNCM</t>
  </si>
  <si>
    <t>FR_SNCM_Input</t>
  </si>
  <si>
    <t>SU3100</t>
  </si>
  <si>
    <t>SU3103</t>
  </si>
  <si>
    <t>SU3104</t>
  </si>
  <si>
    <t>SU3105</t>
  </si>
  <si>
    <t>SU3106</t>
  </si>
  <si>
    <t>SU3107</t>
  </si>
  <si>
    <t>SU3109</t>
  </si>
  <si>
    <t>SU3111</t>
  </si>
  <si>
    <t>Zone France_Other</t>
  </si>
  <si>
    <t>SI002</t>
  </si>
  <si>
    <t>SI085</t>
  </si>
  <si>
    <t>SI085ME</t>
  </si>
  <si>
    <t>Zone France_Other_Input</t>
  </si>
  <si>
    <t>Zone</t>
  </si>
  <si>
    <t>Code</t>
  </si>
  <si>
    <t>French</t>
  </si>
  <si>
    <t>Entité</t>
  </si>
  <si>
    <t>CUBE:</t>
  </si>
  <si>
    <t>Indicator_Vector</t>
  </si>
  <si>
    <t>IFRS_vector</t>
  </si>
  <si>
    <t>0RESILOC</t>
  </si>
  <si>
    <t>0RESILOCSC</t>
  </si>
  <si>
    <t>0RESI005</t>
  </si>
  <si>
    <t>0RESI005SC</t>
  </si>
  <si>
    <t>0RESI010</t>
  </si>
  <si>
    <t>0RESI010SC</t>
  </si>
  <si>
    <t>0RESI015</t>
  </si>
  <si>
    <t>0RESI015SC</t>
  </si>
  <si>
    <t>0RESI020</t>
  </si>
  <si>
    <t>0RESI020SC</t>
  </si>
  <si>
    <t>0RESI025</t>
  </si>
  <si>
    <t>0RESI025SC</t>
  </si>
  <si>
    <t>0RESI030</t>
  </si>
  <si>
    <t>0RESI030SC</t>
  </si>
  <si>
    <t>0RESI035</t>
  </si>
  <si>
    <t>0RESI035SC</t>
  </si>
  <si>
    <t>0RESI040</t>
  </si>
  <si>
    <t>0RESI040SC</t>
  </si>
  <si>
    <t>0RESI045</t>
  </si>
  <si>
    <t>0RESI045SC</t>
  </si>
  <si>
    <t>0RESI050</t>
  </si>
  <si>
    <t>0RESI050SC</t>
  </si>
  <si>
    <t>0RESI055</t>
  </si>
  <si>
    <t>0RESI055SC</t>
  </si>
  <si>
    <t>0RESI075</t>
  </si>
  <si>
    <t>0RESI075SC</t>
  </si>
  <si>
    <t>0RESI080</t>
  </si>
  <si>
    <t>0RESI080SC</t>
  </si>
  <si>
    <t>0RESI095</t>
  </si>
  <si>
    <t>0RESI095SC</t>
  </si>
  <si>
    <t>1RESI005</t>
  </si>
  <si>
    <t>1RESI005SC</t>
  </si>
  <si>
    <t>1RESI010</t>
  </si>
  <si>
    <t>1RESI010SC</t>
  </si>
  <si>
    <t>1RESI015</t>
  </si>
  <si>
    <t>1RESI015SC</t>
  </si>
  <si>
    <t>1RESI020</t>
  </si>
  <si>
    <t>1RESI020SC</t>
  </si>
  <si>
    <t>1RESI025</t>
  </si>
  <si>
    <t>1RESI025SC</t>
  </si>
  <si>
    <t>1RESI030</t>
  </si>
  <si>
    <t>1RESI030SC</t>
  </si>
  <si>
    <t>1RESI035</t>
  </si>
  <si>
    <t>1RESI035SC</t>
  </si>
  <si>
    <t>1RESI040</t>
  </si>
  <si>
    <t>1RESI040SC</t>
  </si>
  <si>
    <t>1RESI045</t>
  </si>
  <si>
    <t>1RESI045SC</t>
  </si>
  <si>
    <t>1RESI050</t>
  </si>
  <si>
    <t>1RESI050SC</t>
  </si>
  <si>
    <t>1RESI055</t>
  </si>
  <si>
    <t>1RESI055SC</t>
  </si>
  <si>
    <t>1RESI075</t>
  </si>
  <si>
    <t>1RESI075SC</t>
  </si>
  <si>
    <t>1RESI080</t>
  </si>
  <si>
    <t>1RESI080SC</t>
  </si>
  <si>
    <t>1RESI095</t>
  </si>
  <si>
    <t>1RESI095SC</t>
  </si>
  <si>
    <t>All_RESI</t>
  </si>
  <si>
    <t>0RESI00</t>
  </si>
  <si>
    <t>Retraitements IFRS outil de pilotage local</t>
  </si>
  <si>
    <t>Retraitements locaux IFRS</t>
  </si>
  <si>
    <t>Impairment (GW,Incorporel, au (local)</t>
  </si>
  <si>
    <t>Immobilisations incorporelles</t>
  </si>
  <si>
    <t>Immobilisations corporelles</t>
  </si>
  <si>
    <t>Location financement</t>
  </si>
  <si>
    <t>Contrats de concession</t>
  </si>
  <si>
    <t>Traitement des contrats</t>
  </si>
  <si>
    <t>Instruments financiers</t>
  </si>
  <si>
    <t>Provisions</t>
  </si>
  <si>
    <t>Avantages au personnel</t>
  </si>
  <si>
    <t>Impôts différés (local)</t>
  </si>
  <si>
    <t>Purchase accounting</t>
  </si>
  <si>
    <t>Retraitements spécifiques activité</t>
  </si>
  <si>
    <t>Ecarts de conversion (local)</t>
  </si>
  <si>
    <t>Autres retraitements IFRS</t>
  </si>
  <si>
    <t>Normes locales + Informations IFRS (Central)</t>
  </si>
  <si>
    <t>Tous RESI</t>
  </si>
  <si>
    <t>Normes locales + Informations IFRS (SC-Central)</t>
  </si>
  <si>
    <t>Impairment (GW,Incorporel, au (SC-local)</t>
  </si>
  <si>
    <t>Immobilisations incorporelles (local)</t>
  </si>
  <si>
    <t>Immobilisations incorporelles (SC-local)</t>
  </si>
  <si>
    <t>Immobilisations corporelles (local)</t>
  </si>
  <si>
    <t>Immobilisations corporelles (SC-local)</t>
  </si>
  <si>
    <t>Location financement (local)</t>
  </si>
  <si>
    <t>Location financement (SC-local)</t>
  </si>
  <si>
    <t>Concessions (local)</t>
  </si>
  <si>
    <t>Concessions (SC-local)</t>
  </si>
  <si>
    <t>Traitement des contrats (local)</t>
  </si>
  <si>
    <t>Traitement des contrats (SC-local)</t>
  </si>
  <si>
    <t>Instruments financiers (local)</t>
  </si>
  <si>
    <t>Instruments financiers (SC-local)</t>
  </si>
  <si>
    <t>Provisions (local)</t>
  </si>
  <si>
    <t>Provisions (SC-local)</t>
  </si>
  <si>
    <t>Avantages du personnel (local)</t>
  </si>
  <si>
    <t>Avantages du personnel (SC-local)</t>
  </si>
  <si>
    <t>Impôts différés (SC-local)</t>
  </si>
  <si>
    <t>Purchase accounting (local)</t>
  </si>
  <si>
    <t>Purchase accounting (SC-local)</t>
  </si>
  <si>
    <t>Retraitements spécifiques activité (local)</t>
  </si>
  <si>
    <t>Retraitements spécifiques activité (SC-local)</t>
  </si>
  <si>
    <t>Ecarts de conversion (SC-local)</t>
  </si>
  <si>
    <t>Autres retraitements IFRS (local)</t>
  </si>
  <si>
    <t>Autres retraitements IFRS (SC-local)</t>
  </si>
  <si>
    <t>Impairment (GW,Incorporel,autres) au central</t>
  </si>
  <si>
    <t>Impairment (GW,Incorporel,autres) (SC) au central</t>
  </si>
  <si>
    <t>Immobilisations incorporelles (central)</t>
  </si>
  <si>
    <t>Immobilisations incorporelles (SC-central)</t>
  </si>
  <si>
    <t>Immobilisations corporelles (central)</t>
  </si>
  <si>
    <t>Immobilisations corporelles (SC-central)</t>
  </si>
  <si>
    <t>Location financement (central)</t>
  </si>
  <si>
    <t>Location financement (SC-central)</t>
  </si>
  <si>
    <t>Concessions (central)</t>
  </si>
  <si>
    <t>Concessions (SC-central)</t>
  </si>
  <si>
    <t>Traitement des contrats (central)</t>
  </si>
  <si>
    <t>Traitement des contrats (SC-central)</t>
  </si>
  <si>
    <t>Instruments financiers (central)</t>
  </si>
  <si>
    <t>Instruments financiers (SC-central)</t>
  </si>
  <si>
    <t>Provisions (central)</t>
  </si>
  <si>
    <t>Provisions (SC-central)</t>
  </si>
  <si>
    <t>Avantages du personnel (central)</t>
  </si>
  <si>
    <t>Avantages du personnel (SC-central)</t>
  </si>
  <si>
    <t>Impôts différés (central)</t>
  </si>
  <si>
    <t>Impôts différés (SC-central)</t>
  </si>
  <si>
    <t>Purchase accounting (central)</t>
  </si>
  <si>
    <t>Purchase accounting (SC-central)</t>
  </si>
  <si>
    <t>Retraitements spécifiques activité (central)</t>
  </si>
  <si>
    <t>Retraitements spécifiques activité (SC-central)</t>
  </si>
  <si>
    <t>Ecarts de conversion (central)</t>
  </si>
  <si>
    <t>Ecarts de conversion (SC-central)</t>
  </si>
  <si>
    <t>Autres retraitements IFRS (central)</t>
  </si>
  <si>
    <t>Autres retraitements IFRS (SC-central)</t>
  </si>
  <si>
    <t>Retraitements IFRS Vector</t>
  </si>
  <si>
    <t>TPL11_nat</t>
  </si>
  <si>
    <t>TOD France</t>
  </si>
  <si>
    <t>G&amp;A - Frais de personnel - Cash</t>
  </si>
  <si>
    <t>G&amp;A - Autres charges</t>
  </si>
  <si>
    <t>G&amp;A - Charges de location simple</t>
  </si>
  <si>
    <t>Charges relatives aux achats/cessions d'invets. Fin. avec ou sans changement de contrôle</t>
  </si>
  <si>
    <t>G&amp;A - Amortissements</t>
  </si>
  <si>
    <t>G&amp;A - Pertes de valeur BFR</t>
  </si>
  <si>
    <t>G&amp;A - Pertes de valeurs (hors BFR) et provisions</t>
  </si>
  <si>
    <t>G&amp;A - Refacturation autres que frais de siège</t>
  </si>
  <si>
    <t>G&amp;A - Management fees (produit)</t>
  </si>
  <si>
    <t>G&amp;A - Frais de siège facturés (charge)</t>
  </si>
  <si>
    <t>G&amp;A - Plus ou moins values de cessions s/ Immo. Corp. &amp;  Incorp.</t>
  </si>
  <si>
    <t>G&amp;A - Charges de restructuration</t>
  </si>
  <si>
    <t>G&amp;A - Dot. nettes Prov / restructurations</t>
  </si>
  <si>
    <t>Ventes de biens</t>
  </si>
  <si>
    <t>Prestations de services</t>
  </si>
  <si>
    <t>Subventions d'exploitation</t>
  </si>
  <si>
    <t>Revenus comptabilisés à l'avancement IAS11</t>
  </si>
  <si>
    <t>Revenus comptabilisés à l'avancement I12 créances financières</t>
  </si>
  <si>
    <t>Revenus comptabilisés à l'avancement I12 actif incorporel</t>
  </si>
  <si>
    <t>Revenus comptabilisés à l'avancement I4</t>
  </si>
  <si>
    <t>Revenus liés aux opérations de financement pour autrui - I12 créances financières</t>
  </si>
  <si>
    <t>Revenus liés aux opérations de financement pour autrui - I4</t>
  </si>
  <si>
    <t>Refacturation des charges de loyer</t>
  </si>
  <si>
    <t>Production stockée &amp; immobilisée et variation de stocks</t>
  </si>
  <si>
    <t>Produits perçus pour compte de tiers</t>
  </si>
  <si>
    <t>CDV - Frais de personnel - Cash</t>
  </si>
  <si>
    <t>CDV - Frais de personnel - Stock Options</t>
  </si>
  <si>
    <t>CDV - Autres charges</t>
  </si>
  <si>
    <t>CDV - Locations financières</t>
  </si>
  <si>
    <t>CDV - Personnel intérimaire</t>
  </si>
  <si>
    <t>CDV - Locations opérationnelles</t>
  </si>
  <si>
    <t>CDV - Sous-traitance nettoyage</t>
  </si>
  <si>
    <t>CDV - Sous-traitance maintenance</t>
  </si>
  <si>
    <t>Ajustement - RESOP</t>
  </si>
  <si>
    <t>CDV - Charges de location simple</t>
  </si>
  <si>
    <t>Sous Total - CDV - Locations  opérationnelles</t>
  </si>
  <si>
    <t>CDV - Indemnités libératoires reçues</t>
  </si>
  <si>
    <t>CDV - Indemnités libératoires versées</t>
  </si>
  <si>
    <t>CDV - Dépenses de renouvellement</t>
  </si>
  <si>
    <t>CDV - Dot.Prov /engagement contractuel des activités concessives</t>
  </si>
  <si>
    <t>CDV - Repr.Prov /engagement contractuel des activités concessives</t>
  </si>
  <si>
    <t>CDV - Amortissements</t>
  </si>
  <si>
    <t>CDV - Pertes de valeur BFR</t>
  </si>
  <si>
    <t>CDV - Pertes de valeurs (hors BFR) et provisions</t>
  </si>
  <si>
    <t>CDV - Effet du changement de taux d'actualisation des provisions pour pertes sur contrats Long Terme</t>
  </si>
  <si>
    <t>CDV - Refacturation</t>
  </si>
  <si>
    <t>CDV - Plus ou moins values de cessions s/ Immo. Corp. &amp; Incorp.</t>
  </si>
  <si>
    <t>CDV - Charges de restructuration</t>
  </si>
  <si>
    <t>CDV - Dot. nettes Prov / Restructurations</t>
  </si>
  <si>
    <t>CDV - Perte de valeur / Goodwills (IP &amp; IG)</t>
  </si>
  <si>
    <t>Var. JV dérivés liés à des activités opérationnelles hors I12 et I4</t>
  </si>
  <si>
    <t>Var. JV dérivés liés à des activités opérationnelles I12 créances financières et I4</t>
  </si>
  <si>
    <t>part inefficace des dérivés liés à des activités opérationnelles hors I4 et I12</t>
  </si>
  <si>
    <t>Part inefficace des dérivés liés à des activités opérationnelles I4 et I12</t>
  </si>
  <si>
    <t>Recyclage de la réserve de juste-valeur à résultat opérationnel (CFH)</t>
  </si>
  <si>
    <t>COM - Frais de personnel - Cash</t>
  </si>
  <si>
    <t>COM - Frais de personnel - Stock Options</t>
  </si>
  <si>
    <t>COM - Autres charges</t>
  </si>
  <si>
    <t>COM - Charges de location simple</t>
  </si>
  <si>
    <t>COM - Amortissements</t>
  </si>
  <si>
    <t>COM - Pertes de valeur BFR</t>
  </si>
  <si>
    <t>COM - Pertes de valeurs (hors BFR) et provisions</t>
  </si>
  <si>
    <t>COM - Refacturation</t>
  </si>
  <si>
    <t>COM - Plus ou moins values de cessions s/ Immo. Corp. &amp; Incorp.</t>
  </si>
  <si>
    <t>COM - Charges de restructuration</t>
  </si>
  <si>
    <t>COM - Dot. nettes Prov / restructurations</t>
  </si>
  <si>
    <t>G&amp;A - Frais de personnel - Stock Options</t>
  </si>
  <si>
    <t>G&amp;A - Conseil</t>
  </si>
  <si>
    <t>G&amp;A - Personnel intérimaire</t>
  </si>
  <si>
    <t>G&amp;A - Frais de voyages</t>
  </si>
  <si>
    <t>Liaison - PAO</t>
  </si>
  <si>
    <t>Liaison - RESOP CDV</t>
  </si>
  <si>
    <t>Liaison - RESOP COM</t>
  </si>
  <si>
    <t>Liaison - RESOP G&amp;A</t>
  </si>
  <si>
    <t>+/- values de cession de titres participation &amp; entreprises associées</t>
  </si>
  <si>
    <t>Reprise des pertes de valeur sur titres cédés</t>
  </si>
  <si>
    <t>Résultat de cession - juste valeur des titres</t>
  </si>
  <si>
    <t>Plus ou moins values de consolidation</t>
  </si>
  <si>
    <t>+/- value de consolidation (cession sans perte de contrôle)</t>
  </si>
  <si>
    <t>Changement de méthode et autres opérations non cash</t>
  </si>
  <si>
    <t>Impacts des fusions / absorptions (F88)</t>
  </si>
  <si>
    <t>Liaison - RESOP location simple</t>
  </si>
  <si>
    <t>Résultat des co-entreprises (à compter de 2013)</t>
  </si>
  <si>
    <t>Pertes de valeur sur Goodwill (Co-entreprises) (à compter de 2013)</t>
  </si>
  <si>
    <t>Résultats / Entreprises associées (à compter de 2013)</t>
  </si>
  <si>
    <t>Pertes de valeur / Goodwills (Entreprises associées) (à compter de 2013)</t>
  </si>
  <si>
    <t>RESULTAT FINANCIER</t>
  </si>
  <si>
    <t>COUT DE L'ENDETTEMENT FINANCIER NET</t>
  </si>
  <si>
    <t>Charges &amp; Produits d'Intérêts sur EFN</t>
  </si>
  <si>
    <t>Juste Valeur &amp; Comptabilité de Couverture s/ EFN</t>
  </si>
  <si>
    <t>AUTRES REVENUS ET CHARGES FINANCIERES</t>
  </si>
  <si>
    <t>Revenus des Actifs Financiers</t>
  </si>
  <si>
    <t>+/- Values Cession Actifs Fin. Hors Tréso. &amp; Equiv. Tréso.</t>
  </si>
  <si>
    <t>Div. &amp; QP Résultats Sociétés Transparentes Fiscalement</t>
  </si>
  <si>
    <t>Pertes de Valeur Nettes Financières</t>
  </si>
  <si>
    <t>Gains et Pertes de Change</t>
  </si>
  <si>
    <t>Var. Juste Valeur et Comptabilité de Couverture Hors EFN</t>
  </si>
  <si>
    <t>Autres Produits et Charges Financiers</t>
  </si>
  <si>
    <t>Charges et Produits de Désactualisation</t>
  </si>
  <si>
    <t>IMPOTS</t>
  </si>
  <si>
    <t>RESULTAT DES ENTREPRISES ASSOCIEES</t>
  </si>
  <si>
    <t>RESULTAT DES ACTIVITES ABANDONNEES</t>
  </si>
  <si>
    <t>TPL10_nat</t>
  </si>
  <si>
    <t>PL1002</t>
  </si>
  <si>
    <t>PL1003</t>
  </si>
  <si>
    <t>PL1004I11</t>
  </si>
  <si>
    <t>PL1004I12C</t>
  </si>
  <si>
    <t>PL1004I12I</t>
  </si>
  <si>
    <t>PL1004I4</t>
  </si>
  <si>
    <t>PL1005I12C</t>
  </si>
  <si>
    <t>PL1005I4</t>
  </si>
  <si>
    <t>PL1006</t>
  </si>
  <si>
    <t>PL1007</t>
  </si>
  <si>
    <t>PL1100</t>
  </si>
  <si>
    <t>PL1105</t>
  </si>
  <si>
    <t>PL1110</t>
  </si>
  <si>
    <t>PL1111</t>
  </si>
  <si>
    <t>PL1115</t>
  </si>
  <si>
    <t>PL1115_Fin_lease</t>
  </si>
  <si>
    <t>PL1115_Int_staff</t>
  </si>
  <si>
    <t>PL1115_Op_lease</t>
  </si>
  <si>
    <t>PL1115_Sub_clean</t>
  </si>
  <si>
    <t>PL1115_Sub_maint</t>
  </si>
  <si>
    <t>PL1115A</t>
  </si>
  <si>
    <t>PL1116</t>
  </si>
  <si>
    <t>PL1116_Op_lease</t>
  </si>
  <si>
    <t>PL1120</t>
  </si>
  <si>
    <t>PL1125</t>
  </si>
  <si>
    <t>PL1126</t>
  </si>
  <si>
    <t>PL1130</t>
  </si>
  <si>
    <t>PL1135</t>
  </si>
  <si>
    <t>PL1140</t>
  </si>
  <si>
    <t>PL1145</t>
  </si>
  <si>
    <t>PL1150</t>
  </si>
  <si>
    <t>PL1151</t>
  </si>
  <si>
    <t>PL1155</t>
  </si>
  <si>
    <t>PL1160</t>
  </si>
  <si>
    <t>PL1165</t>
  </si>
  <si>
    <t>PL1170</t>
  </si>
  <si>
    <t>PL1175</t>
  </si>
  <si>
    <t>PL1180</t>
  </si>
  <si>
    <t>PL1181</t>
  </si>
  <si>
    <t>PL1182</t>
  </si>
  <si>
    <t>PL1183</t>
  </si>
  <si>
    <t>PL1184</t>
  </si>
  <si>
    <t>GROSS_MARGIN_nat</t>
  </si>
  <si>
    <t>TPL12_nat</t>
  </si>
  <si>
    <t>PL1210</t>
  </si>
  <si>
    <t>PL1211</t>
  </si>
  <si>
    <t>PL1215</t>
  </si>
  <si>
    <t>PL1216</t>
  </si>
  <si>
    <t>PL1240</t>
  </si>
  <si>
    <t>PL1245</t>
  </si>
  <si>
    <t>PL1250</t>
  </si>
  <si>
    <t>PL1255</t>
  </si>
  <si>
    <t>PL1260</t>
  </si>
  <si>
    <t>PL1265</t>
  </si>
  <si>
    <t>PL1270</t>
  </si>
  <si>
    <t>TPL13_nat</t>
  </si>
  <si>
    <t>PL1310</t>
  </si>
  <si>
    <t>PL1311</t>
  </si>
  <si>
    <t>PL1315</t>
  </si>
  <si>
    <t>PL1315_Conslt</t>
  </si>
  <si>
    <t>PL1315_Int_Staff</t>
  </si>
  <si>
    <t>PL1315_Travel</t>
  </si>
  <si>
    <t>PL1316</t>
  </si>
  <si>
    <t>PL1320</t>
  </si>
  <si>
    <t>PL1340</t>
  </si>
  <si>
    <t>PL1345</t>
  </si>
  <si>
    <t>PL1350</t>
  </si>
  <si>
    <t>PL1355</t>
  </si>
  <si>
    <t>PL1356</t>
  </si>
  <si>
    <t>PL1357</t>
  </si>
  <si>
    <t>PL1360</t>
  </si>
  <si>
    <t>PL1365</t>
  </si>
  <si>
    <t>PL1370</t>
  </si>
  <si>
    <t>TPL14_nat</t>
  </si>
  <si>
    <t>PL10L</t>
  </si>
  <si>
    <t>PL119L</t>
  </si>
  <si>
    <t>PL129L</t>
  </si>
  <si>
    <t>PL139L</t>
  </si>
  <si>
    <t>PL1400</t>
  </si>
  <si>
    <t>PL1410</t>
  </si>
  <si>
    <t>PL1415</t>
  </si>
  <si>
    <t>PL1420</t>
  </si>
  <si>
    <t>PL1425</t>
  </si>
  <si>
    <t>PL1430</t>
  </si>
  <si>
    <t>PL1440</t>
  </si>
  <si>
    <t>PL149L</t>
  </si>
  <si>
    <t>TPL15_nat</t>
  </si>
  <si>
    <t>PL1500</t>
  </si>
  <si>
    <t>PL1520</t>
  </si>
  <si>
    <t>TPL16_nat</t>
  </si>
  <si>
    <t>PL1600</t>
  </si>
  <si>
    <t>PL1620</t>
  </si>
  <si>
    <t>TPL1_nat</t>
  </si>
  <si>
    <t>TPL2</t>
  </si>
  <si>
    <t>TPL21</t>
  </si>
  <si>
    <t>TPL210</t>
  </si>
  <si>
    <t>TPL213</t>
  </si>
  <si>
    <t>TPL22</t>
  </si>
  <si>
    <t>TPL220</t>
  </si>
  <si>
    <t>TPL221</t>
  </si>
  <si>
    <t>TPL222</t>
  </si>
  <si>
    <t>TPL223</t>
  </si>
  <si>
    <t>TPL224</t>
  </si>
  <si>
    <t>TPL225</t>
  </si>
  <si>
    <t>TPL226</t>
  </si>
  <si>
    <t>TPL227</t>
  </si>
  <si>
    <t>TPL4</t>
  </si>
  <si>
    <t>TPL5</t>
  </si>
  <si>
    <t>TPL6</t>
  </si>
  <si>
    <t>Litse_Indic</t>
  </si>
  <si>
    <t>Liste_Ecarts</t>
  </si>
  <si>
    <t>Vehicle_peak_Count_Tech</t>
  </si>
  <si>
    <t>Vehicle_peak_Count_Tech_2</t>
  </si>
  <si>
    <t>Vehicle_peak_Hold_Tech</t>
  </si>
  <si>
    <t>Aver_age_fl_Count_Tech</t>
  </si>
  <si>
    <t>Aver_age_fl_Count_Tech_2</t>
  </si>
  <si>
    <t>Aver_age_fl_Hold_Tech</t>
  </si>
  <si>
    <t>Tot_nb_vehicle_Count_Tech</t>
  </si>
  <si>
    <t>Tot_nb_vehicle_Count_Tech_2</t>
  </si>
  <si>
    <t>Tot_nb_vehicle_Hold_Tech</t>
  </si>
  <si>
    <t>Safety_comp_rate_A_CPT</t>
  </si>
  <si>
    <t>Safety_comp_rate_B_CPT</t>
  </si>
  <si>
    <t>Safety_comp_rate_C_CPT</t>
  </si>
  <si>
    <t>Safety_comp_rate_Total_CPT</t>
  </si>
  <si>
    <t>Nb_FTE_Count_Tech</t>
  </si>
  <si>
    <t>Nb_FTE_Count_Tech_2</t>
  </si>
  <si>
    <t>Nb_FTE_Hold_Tech</t>
  </si>
  <si>
    <t>Int_staff_FTE_Count_Tech</t>
  </si>
  <si>
    <t>Int_staff_FTE_Count_Tech_2</t>
  </si>
  <si>
    <t>Int_staff_FTE_Hold_Tech</t>
  </si>
  <si>
    <t>Quality_comp_rate_A_CPT</t>
  </si>
  <si>
    <t>Quality_comp_rate_B_CPT</t>
  </si>
  <si>
    <t>Quality_comp_rate_C_CPT</t>
  </si>
  <si>
    <t>Quality_comp_rate_Total_CPT</t>
  </si>
  <si>
    <t>rate_env_comp_A_CPT</t>
  </si>
  <si>
    <t>rate_env_comp_B_CPT</t>
  </si>
  <si>
    <t>rate_env_comp_C_CPT</t>
  </si>
  <si>
    <t>rate_env_comp_Total_CPT</t>
  </si>
  <si>
    <t>Total_conso</t>
  </si>
  <si>
    <t>REVENUE FROM ORDINARY ACTIVITIES (by nature)</t>
  </si>
  <si>
    <t>COST OF SALES (COS) (by nature)</t>
  </si>
  <si>
    <t>GROSS MARGIN (by nature)</t>
  </si>
  <si>
    <t>SELLING EXPENSES (by nature)</t>
  </si>
  <si>
    <t>GENERAL AND ADMINISTRATIVE COSTS (by nature)</t>
  </si>
  <si>
    <t>OTHER OPERATING REVENUE AND EXPENSE (by nature)</t>
  </si>
  <si>
    <t>PROFIT OR LOSS OF ASSOCIATES (from 2013) (by nature)</t>
  </si>
  <si>
    <t>OPERATING PROFIT (by nature)</t>
  </si>
  <si>
    <t>PROFIT OR LOSS OF JOINT VENTURES (from 2013) (by nature)</t>
  </si>
  <si>
    <t>{TM1DRILLDOWNMEMBER( {TM1FILTERBYPATTERN( {TM1SUBSETALL( [Indicator] )}, "Ind_op")}, ALL, RECURSIVE )}</t>
  </si>
  <si>
    <t>Op_hours_km</t>
  </si>
  <si>
    <t>Tot_km</t>
  </si>
  <si>
    <t>Rev_km</t>
  </si>
  <si>
    <t>Tot_km_fuel</t>
  </si>
  <si>
    <t>Tot_km_biofuel</t>
  </si>
  <si>
    <t>Tot_km_elec</t>
  </si>
  <si>
    <t>Tot_km_gas</t>
  </si>
  <si>
    <t>Tot_km_subcontract</t>
  </si>
  <si>
    <t>Tot_driv_hours</t>
  </si>
  <si>
    <t>Driv_shift_hours</t>
  </si>
  <si>
    <t>Driv_rev_hours</t>
  </si>
  <si>
    <t>Driv_over_hours</t>
  </si>
  <si>
    <t>Subcontract_driv_hours</t>
  </si>
  <si>
    <t>Rev_driv_hours</t>
  </si>
  <si>
    <t>Rev_km_tkm</t>
  </si>
  <si>
    <t>Driv_over_ratio</t>
  </si>
  <si>
    <t>Flt_mgmt</t>
  </si>
  <si>
    <t>nb_breakdowns</t>
  </si>
  <si>
    <t>Vehicle_peak</t>
  </si>
  <si>
    <t>Aver_age_fl</t>
  </si>
  <si>
    <t>Tot_nb_vehicle</t>
  </si>
  <si>
    <t>Tot_mcf_paid_hours</t>
  </si>
  <si>
    <t>Break_rate</t>
  </si>
  <si>
    <t>Sp_vehicle_rate</t>
  </si>
  <si>
    <t>Target_flt</t>
  </si>
  <si>
    <t>Target_flt_Count_Tech</t>
  </si>
  <si>
    <t>Target_flt_Count_Tech_2</t>
  </si>
  <si>
    <t>Target_flt_Hold_Tech</t>
  </si>
  <si>
    <t>Safe_mgmt</t>
  </si>
  <si>
    <t>Tot_nb_accidents</t>
  </si>
  <si>
    <t>Tot_nb_days_lost</t>
  </si>
  <si>
    <t>Nb_vehi_accidents</t>
  </si>
  <si>
    <t>Nb_min_pass_inj</t>
  </si>
  <si>
    <t>Nb_ser_pass_inj</t>
  </si>
  <si>
    <t>Nb_pass_fatal</t>
  </si>
  <si>
    <t>Tot_nb_pass_inj</t>
  </si>
  <si>
    <t>Work_acc_freq_rate</t>
  </si>
  <si>
    <t>Work_acc_sev_rate</t>
  </si>
  <si>
    <t>Vehicle_acc_freq</t>
  </si>
  <si>
    <t>Signal_danger</t>
  </si>
  <si>
    <t>Safety_comp_rate_A</t>
  </si>
  <si>
    <t>Safety_comp_rate_B</t>
  </si>
  <si>
    <t>Safety_comp_rate_C</t>
  </si>
  <si>
    <t>Hu_ressources</t>
  </si>
  <si>
    <t>Nb_FTE</t>
  </si>
  <si>
    <t>Int_staff_FTE</t>
  </si>
  <si>
    <t>Staff_term_period</t>
  </si>
  <si>
    <t>Tot_work_days</t>
  </si>
  <si>
    <t>Tot_abs_days</t>
  </si>
  <si>
    <t>Staff_turn_rate</t>
  </si>
  <si>
    <t>Staf_abs_rate</t>
  </si>
  <si>
    <t>Suppot_ope_staff</t>
  </si>
  <si>
    <t>Suppot_ope_staff_Count_Tech</t>
  </si>
  <si>
    <t>Suppot_ope_staff_Count_Tech_2</t>
  </si>
  <si>
    <t>Suppot_ope_staff_Hold_Tech</t>
  </si>
  <si>
    <t>Ope_staff</t>
  </si>
  <si>
    <t>Ope_staff_Count_Tech</t>
  </si>
  <si>
    <t>Ope_staff_count_Tech_2</t>
  </si>
  <si>
    <t>Ope_staff_Hold_Tech</t>
  </si>
  <si>
    <t>Cust_service</t>
  </si>
  <si>
    <t>Nb_op_serv</t>
  </si>
  <si>
    <t>Nb_serv_on_time</t>
  </si>
  <si>
    <t>Nb_complaints</t>
  </si>
  <si>
    <t>Nb_pass</t>
  </si>
  <si>
    <t>Contract_perc_punctuality</t>
  </si>
  <si>
    <t>Respect_contract_perc_punctuality</t>
  </si>
  <si>
    <t>Compl_pass</t>
  </si>
  <si>
    <t>Quality_comp_rate_A</t>
  </si>
  <si>
    <t>Quality_comp_rate_B</t>
  </si>
  <si>
    <t>Quality_comp_rate_C</t>
  </si>
  <si>
    <t>Bus_dev</t>
  </si>
  <si>
    <t>Plan_rev_new_contr</t>
  </si>
  <si>
    <t>Plan_rev_ans_new_contr</t>
  </si>
  <si>
    <t>Plan_rev_won_renew_contr</t>
  </si>
  <si>
    <t>Plan_rev_ans_renew_contr</t>
  </si>
  <si>
    <t>Perc_new_contr</t>
  </si>
  <si>
    <t>Perc_renew_contr</t>
  </si>
  <si>
    <t>Order_book</t>
  </si>
  <si>
    <t>Env_mgmt</t>
  </si>
  <si>
    <t>DLE</t>
  </si>
  <si>
    <t>Fuel_consu</t>
  </si>
  <si>
    <t>Biofuel_consu</t>
  </si>
  <si>
    <t>Elec_consu</t>
  </si>
  <si>
    <t>Gas_consu</t>
  </si>
  <si>
    <t>fuel_consu_100_km</t>
  </si>
  <si>
    <t>Biofuel_consu_100_km</t>
  </si>
  <si>
    <t>Elec_consu_100_km</t>
  </si>
  <si>
    <t>Gas_consu_100_km</t>
  </si>
  <si>
    <t>Tot_wat_op</t>
  </si>
  <si>
    <t>H2O_km</t>
  </si>
  <si>
    <t>rate_env_comp_A</t>
  </si>
  <si>
    <t>rate_env_comp_B</t>
  </si>
  <si>
    <t>rate_env_comp_C</t>
  </si>
  <si>
    <t>Work_unit</t>
  </si>
  <si>
    <t>Pass_rev_nb_pass</t>
  </si>
  <si>
    <t>Tot_rev_km</t>
  </si>
  <si>
    <t>Tot_rev_hours</t>
  </si>
  <si>
    <t>Tot_rev_vehicle</t>
  </si>
  <si>
    <t>Tot_rev_op_serv</t>
  </si>
  <si>
    <t>Tot_rev_tot_km</t>
  </si>
  <si>
    <t>Tot_transp_cost_km</t>
  </si>
  <si>
    <t>Driv_costs_km</t>
  </si>
  <si>
    <t>Driv_staff_paid_hours</t>
  </si>
  <si>
    <t>Cost_fuel_100km</t>
  </si>
  <si>
    <t>Cost_biofuel_100km</t>
  </si>
  <si>
    <t>Cost_elec_100km</t>
  </si>
  <si>
    <t>Cost_gas_100km</t>
  </si>
  <si>
    <t>Fl_maint_cost_km</t>
  </si>
  <si>
    <t>Fl_maint_cost_nb_vehicle</t>
  </si>
  <si>
    <t>Fl_maint_staff_paid_hours</t>
  </si>
  <si>
    <t>Fl_cost_nb_vehicle</t>
  </si>
  <si>
    <t>Cost_cust_pass</t>
  </si>
  <si>
    <t>Tot_staff_costs_empl_fte</t>
  </si>
  <si>
    <t>Tot_int_costs_int_empl_fte</t>
  </si>
  <si>
    <t>Subcontract_cost_km</t>
  </si>
  <si>
    <t>Subcontract_cost_driv</t>
  </si>
  <si>
    <t>PMM_D</t>
  </si>
  <si>
    <t>PMM_D1</t>
  </si>
  <si>
    <t>PMM_D2</t>
  </si>
  <si>
    <t>PMM_D3</t>
  </si>
  <si>
    <t>PMM_D_CWU</t>
  </si>
  <si>
    <t>PMM_D_PWU</t>
  </si>
  <si>
    <t>PMM_M</t>
  </si>
  <si>
    <t>PMM_M1</t>
  </si>
  <si>
    <t>PMM_M2</t>
  </si>
  <si>
    <t>PMM_M3</t>
  </si>
  <si>
    <t>PMM_M_CWU</t>
  </si>
  <si>
    <t>PMM_M_PWU</t>
  </si>
  <si>
    <t>PMM_E</t>
  </si>
  <si>
    <t>PMM_E1</t>
  </si>
  <si>
    <t>PMM_E2</t>
  </si>
  <si>
    <t>PMM_E3</t>
  </si>
  <si>
    <t>PMM_E_CWU</t>
  </si>
  <si>
    <t>PMM_E_PWU</t>
  </si>
  <si>
    <t>PMM_F</t>
  </si>
  <si>
    <t>PMM_F1</t>
  </si>
  <si>
    <t>PMM_F2</t>
  </si>
  <si>
    <t>PMM_F3</t>
  </si>
  <si>
    <t>PMM_F_CWU</t>
  </si>
  <si>
    <t>PMM_F_PWU</t>
  </si>
  <si>
    <t>PMM_O</t>
  </si>
  <si>
    <t>PMM_O1</t>
  </si>
  <si>
    <t>PMM_O2</t>
  </si>
  <si>
    <t>PMM_O3</t>
  </si>
  <si>
    <t>PMM_O_CWU</t>
  </si>
  <si>
    <t>PMM_O_PWU</t>
  </si>
  <si>
    <t>PMM_GM_IMPACT_D</t>
  </si>
  <si>
    <t>PMM_GM_IMPACT_D1</t>
  </si>
  <si>
    <t>PMM_GM_IMPACT_D2</t>
  </si>
  <si>
    <t>PMM_GM_IMPACT_D3</t>
  </si>
  <si>
    <t>PMM_GM_IMPACT_DCOMP</t>
  </si>
  <si>
    <t>PMM_GM_IMPACT_DMISS</t>
  </si>
  <si>
    <t>PMM_GM_IMPACT_M</t>
  </si>
  <si>
    <t>PMM_GM_IMPACT_M1</t>
  </si>
  <si>
    <t>PMM_GM_IMPACT_M2</t>
  </si>
  <si>
    <t>PMM_GM_IMPACT_M3</t>
  </si>
  <si>
    <t>PMM_GM_IMPACT_MCOMP</t>
  </si>
  <si>
    <t>PMM_GM_IMPACT_MMISS</t>
  </si>
  <si>
    <t>PMM_GM_IMPACT_E</t>
  </si>
  <si>
    <t>PMM_GM_IMPACT_E1</t>
  </si>
  <si>
    <t>PMM_GM_IMPACT_E2</t>
  </si>
  <si>
    <t>PMM_GM_IMPACT_E3</t>
  </si>
  <si>
    <t>PMM_GM_IMPACT_ECOMP</t>
  </si>
  <si>
    <t>PMM_GM_IMPACT_EMISS</t>
  </si>
  <si>
    <t>PMM_GM_IMPACT_F</t>
  </si>
  <si>
    <t>PMM_GM_IMPACT_F1</t>
  </si>
  <si>
    <t>PMM_GM_IMPACT_F2</t>
  </si>
  <si>
    <t>PMM_GM_IMPACT_F3</t>
  </si>
  <si>
    <t>PMM_GM_IMPACT_FCOMP</t>
  </si>
  <si>
    <t>PMM_GM_IMPACT_FMISS</t>
  </si>
  <si>
    <t>PMM_GM_IMPACT_O</t>
  </si>
  <si>
    <t>PMM_GM_IMPACT_O1</t>
  </si>
  <si>
    <t>PMM_GM_IMPACT_O2</t>
  </si>
  <si>
    <t>PMM_GM_IMPACT_O3</t>
  </si>
  <si>
    <t>PMM_GM_IMPACT_OCOMP</t>
  </si>
  <si>
    <t>PMM_GM_IMPACT_OMISS</t>
  </si>
  <si>
    <t>PMM_GM_IMPACT_VOL_TOT</t>
  </si>
  <si>
    <t>PMM_GM_IMPACT_DVOL</t>
  </si>
  <si>
    <t>PMM_GM_IMPACT_MVOL</t>
  </si>
  <si>
    <t>PMM_GM_IMPACT_EVOL</t>
  </si>
  <si>
    <t>PMM_GM_IMPACT_FVOL</t>
  </si>
  <si>
    <t>PMM_GM_IMPACT_OVOL</t>
  </si>
  <si>
    <t>EUR</t>
  </si>
  <si>
    <t>LCL</t>
  </si>
  <si>
    <t>Name</t>
  </si>
  <si>
    <t>Source</t>
  </si>
  <si>
    <t>United Kingdom</t>
  </si>
  <si>
    <t>TRANSDEV PLC</t>
  </si>
  <si>
    <t>GREEN TOMATO CARS</t>
  </si>
  <si>
    <t>SOVEREIGN</t>
  </si>
  <si>
    <t>Trident Heritage Limited</t>
  </si>
  <si>
    <t>BLAZEFIELD</t>
  </si>
  <si>
    <t>TRANSDEV BLAZEFIELD LIMITED</t>
  </si>
  <si>
    <t>PROGETOURS</t>
  </si>
  <si>
    <t>VAL D'EUROPE AIRPORT</t>
  </si>
  <si>
    <t>VISUAL</t>
  </si>
  <si>
    <t>Autocars Chambon-Gros</t>
  </si>
  <si>
    <t>VT SHUTTLE</t>
  </si>
  <si>
    <t>TRANSDEV ON DEMAND France</t>
  </si>
  <si>
    <t>GREEN_TOMATO_CARS</t>
  </si>
  <si>
    <t>GREENTOMATOCARS LEASING</t>
  </si>
  <si>
    <t>PL1116_XX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</si>
</sst>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+ &quot;@"/>
    <numFmt numFmtId="165" formatCode="#,##0.0"/>
    <numFmt numFmtId="166" formatCode="0.0"/>
    <numFmt numFmtId="167" formatCode="&quot;- &quot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DashDot">
        <color theme="1" tint="0.34998626667073579"/>
      </right>
      <top/>
      <bottom/>
      <diagonal/>
    </border>
    <border>
      <left/>
      <right style="mediumDashDot">
        <color theme="0"/>
      </right>
      <top/>
      <bottom/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0" fillId="4" borderId="0" xfId="0" applyFill="1"/>
    <xf numFmtId="165" fontId="0" fillId="2" borderId="0" xfId="0" applyNumberFormat="1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165" fontId="8" fillId="5" borderId="0" xfId="0" applyNumberFormat="1" applyFont="1" applyFill="1"/>
    <xf numFmtId="166" fontId="8" fillId="5" borderId="0" xfId="0" applyNumberFormat="1" applyFont="1" applyFill="1"/>
    <xf numFmtId="0" fontId="6" fillId="0" borderId="0" xfId="0" applyFont="1" applyAlignment="1">
      <alignment horizontal="left" indent="1"/>
    </xf>
    <xf numFmtId="165" fontId="6" fillId="0" borderId="0" xfId="0" applyNumberFormat="1" applyFont="1"/>
    <xf numFmtId="3" fontId="6" fillId="0" borderId="0" xfId="0" applyNumberFormat="1" applyFont="1"/>
    <xf numFmtId="0" fontId="6" fillId="2" borderId="0" xfId="0" applyFont="1" applyFill="1" applyAlignment="1">
      <alignment horizontal="left" indent="1"/>
    </xf>
    <xf numFmtId="166" fontId="6" fillId="2" borderId="0" xfId="0" applyNumberFormat="1" applyFont="1" applyFill="1"/>
    <xf numFmtId="0" fontId="6" fillId="6" borderId="0" xfId="0" applyFont="1" applyFill="1" applyAlignment="1">
      <alignment horizontal="left" indent="1"/>
    </xf>
    <xf numFmtId="166" fontId="6" fillId="6" borderId="0" xfId="0" applyNumberFormat="1" applyFont="1" applyFill="1"/>
    <xf numFmtId="165" fontId="4" fillId="7" borderId="0" xfId="0" applyNumberFormat="1" applyFont="1" applyFill="1"/>
    <xf numFmtId="164" fontId="4" fillId="7" borderId="0" xfId="0" applyNumberFormat="1" applyFont="1" applyFill="1" applyAlignment="1"/>
    <xf numFmtId="0" fontId="0" fillId="0" borderId="0" xfId="0" quotePrefix="1"/>
    <xf numFmtId="0" fontId="5" fillId="8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5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 wrapText="1"/>
    </xf>
    <xf numFmtId="0" fontId="4" fillId="0" borderId="0" xfId="0" applyFont="1"/>
    <xf numFmtId="167" fontId="4" fillId="7" borderId="0" xfId="0" applyNumberFormat="1" applyFont="1" applyFill="1" applyAlignment="1"/>
    <xf numFmtId="167" fontId="0" fillId="2" borderId="0" xfId="0" applyNumberFormat="1" applyFill="1" applyAlignment="1">
      <alignment horizontal="left" indent="1"/>
    </xf>
    <xf numFmtId="49" fontId="0" fillId="0" borderId="0" xfId="0" applyNumberFormat="1" applyAlignment="1">
      <alignment horizontal="left" indent="2"/>
    </xf>
    <xf numFmtId="0" fontId="0" fillId="9" borderId="0" xfId="0" applyFill="1"/>
    <xf numFmtId="0" fontId="0" fillId="0" borderId="0" xfId="0" quotePrefix="1" applyNumberFormat="1"/>
    <xf numFmtId="0" fontId="5" fillId="8" borderId="0" xfId="0" applyFont="1" applyFill="1" applyAlignment="1">
      <alignment horizontal="centerContinuous" vertical="center" wrapText="1"/>
    </xf>
    <xf numFmtId="165" fontId="4" fillId="7" borderId="0" xfId="0" applyNumberFormat="1" applyFont="1" applyFill="1" applyBorder="1"/>
    <xf numFmtId="165" fontId="4" fillId="7" borderId="1" xfId="0" applyNumberFormat="1" applyFont="1" applyFill="1" applyBorder="1"/>
    <xf numFmtId="165" fontId="0" fillId="2" borderId="0" xfId="0" applyNumberFormat="1" applyFill="1" applyBorder="1"/>
    <xf numFmtId="165" fontId="0" fillId="2" borderId="1" xfId="0" applyNumberFormat="1" applyFill="1" applyBorder="1"/>
    <xf numFmtId="165" fontId="0" fillId="0" borderId="0" xfId="0" applyNumberFormat="1" applyBorder="1"/>
    <xf numFmtId="165" fontId="0" fillId="0" borderId="1" xfId="0" applyNumberFormat="1" applyBorder="1"/>
    <xf numFmtId="0" fontId="5" fillId="8" borderId="0" xfId="0" applyFont="1" applyFill="1" applyBorder="1" applyAlignment="1">
      <alignment horizontal="centerContinuous" vertical="center" wrapText="1"/>
    </xf>
    <xf numFmtId="0" fontId="5" fillId="8" borderId="2" xfId="0" applyFont="1" applyFill="1" applyBorder="1" applyAlignment="1">
      <alignment horizontal="centerContinuous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167" fontId="0" fillId="2" borderId="0" xfId="0" applyNumberFormat="1" applyFill="1" applyAlignment="1">
      <alignment horizontal="left" indent="2"/>
    </xf>
    <xf numFmtId="49" fontId="0" fillId="0" borderId="0" xfId="0" applyNumberFormat="1" applyAlignment="1">
      <alignment horizontal="left" indent="3"/>
    </xf>
    <xf numFmtId="164" fontId="0" fillId="2" borderId="0" xfId="0" applyNumberFormat="1" applyFill="1" applyAlignment="1">
      <alignment horizontal="left" indent="1"/>
    </xf>
    <xf numFmtId="164" fontId="0" fillId="2" borderId="0" xfId="0" applyNumberFormat="1" applyFill="1" applyAlignment="1">
      <alignment horizontal="left" indent="2"/>
    </xf>
    <xf numFmtId="0" fontId="0" fillId="0" borderId="0" xfId="0" applyAlignment="1">
      <alignment horizontal="center"/>
    </xf>
  </cellXfs>
  <cellStyles count="2">
    <cellStyle name="Normal" xfId="0" builtinId="0"/>
    <cellStyle name="Normal 3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10</xdr:row>
      <xdr:rowOff>161925</xdr:rowOff>
    </xdr:from>
    <xdr:to>
      <xdr:col>2</xdr:col>
      <xdr:colOff>1809750</xdr:colOff>
      <xdr:row>16</xdr:row>
      <xdr:rowOff>66675</xdr:rowOff>
    </xdr:to>
    <xdr:sp macro="" textlink="">
      <xdr:nvSpPr>
        <xdr:cNvPr id="2" name="Rectangle à coins arrondis 1"/>
        <xdr:cNvSpPr/>
      </xdr:nvSpPr>
      <xdr:spPr>
        <a:xfrm>
          <a:off x="2057401" y="161925"/>
          <a:ext cx="1457324" cy="1047750"/>
        </a:xfrm>
        <a:prstGeom prst="wedgeRoundRectCallout">
          <a:avLst>
            <a:gd name="adj1" fmla="val 103022"/>
            <a:gd name="adj2" fmla="val 8338"/>
            <a:gd name="adj3" fmla="val 16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00" b="1">
              <a:solidFill>
                <a:srgbClr val="FF0000"/>
              </a:solidFill>
            </a:rPr>
            <a:t>Modifier les paramètres et faire</a:t>
          </a:r>
          <a:r>
            <a:rPr lang="fr-FR" sz="1000" b="1" baseline="0">
              <a:solidFill>
                <a:srgbClr val="FF0000"/>
              </a:solidFill>
            </a:rPr>
            <a:t> </a:t>
          </a:r>
          <a:r>
            <a:rPr lang="fr-FR" sz="1500" b="1" baseline="0">
              <a:solidFill>
                <a:srgbClr val="FF0000"/>
              </a:solidFill>
            </a:rPr>
            <a:t>ALT F9 </a:t>
          </a:r>
          <a:r>
            <a:rPr lang="fr-FR" sz="1000" b="1" baseline="0">
              <a:solidFill>
                <a:srgbClr val="FF0000"/>
              </a:solidFill>
            </a:rPr>
            <a:t>pour rafraichir</a:t>
          </a:r>
          <a:endParaRPr lang="fr-FR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752476</xdr:colOff>
      <xdr:row>15</xdr:row>
      <xdr:rowOff>133349</xdr:rowOff>
    </xdr:from>
    <xdr:to>
      <xdr:col>1</xdr:col>
      <xdr:colOff>1704976</xdr:colOff>
      <xdr:row>19</xdr:row>
      <xdr:rowOff>257174</xdr:rowOff>
    </xdr:to>
    <xdr:sp macro="" textlink="">
      <xdr:nvSpPr>
        <xdr:cNvPr id="3" name="Rectangle à coins arrondis 2"/>
        <xdr:cNvSpPr/>
      </xdr:nvSpPr>
      <xdr:spPr>
        <a:xfrm>
          <a:off x="752476" y="1466849"/>
          <a:ext cx="952500" cy="885825"/>
        </a:xfrm>
        <a:prstGeom prst="wedgeRoundRectCallout">
          <a:avLst>
            <a:gd name="adj1" fmla="val -104887"/>
            <a:gd name="adj2" fmla="val 56519"/>
            <a:gd name="adj3" fmla="val 16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00" b="1">
              <a:solidFill>
                <a:srgbClr val="FF0000"/>
              </a:solidFill>
            </a:rPr>
            <a:t>Zoom</a:t>
          </a:r>
          <a:r>
            <a:rPr lang="fr-FR" sz="1000" b="1" baseline="0">
              <a:solidFill>
                <a:srgbClr val="FF0000"/>
              </a:solidFill>
            </a:rPr>
            <a:t> : double click sur le + / -</a:t>
          </a:r>
          <a:endParaRPr lang="fr-FR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447675</xdr:colOff>
      <xdr:row>12</xdr:row>
      <xdr:rowOff>180975</xdr:rowOff>
    </xdr:from>
    <xdr:to>
      <xdr:col>11</xdr:col>
      <xdr:colOff>666749</xdr:colOff>
      <xdr:row>17</xdr:row>
      <xdr:rowOff>104775</xdr:rowOff>
    </xdr:to>
    <xdr:sp macro="" textlink="">
      <xdr:nvSpPr>
        <xdr:cNvPr id="5" name="Rectangle à coins arrondis 4"/>
        <xdr:cNvSpPr/>
      </xdr:nvSpPr>
      <xdr:spPr>
        <a:xfrm>
          <a:off x="8658225" y="561975"/>
          <a:ext cx="3962399" cy="876300"/>
        </a:xfrm>
        <a:prstGeom prst="wedgeRoundRectCallout">
          <a:avLst>
            <a:gd name="adj1" fmla="val -110944"/>
            <a:gd name="adj2" fmla="val 74444"/>
            <a:gd name="adj3" fmla="val 16667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00" b="1">
              <a:solidFill>
                <a:srgbClr val="FF0000"/>
              </a:solidFill>
            </a:rPr>
            <a:t>Local Gaap = Local_Gaap_Mgmt_tool + Delta_vector_input</a:t>
          </a:r>
        </a:p>
        <a:p>
          <a:pPr algn="ctr"/>
          <a:r>
            <a:rPr lang="fr-FR" sz="1000" b="1">
              <a:solidFill>
                <a:schemeClr val="accent1">
                  <a:lumMod val="50000"/>
                </a:schemeClr>
              </a:solidFill>
            </a:rPr>
            <a:t>Local_Gaap_Mgmt_tool (Données chargées par les pays)</a:t>
          </a:r>
        </a:p>
        <a:p>
          <a:pPr algn="ctr"/>
          <a:r>
            <a:rPr lang="fr-FR" sz="1000" b="1">
              <a:solidFill>
                <a:schemeClr val="accent3">
                  <a:lumMod val="50000"/>
                </a:schemeClr>
              </a:solidFill>
            </a:rPr>
            <a:t>Delta_vector_input = Local_Gaap_Vector (Cube VECTOR) - </a:t>
          </a:r>
          <a:r>
            <a:rPr lang="fr-FR" sz="1000" b="1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Local_Gaap_Mgmt_tool </a:t>
          </a:r>
          <a:endParaRPr lang="fr-FR" sz="1000" b="1">
            <a:solidFill>
              <a:schemeClr val="accent3">
                <a:lumMod val="50000"/>
              </a:schemeClr>
            </a:solidFill>
          </a:endParaRPr>
        </a:p>
        <a:p>
          <a:pPr algn="ctr"/>
          <a:endParaRPr lang="fr-FR" sz="10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752476</xdr:colOff>
      <xdr:row>15</xdr:row>
      <xdr:rowOff>133349</xdr:rowOff>
    </xdr:from>
    <xdr:to>
      <xdr:col>1</xdr:col>
      <xdr:colOff>1704976</xdr:colOff>
      <xdr:row>19</xdr:row>
      <xdr:rowOff>257174</xdr:rowOff>
    </xdr:to>
    <xdr:sp macro="" textlink="">
      <xdr:nvSpPr>
        <xdr:cNvPr id="3" name="Rectangle à coins arrondis 2"/>
        <xdr:cNvSpPr/>
      </xdr:nvSpPr>
      <xdr:spPr>
        <a:xfrm>
          <a:off x="752476" y="1085849"/>
          <a:ext cx="952500" cy="885825"/>
        </a:xfrm>
        <a:prstGeom prst="wedgeRoundRectCallout">
          <a:avLst>
            <a:gd name="adj1" fmla="val -104887"/>
            <a:gd name="adj2" fmla="val 56519"/>
            <a:gd name="adj3" fmla="val 16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00" b="1">
              <a:solidFill>
                <a:srgbClr val="FF0000"/>
              </a:solidFill>
            </a:rPr>
            <a:t>Zoom</a:t>
          </a:r>
          <a:r>
            <a:rPr lang="fr-FR" sz="1000" b="1" baseline="0">
              <a:solidFill>
                <a:srgbClr val="FF0000"/>
              </a:solidFill>
            </a:rPr>
            <a:t> : double click sur le + / -</a:t>
          </a:r>
          <a:endParaRPr lang="fr-FR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228600</xdr:colOff>
      <xdr:row>12</xdr:row>
      <xdr:rowOff>85725</xdr:rowOff>
    </xdr:from>
    <xdr:to>
      <xdr:col>13</xdr:col>
      <xdr:colOff>380999</xdr:colOff>
      <xdr:row>17</xdr:row>
      <xdr:rowOff>123825</xdr:rowOff>
    </xdr:to>
    <xdr:sp macro="" textlink="">
      <xdr:nvSpPr>
        <xdr:cNvPr id="4" name="Rectangle à coins arrondis 3"/>
        <xdr:cNvSpPr/>
      </xdr:nvSpPr>
      <xdr:spPr>
        <a:xfrm>
          <a:off x="9029700" y="466725"/>
          <a:ext cx="3962399" cy="990600"/>
        </a:xfrm>
        <a:prstGeom prst="wedgeRoundRectCallout">
          <a:avLst>
            <a:gd name="adj1" fmla="val -110944"/>
            <a:gd name="adj2" fmla="val 74444"/>
            <a:gd name="adj3" fmla="val 16667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00" b="1">
              <a:solidFill>
                <a:srgbClr val="FF0000"/>
              </a:solidFill>
            </a:rPr>
            <a:t>IFRS_restatements = I</a:t>
          </a:r>
          <a:r>
            <a:rPr lang="fr-FR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FRS_restatements</a:t>
          </a:r>
          <a:r>
            <a:rPr lang="fr-FR" sz="1000" b="1">
              <a:solidFill>
                <a:srgbClr val="FF0000"/>
              </a:solidFill>
            </a:rPr>
            <a:t>_Mgmt_tool + Delta_vector_IFRS_restatements</a:t>
          </a:r>
        </a:p>
        <a:p>
          <a:pPr algn="ctr"/>
          <a:r>
            <a:rPr lang="fr-FR" sz="1000" b="1">
              <a:solidFill>
                <a:schemeClr val="accent1">
                  <a:lumMod val="50000"/>
                </a:schemeClr>
              </a:solidFill>
            </a:rPr>
            <a:t>IFRS_restatements_Mgmt_tool (Données chargées par les pays)</a:t>
          </a:r>
        </a:p>
        <a:p>
          <a:pPr algn="ctr"/>
          <a:r>
            <a:rPr lang="fr-FR" sz="1000" b="1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rPr>
            <a:t>Delta_vector_IFRS_restatements = IFRS_restatements_Vector (Cube VECTOR) - IFRS_restatements_Mgmt_tool </a:t>
          </a:r>
        </a:p>
        <a:p>
          <a:pPr algn="ctr"/>
          <a:endParaRPr lang="fr-FR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1847850</xdr:colOff>
      <xdr:row>10</xdr:row>
      <xdr:rowOff>95250</xdr:rowOff>
    </xdr:from>
    <xdr:to>
      <xdr:col>2</xdr:col>
      <xdr:colOff>1419224</xdr:colOff>
      <xdr:row>16</xdr:row>
      <xdr:rowOff>0</xdr:rowOff>
    </xdr:to>
    <xdr:sp macro="" textlink="">
      <xdr:nvSpPr>
        <xdr:cNvPr id="5" name="Rectangle à coins arrondis 4"/>
        <xdr:cNvSpPr/>
      </xdr:nvSpPr>
      <xdr:spPr>
        <a:xfrm>
          <a:off x="1847850" y="95250"/>
          <a:ext cx="1457324" cy="1047750"/>
        </a:xfrm>
        <a:prstGeom prst="wedgeRoundRectCallout">
          <a:avLst>
            <a:gd name="adj1" fmla="val 103022"/>
            <a:gd name="adj2" fmla="val 8338"/>
            <a:gd name="adj3" fmla="val 16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00" b="1">
              <a:solidFill>
                <a:srgbClr val="FF0000"/>
              </a:solidFill>
            </a:rPr>
            <a:t>Modifier les paramètres et faire</a:t>
          </a:r>
          <a:r>
            <a:rPr lang="fr-FR" sz="1000" b="1" baseline="0">
              <a:solidFill>
                <a:srgbClr val="FF0000"/>
              </a:solidFill>
            </a:rPr>
            <a:t> </a:t>
          </a:r>
          <a:r>
            <a:rPr lang="fr-FR" sz="1500" b="1" baseline="0">
              <a:solidFill>
                <a:srgbClr val="FF0000"/>
              </a:solidFill>
            </a:rPr>
            <a:t>ALT F9 </a:t>
          </a:r>
          <a:r>
            <a:rPr lang="fr-FR" sz="1000" b="1" baseline="0">
              <a:solidFill>
                <a:srgbClr val="FF0000"/>
              </a:solidFill>
            </a:rPr>
            <a:t>pour rafraichir</a:t>
          </a:r>
          <a:endParaRPr lang="fr-FR" sz="10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752476</xdr:colOff>
      <xdr:row>15</xdr:row>
      <xdr:rowOff>133349</xdr:rowOff>
    </xdr:from>
    <xdr:to>
      <xdr:col>1</xdr:col>
      <xdr:colOff>1704976</xdr:colOff>
      <xdr:row>19</xdr:row>
      <xdr:rowOff>257174</xdr:rowOff>
    </xdr:to>
    <xdr:sp macro="" textlink="">
      <xdr:nvSpPr>
        <xdr:cNvPr id="3" name="Rectangle à coins arrondis 2"/>
        <xdr:cNvSpPr/>
      </xdr:nvSpPr>
      <xdr:spPr>
        <a:xfrm>
          <a:off x="752476" y="1085849"/>
          <a:ext cx="952500" cy="885825"/>
        </a:xfrm>
        <a:prstGeom prst="wedgeRoundRectCallout">
          <a:avLst>
            <a:gd name="adj1" fmla="val -104887"/>
            <a:gd name="adj2" fmla="val 56519"/>
            <a:gd name="adj3" fmla="val 16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00" b="1">
              <a:solidFill>
                <a:srgbClr val="FF0000"/>
              </a:solidFill>
            </a:rPr>
            <a:t>Zoom</a:t>
          </a:r>
          <a:r>
            <a:rPr lang="fr-FR" sz="1000" b="1" baseline="0">
              <a:solidFill>
                <a:srgbClr val="FF0000"/>
              </a:solidFill>
            </a:rPr>
            <a:t> : double click sur le + / -</a:t>
          </a:r>
          <a:endParaRPr lang="fr-FR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85725</xdr:colOff>
      <xdr:row>11</xdr:row>
      <xdr:rowOff>28575</xdr:rowOff>
    </xdr:from>
    <xdr:to>
      <xdr:col>13</xdr:col>
      <xdr:colOff>238124</xdr:colOff>
      <xdr:row>17</xdr:row>
      <xdr:rowOff>123825</xdr:rowOff>
    </xdr:to>
    <xdr:sp macro="" textlink="">
      <xdr:nvSpPr>
        <xdr:cNvPr id="4" name="Rectangle à coins arrondis 3"/>
        <xdr:cNvSpPr/>
      </xdr:nvSpPr>
      <xdr:spPr>
        <a:xfrm>
          <a:off x="8886825" y="219075"/>
          <a:ext cx="3962399" cy="1238250"/>
        </a:xfrm>
        <a:prstGeom prst="wedgeRoundRectCallout">
          <a:avLst>
            <a:gd name="adj1" fmla="val -110944"/>
            <a:gd name="adj2" fmla="val 74444"/>
            <a:gd name="adj3" fmla="val 16667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00" b="1">
              <a:solidFill>
                <a:srgbClr val="FF0000"/>
              </a:solidFill>
            </a:rPr>
            <a:t>Eliminations = </a:t>
          </a:r>
          <a:r>
            <a:rPr lang="fr-FR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Eliminations_Mgmt_interc</a:t>
          </a:r>
          <a:r>
            <a:rPr lang="fr-FR" sz="1000" b="1">
              <a:solidFill>
                <a:srgbClr val="FF0000"/>
              </a:solidFill>
            </a:rPr>
            <a:t>o + Delta_vector_eliminationss</a:t>
          </a:r>
        </a:p>
        <a:p>
          <a:pPr algn="ctr"/>
          <a:r>
            <a:rPr lang="fr-FR" sz="1000" b="1">
              <a:solidFill>
                <a:schemeClr val="accent1">
                  <a:lumMod val="50000"/>
                </a:schemeClr>
              </a:solidFill>
            </a:rPr>
            <a:t>Eliminations_Mgmt_interco = si partenaire</a:t>
          </a:r>
          <a:r>
            <a:rPr lang="fr-FR" sz="1000" b="1" baseline="0">
              <a:solidFill>
                <a:schemeClr val="accent1">
                  <a:lumMod val="50000"/>
                </a:schemeClr>
              </a:solidFill>
            </a:rPr>
            <a:t> déclaré dans données locales chargées , alors Local_Gaap_Mgmt_tool*-1</a:t>
          </a:r>
        </a:p>
        <a:p>
          <a:pPr algn="ctr"/>
          <a:r>
            <a:rPr lang="fr-FR" sz="1000" b="1"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fr-FR" sz="1000" b="1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rPr>
            <a:t>Delta_vector_eliminationss = Vector_Eliminations</a:t>
          </a:r>
          <a:r>
            <a:rPr lang="fr-FR" sz="1000" b="1" baseline="0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fr-FR" sz="1000" b="1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rPr>
            <a:t>(Cube VECTOR) - Eliminations_Mgmt_interco</a:t>
          </a:r>
        </a:p>
      </xdr:txBody>
    </xdr:sp>
    <xdr:clientData/>
  </xdr:twoCellAnchor>
  <xdr:twoCellAnchor>
    <xdr:from>
      <xdr:col>2</xdr:col>
      <xdr:colOff>657225</xdr:colOff>
      <xdr:row>10</xdr:row>
      <xdr:rowOff>142875</xdr:rowOff>
    </xdr:from>
    <xdr:to>
      <xdr:col>2</xdr:col>
      <xdr:colOff>2390774</xdr:colOff>
      <xdr:row>16</xdr:row>
      <xdr:rowOff>47625</xdr:rowOff>
    </xdr:to>
    <xdr:sp macro="" textlink="">
      <xdr:nvSpPr>
        <xdr:cNvPr id="5" name="Rectangle à coins arrondis 4"/>
        <xdr:cNvSpPr/>
      </xdr:nvSpPr>
      <xdr:spPr>
        <a:xfrm>
          <a:off x="2124075" y="142875"/>
          <a:ext cx="1733549" cy="1047750"/>
        </a:xfrm>
        <a:prstGeom prst="wedgeRoundRectCallout">
          <a:avLst>
            <a:gd name="adj1" fmla="val 103022"/>
            <a:gd name="adj2" fmla="val 8338"/>
            <a:gd name="adj3" fmla="val 16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00" b="1">
              <a:solidFill>
                <a:srgbClr val="FF0000"/>
              </a:solidFill>
            </a:rPr>
            <a:t>Modifier les paramètres et faire</a:t>
          </a:r>
          <a:r>
            <a:rPr lang="fr-FR" sz="1000" b="1" baseline="0">
              <a:solidFill>
                <a:srgbClr val="FF0000"/>
              </a:solidFill>
            </a:rPr>
            <a:t> </a:t>
          </a:r>
          <a:r>
            <a:rPr lang="fr-FR" sz="1500" b="1" baseline="0">
              <a:solidFill>
                <a:srgbClr val="FF0000"/>
              </a:solidFill>
            </a:rPr>
            <a:t>ALT F9 </a:t>
          </a:r>
          <a:r>
            <a:rPr lang="fr-FR" sz="1000" b="1" baseline="0">
              <a:solidFill>
                <a:srgbClr val="FF0000"/>
              </a:solidFill>
            </a:rPr>
            <a:t>pour rafraichir</a:t>
          </a:r>
          <a:endParaRPr lang="fr-FR" sz="10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416718</xdr:colOff>
      <xdr:row>11</xdr:row>
      <xdr:rowOff>35719</xdr:rowOff>
    </xdr:from>
    <xdr:to>
      <xdr:col>6</xdr:col>
      <xdr:colOff>371474</xdr:colOff>
      <xdr:row>15</xdr:row>
      <xdr:rowOff>130969</xdr:rowOff>
    </xdr:to>
    <xdr:sp macro="" textlink="">
      <xdr:nvSpPr>
        <xdr:cNvPr id="8" name="Rectangle à coins arrondis 7"/>
        <xdr:cNvSpPr/>
      </xdr:nvSpPr>
      <xdr:spPr>
        <a:xfrm>
          <a:off x="7465218" y="1178719"/>
          <a:ext cx="895350" cy="857250"/>
        </a:xfrm>
        <a:prstGeom prst="wedgeRoundRectCallout">
          <a:avLst>
            <a:gd name="adj1" fmla="val -81621"/>
            <a:gd name="adj2" fmla="val 10156"/>
            <a:gd name="adj3" fmla="val 166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fr-FR" sz="1000" b="1">
              <a:solidFill>
                <a:srgbClr val="FF0000"/>
              </a:solidFill>
            </a:rPr>
            <a:t>Modifier les paramètres et faire</a:t>
          </a:r>
          <a:r>
            <a:rPr lang="fr-FR" sz="1000" b="1" baseline="0">
              <a:solidFill>
                <a:srgbClr val="FF0000"/>
              </a:solidFill>
            </a:rPr>
            <a:t> ALT F9 pour rafraichir</a:t>
          </a:r>
          <a:endParaRPr lang="fr-FR" sz="10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1:B1066"/>
  <sheetViews>
    <sheetView topLeftCell="A10" workbookViewId="0">
      <selection activeCell="B21" sqref="B21"/>
    </sheetView>
  </sheetViews>
  <sheetFormatPr baseColWidth="10" defaultRowHeight="15" x14ac:dyDescent="0.25"/>
  <sheetData>
    <row r="21" spans="2:2" x14ac:dyDescent="0.25">
      <c r="B21" t="s">
        <v>126</v>
      </c>
    </row>
    <row r="22" spans="2:2" x14ac:dyDescent="0.25">
      <c r="B22" t="s">
        <v>99</v>
      </c>
    </row>
    <row r="23" spans="2:2" x14ac:dyDescent="0.25">
      <c r="B23" t="s">
        <v>100</v>
      </c>
    </row>
    <row r="24" spans="2:2" x14ac:dyDescent="0.25">
      <c r="B24" t="s">
        <v>635</v>
      </c>
    </row>
    <row r="25" spans="2:2" x14ac:dyDescent="0.25">
      <c r="B25" t="s">
        <v>636</v>
      </c>
    </row>
    <row r="26" spans="2:2" x14ac:dyDescent="0.25">
      <c r="B26" t="s">
        <v>637</v>
      </c>
    </row>
    <row r="27" spans="2:2" x14ac:dyDescent="0.25">
      <c r="B27" t="s">
        <v>638</v>
      </c>
    </row>
    <row r="28" spans="2:2" x14ac:dyDescent="0.25">
      <c r="B28" t="s">
        <v>639</v>
      </c>
    </row>
    <row r="29" spans="2:2" x14ac:dyDescent="0.25">
      <c r="B29" t="s">
        <v>640</v>
      </c>
    </row>
    <row r="30" spans="2:2" x14ac:dyDescent="0.25">
      <c r="B30" t="s">
        <v>641</v>
      </c>
    </row>
    <row r="31" spans="2:2" x14ac:dyDescent="0.25">
      <c r="B31" t="s">
        <v>642</v>
      </c>
    </row>
    <row r="32" spans="2:2" x14ac:dyDescent="0.25">
      <c r="B32" t="s">
        <v>643</v>
      </c>
    </row>
    <row r="33" spans="2:2" x14ac:dyDescent="0.25">
      <c r="B33" t="s">
        <v>644</v>
      </c>
    </row>
    <row r="34" spans="2:2" x14ac:dyDescent="0.25">
      <c r="B34" t="s">
        <v>645</v>
      </c>
    </row>
    <row r="35" spans="2:2" x14ac:dyDescent="0.25">
      <c r="B35" t="s">
        <v>646</v>
      </c>
    </row>
    <row r="36" spans="2:2" x14ac:dyDescent="0.25">
      <c r="B36" t="s">
        <v>647</v>
      </c>
    </row>
    <row r="37" spans="2:2" x14ac:dyDescent="0.25">
      <c r="B37" t="s">
        <v>648</v>
      </c>
    </row>
    <row r="38" spans="2:2" x14ac:dyDescent="0.25">
      <c r="B38" t="s">
        <v>649</v>
      </c>
    </row>
    <row r="39" spans="2:2" x14ac:dyDescent="0.25">
      <c r="B39" t="s">
        <v>650</v>
      </c>
    </row>
    <row r="40" spans="2:2" x14ac:dyDescent="0.25">
      <c r="B40" t="s">
        <v>651</v>
      </c>
    </row>
    <row r="41" spans="2:2" x14ac:dyDescent="0.25">
      <c r="B41" t="s">
        <v>101</v>
      </c>
    </row>
    <row r="42" spans="2:2" x14ac:dyDescent="0.25">
      <c r="B42" t="s">
        <v>102</v>
      </c>
    </row>
    <row r="43" spans="2:2" x14ac:dyDescent="0.25">
      <c r="B43" t="s">
        <v>652</v>
      </c>
    </row>
    <row r="44" spans="2:2" x14ac:dyDescent="0.25">
      <c r="B44" t="s">
        <v>653</v>
      </c>
    </row>
    <row r="45" spans="2:2" x14ac:dyDescent="0.25">
      <c r="B45" t="s">
        <v>654</v>
      </c>
    </row>
    <row r="46" spans="2:2" x14ac:dyDescent="0.25">
      <c r="B46" t="s">
        <v>655</v>
      </c>
    </row>
    <row r="47" spans="2:2" x14ac:dyDescent="0.25">
      <c r="B47" t="s">
        <v>656</v>
      </c>
    </row>
    <row r="48" spans="2:2" x14ac:dyDescent="0.25">
      <c r="B48" t="s">
        <v>657</v>
      </c>
    </row>
    <row r="49" spans="2:2" x14ac:dyDescent="0.25">
      <c r="B49" t="s">
        <v>658</v>
      </c>
    </row>
    <row r="50" spans="2:2" x14ac:dyDescent="0.25">
      <c r="B50" t="s">
        <v>659</v>
      </c>
    </row>
    <row r="51" spans="2:2" x14ac:dyDescent="0.25">
      <c r="B51" t="s">
        <v>660</v>
      </c>
    </row>
    <row r="52" spans="2:2" x14ac:dyDescent="0.25">
      <c r="B52" t="s">
        <v>661</v>
      </c>
    </row>
    <row r="53" spans="2:2" x14ac:dyDescent="0.25">
      <c r="B53" t="s">
        <v>662</v>
      </c>
    </row>
    <row r="54" spans="2:2" x14ac:dyDescent="0.25">
      <c r="B54" t="s">
        <v>663</v>
      </c>
    </row>
    <row r="55" spans="2:2" x14ac:dyDescent="0.25">
      <c r="B55" t="s">
        <v>664</v>
      </c>
    </row>
    <row r="56" spans="2:2" x14ac:dyDescent="0.25">
      <c r="B56" t="s">
        <v>103</v>
      </c>
    </row>
    <row r="57" spans="2:2" x14ac:dyDescent="0.25">
      <c r="B57" t="s">
        <v>665</v>
      </c>
    </row>
    <row r="58" spans="2:2" x14ac:dyDescent="0.25">
      <c r="B58" t="s">
        <v>666</v>
      </c>
    </row>
    <row r="59" spans="2:2" x14ac:dyDescent="0.25">
      <c r="B59" t="s">
        <v>667</v>
      </c>
    </row>
    <row r="60" spans="2:2" x14ac:dyDescent="0.25">
      <c r="B60" t="s">
        <v>668</v>
      </c>
    </row>
    <row r="61" spans="2:2" x14ac:dyDescent="0.25">
      <c r="B61" t="s">
        <v>669</v>
      </c>
    </row>
    <row r="62" spans="2:2" x14ac:dyDescent="0.25">
      <c r="B62" t="s">
        <v>670</v>
      </c>
    </row>
    <row r="63" spans="2:2" x14ac:dyDescent="0.25">
      <c r="B63" t="s">
        <v>671</v>
      </c>
    </row>
    <row r="64" spans="2:2" x14ac:dyDescent="0.25">
      <c r="B64" t="s">
        <v>672</v>
      </c>
    </row>
    <row r="65" spans="2:2" x14ac:dyDescent="0.25">
      <c r="B65" t="s">
        <v>673</v>
      </c>
    </row>
    <row r="66" spans="2:2" x14ac:dyDescent="0.25">
      <c r="B66" t="s">
        <v>674</v>
      </c>
    </row>
    <row r="67" spans="2:2" x14ac:dyDescent="0.25">
      <c r="B67" t="s">
        <v>675</v>
      </c>
    </row>
    <row r="68" spans="2:2" x14ac:dyDescent="0.25">
      <c r="B68" t="s">
        <v>676</v>
      </c>
    </row>
    <row r="69" spans="2:2" x14ac:dyDescent="0.25">
      <c r="B69" t="s">
        <v>677</v>
      </c>
    </row>
    <row r="70" spans="2:2" x14ac:dyDescent="0.25">
      <c r="B70" t="s">
        <v>678</v>
      </c>
    </row>
    <row r="71" spans="2:2" x14ac:dyDescent="0.25">
      <c r="B71" t="s">
        <v>679</v>
      </c>
    </row>
    <row r="72" spans="2:2" x14ac:dyDescent="0.25">
      <c r="B72" t="s">
        <v>680</v>
      </c>
    </row>
    <row r="73" spans="2:2" x14ac:dyDescent="0.25">
      <c r="B73" t="s">
        <v>681</v>
      </c>
    </row>
    <row r="74" spans="2:2" x14ac:dyDescent="0.25">
      <c r="B74" t="s">
        <v>682</v>
      </c>
    </row>
    <row r="75" spans="2:2" x14ac:dyDescent="0.25">
      <c r="B75" t="s">
        <v>683</v>
      </c>
    </row>
    <row r="76" spans="2:2" x14ac:dyDescent="0.25">
      <c r="B76" t="s">
        <v>684</v>
      </c>
    </row>
    <row r="77" spans="2:2" x14ac:dyDescent="0.25">
      <c r="B77" t="s">
        <v>685</v>
      </c>
    </row>
    <row r="78" spans="2:2" x14ac:dyDescent="0.25">
      <c r="B78" t="s">
        <v>686</v>
      </c>
    </row>
    <row r="79" spans="2:2" x14ac:dyDescent="0.25">
      <c r="B79" t="s">
        <v>687</v>
      </c>
    </row>
    <row r="80" spans="2:2" x14ac:dyDescent="0.25">
      <c r="B80" t="s">
        <v>688</v>
      </c>
    </row>
    <row r="81" spans="2:2" x14ac:dyDescent="0.25">
      <c r="B81" t="s">
        <v>689</v>
      </c>
    </row>
    <row r="82" spans="2:2" x14ac:dyDescent="0.25">
      <c r="B82" t="s">
        <v>690</v>
      </c>
    </row>
    <row r="83" spans="2:2" x14ac:dyDescent="0.25">
      <c r="B83" t="s">
        <v>691</v>
      </c>
    </row>
    <row r="84" spans="2:2" x14ac:dyDescent="0.25">
      <c r="B84" t="s">
        <v>692</v>
      </c>
    </row>
    <row r="85" spans="2:2" x14ac:dyDescent="0.25">
      <c r="B85" t="s">
        <v>693</v>
      </c>
    </row>
    <row r="86" spans="2:2" x14ac:dyDescent="0.25">
      <c r="B86" t="s">
        <v>694</v>
      </c>
    </row>
    <row r="87" spans="2:2" x14ac:dyDescent="0.25">
      <c r="B87" t="s">
        <v>695</v>
      </c>
    </row>
    <row r="88" spans="2:2" x14ac:dyDescent="0.25">
      <c r="B88" t="s">
        <v>696</v>
      </c>
    </row>
    <row r="89" spans="2:2" x14ac:dyDescent="0.25">
      <c r="B89" t="s">
        <v>697</v>
      </c>
    </row>
    <row r="90" spans="2:2" x14ac:dyDescent="0.25">
      <c r="B90" t="s">
        <v>104</v>
      </c>
    </row>
    <row r="91" spans="2:2" x14ac:dyDescent="0.25">
      <c r="B91" t="s">
        <v>698</v>
      </c>
    </row>
    <row r="92" spans="2:2" x14ac:dyDescent="0.25">
      <c r="B92" t="s">
        <v>699</v>
      </c>
    </row>
    <row r="93" spans="2:2" x14ac:dyDescent="0.25">
      <c r="B93" t="s">
        <v>700</v>
      </c>
    </row>
    <row r="94" spans="2:2" x14ac:dyDescent="0.25">
      <c r="B94" t="s">
        <v>701</v>
      </c>
    </row>
    <row r="95" spans="2:2" x14ac:dyDescent="0.25">
      <c r="B95" t="s">
        <v>702</v>
      </c>
    </row>
    <row r="96" spans="2:2" x14ac:dyDescent="0.25">
      <c r="B96" t="s">
        <v>703</v>
      </c>
    </row>
    <row r="97" spans="2:2" x14ac:dyDescent="0.25">
      <c r="B97" t="s">
        <v>704</v>
      </c>
    </row>
    <row r="98" spans="2:2" x14ac:dyDescent="0.25">
      <c r="B98" t="s">
        <v>705</v>
      </c>
    </row>
    <row r="99" spans="2:2" x14ac:dyDescent="0.25">
      <c r="B99" t="s">
        <v>706</v>
      </c>
    </row>
    <row r="100" spans="2:2" x14ac:dyDescent="0.25">
      <c r="B100" t="s">
        <v>707</v>
      </c>
    </row>
    <row r="101" spans="2:2" x14ac:dyDescent="0.25">
      <c r="B101" t="s">
        <v>708</v>
      </c>
    </row>
    <row r="102" spans="2:2" x14ac:dyDescent="0.25">
      <c r="B102" t="s">
        <v>105</v>
      </c>
    </row>
    <row r="103" spans="2:2" x14ac:dyDescent="0.25">
      <c r="B103" t="s">
        <v>709</v>
      </c>
    </row>
    <row r="104" spans="2:2" x14ac:dyDescent="0.25">
      <c r="B104" t="s">
        <v>710</v>
      </c>
    </row>
    <row r="105" spans="2:2" x14ac:dyDescent="0.25">
      <c r="B105" t="s">
        <v>711</v>
      </c>
    </row>
    <row r="106" spans="2:2" x14ac:dyDescent="0.25">
      <c r="B106" t="s">
        <v>712</v>
      </c>
    </row>
    <row r="107" spans="2:2" x14ac:dyDescent="0.25">
      <c r="B107" t="s">
        <v>713</v>
      </c>
    </row>
    <row r="108" spans="2:2" x14ac:dyDescent="0.25">
      <c r="B108" t="s">
        <v>714</v>
      </c>
    </row>
    <row r="109" spans="2:2" x14ac:dyDescent="0.25">
      <c r="B109" t="s">
        <v>715</v>
      </c>
    </row>
    <row r="110" spans="2:2" x14ac:dyDescent="0.25">
      <c r="B110" t="s">
        <v>106</v>
      </c>
    </row>
    <row r="111" spans="2:2" x14ac:dyDescent="0.25">
      <c r="B111" t="s">
        <v>716</v>
      </c>
    </row>
    <row r="112" spans="2:2" x14ac:dyDescent="0.25">
      <c r="B112" t="s">
        <v>717</v>
      </c>
    </row>
    <row r="113" spans="2:2" x14ac:dyDescent="0.25">
      <c r="B113" t="s">
        <v>718</v>
      </c>
    </row>
    <row r="114" spans="2:2" x14ac:dyDescent="0.25">
      <c r="B114" t="s">
        <v>719</v>
      </c>
    </row>
    <row r="115" spans="2:2" x14ac:dyDescent="0.25">
      <c r="B115" t="s">
        <v>720</v>
      </c>
    </row>
    <row r="116" spans="2:2" x14ac:dyDescent="0.25">
      <c r="B116" t="s">
        <v>721</v>
      </c>
    </row>
    <row r="117" spans="2:2" x14ac:dyDescent="0.25">
      <c r="B117" t="s">
        <v>722</v>
      </c>
    </row>
    <row r="118" spans="2:2" x14ac:dyDescent="0.25">
      <c r="B118" t="s">
        <v>723</v>
      </c>
    </row>
    <row r="119" spans="2:2" x14ac:dyDescent="0.25">
      <c r="B119" t="s">
        <v>724</v>
      </c>
    </row>
    <row r="120" spans="2:2" x14ac:dyDescent="0.25">
      <c r="B120" t="s">
        <v>725</v>
      </c>
    </row>
    <row r="121" spans="2:2" x14ac:dyDescent="0.25">
      <c r="B121" t="s">
        <v>726</v>
      </c>
    </row>
    <row r="122" spans="2:2" x14ac:dyDescent="0.25">
      <c r="B122" t="s">
        <v>727</v>
      </c>
    </row>
    <row r="123" spans="2:2" x14ac:dyDescent="0.25">
      <c r="B123" t="s">
        <v>728</v>
      </c>
    </row>
    <row r="124" spans="2:2" x14ac:dyDescent="0.25">
      <c r="B124" t="s">
        <v>729</v>
      </c>
    </row>
    <row r="125" spans="2:2" x14ac:dyDescent="0.25">
      <c r="B125" t="s">
        <v>730</v>
      </c>
    </row>
    <row r="126" spans="2:2" x14ac:dyDescent="0.25">
      <c r="B126" t="s">
        <v>731</v>
      </c>
    </row>
    <row r="127" spans="2:2" x14ac:dyDescent="0.25">
      <c r="B127" t="s">
        <v>107</v>
      </c>
    </row>
    <row r="128" spans="2:2" x14ac:dyDescent="0.25">
      <c r="B128" t="s">
        <v>732</v>
      </c>
    </row>
    <row r="129" spans="2:2" x14ac:dyDescent="0.25">
      <c r="B129" t="s">
        <v>733</v>
      </c>
    </row>
    <row r="130" spans="2:2" x14ac:dyDescent="0.25">
      <c r="B130" t="s">
        <v>734</v>
      </c>
    </row>
    <row r="131" spans="2:2" x14ac:dyDescent="0.25">
      <c r="B131" t="s">
        <v>735</v>
      </c>
    </row>
    <row r="132" spans="2:2" x14ac:dyDescent="0.25">
      <c r="B132" t="s">
        <v>736</v>
      </c>
    </row>
    <row r="133" spans="2:2" x14ac:dyDescent="0.25">
      <c r="B133" t="s">
        <v>737</v>
      </c>
    </row>
    <row r="134" spans="2:2" x14ac:dyDescent="0.25">
      <c r="B134" t="s">
        <v>738</v>
      </c>
    </row>
    <row r="135" spans="2:2" x14ac:dyDescent="0.25">
      <c r="B135" t="s">
        <v>739</v>
      </c>
    </row>
    <row r="136" spans="2:2" x14ac:dyDescent="0.25">
      <c r="B136" t="s">
        <v>740</v>
      </c>
    </row>
    <row r="137" spans="2:2" x14ac:dyDescent="0.25">
      <c r="B137" t="s">
        <v>741</v>
      </c>
    </row>
    <row r="138" spans="2:2" x14ac:dyDescent="0.25">
      <c r="B138" t="s">
        <v>108</v>
      </c>
    </row>
    <row r="139" spans="2:2" x14ac:dyDescent="0.25">
      <c r="B139" t="s">
        <v>742</v>
      </c>
    </row>
    <row r="140" spans="2:2" x14ac:dyDescent="0.25">
      <c r="B140" t="s">
        <v>743</v>
      </c>
    </row>
    <row r="141" spans="2:2" x14ac:dyDescent="0.25">
      <c r="B141" t="s">
        <v>744</v>
      </c>
    </row>
    <row r="142" spans="2:2" x14ac:dyDescent="0.25">
      <c r="B142" t="s">
        <v>745</v>
      </c>
    </row>
    <row r="143" spans="2:2" x14ac:dyDescent="0.25">
      <c r="B143" t="s">
        <v>746</v>
      </c>
    </row>
    <row r="144" spans="2:2" x14ac:dyDescent="0.25">
      <c r="B144" t="s">
        <v>747</v>
      </c>
    </row>
    <row r="145" spans="2:2" x14ac:dyDescent="0.25">
      <c r="B145" t="s">
        <v>748</v>
      </c>
    </row>
    <row r="146" spans="2:2" x14ac:dyDescent="0.25">
      <c r="B146" t="s">
        <v>749</v>
      </c>
    </row>
    <row r="147" spans="2:2" x14ac:dyDescent="0.25">
      <c r="B147" t="s">
        <v>750</v>
      </c>
    </row>
    <row r="148" spans="2:2" x14ac:dyDescent="0.25">
      <c r="B148" t="s">
        <v>751</v>
      </c>
    </row>
    <row r="149" spans="2:2" x14ac:dyDescent="0.25">
      <c r="B149" t="s">
        <v>752</v>
      </c>
    </row>
    <row r="150" spans="2:2" x14ac:dyDescent="0.25">
      <c r="B150" t="s">
        <v>753</v>
      </c>
    </row>
    <row r="151" spans="2:2" x14ac:dyDescent="0.25">
      <c r="B151" t="s">
        <v>754</v>
      </c>
    </row>
    <row r="152" spans="2:2" x14ac:dyDescent="0.25">
      <c r="B152" t="s">
        <v>755</v>
      </c>
    </row>
    <row r="153" spans="2:2" x14ac:dyDescent="0.25">
      <c r="B153" t="s">
        <v>756</v>
      </c>
    </row>
    <row r="154" spans="2:2" x14ac:dyDescent="0.25">
      <c r="B154" t="s">
        <v>757</v>
      </c>
    </row>
    <row r="155" spans="2:2" x14ac:dyDescent="0.25">
      <c r="B155" t="s">
        <v>758</v>
      </c>
    </row>
    <row r="156" spans="2:2" x14ac:dyDescent="0.25">
      <c r="B156" t="s">
        <v>759</v>
      </c>
    </row>
    <row r="157" spans="2:2" x14ac:dyDescent="0.25">
      <c r="B157" t="s">
        <v>760</v>
      </c>
    </row>
    <row r="158" spans="2:2" x14ac:dyDescent="0.25">
      <c r="B158" t="s">
        <v>761</v>
      </c>
    </row>
    <row r="159" spans="2:2" x14ac:dyDescent="0.25">
      <c r="B159" t="s">
        <v>762</v>
      </c>
    </row>
    <row r="160" spans="2:2" x14ac:dyDescent="0.25">
      <c r="B160" t="s">
        <v>763</v>
      </c>
    </row>
    <row r="161" spans="2:2" x14ac:dyDescent="0.25">
      <c r="B161" t="s">
        <v>764</v>
      </c>
    </row>
    <row r="162" spans="2:2" x14ac:dyDescent="0.25">
      <c r="B162" t="s">
        <v>765</v>
      </c>
    </row>
    <row r="163" spans="2:2" x14ac:dyDescent="0.25">
      <c r="B163" t="s">
        <v>766</v>
      </c>
    </row>
    <row r="164" spans="2:2" x14ac:dyDescent="0.25">
      <c r="B164" t="s">
        <v>767</v>
      </c>
    </row>
    <row r="165" spans="2:2" x14ac:dyDescent="0.25">
      <c r="B165" t="s">
        <v>768</v>
      </c>
    </row>
    <row r="166" spans="2:2" x14ac:dyDescent="0.25">
      <c r="B166" t="s">
        <v>769</v>
      </c>
    </row>
    <row r="167" spans="2:2" x14ac:dyDescent="0.25">
      <c r="B167" t="s">
        <v>770</v>
      </c>
    </row>
    <row r="168" spans="2:2" x14ac:dyDescent="0.25">
      <c r="B168" t="s">
        <v>771</v>
      </c>
    </row>
    <row r="169" spans="2:2" x14ac:dyDescent="0.25">
      <c r="B169" t="s">
        <v>772</v>
      </c>
    </row>
    <row r="170" spans="2:2" x14ac:dyDescent="0.25">
      <c r="B170" t="s">
        <v>773</v>
      </c>
    </row>
    <row r="171" spans="2:2" x14ac:dyDescent="0.25">
      <c r="B171" t="s">
        <v>774</v>
      </c>
    </row>
    <row r="172" spans="2:2" x14ac:dyDescent="0.25">
      <c r="B172" t="s">
        <v>775</v>
      </c>
    </row>
    <row r="173" spans="2:2" x14ac:dyDescent="0.25">
      <c r="B173" t="s">
        <v>109</v>
      </c>
    </row>
    <row r="174" spans="2:2" x14ac:dyDescent="0.25">
      <c r="B174" t="s">
        <v>110</v>
      </c>
    </row>
    <row r="175" spans="2:2" x14ac:dyDescent="0.25">
      <c r="B175" t="s">
        <v>776</v>
      </c>
    </row>
    <row r="176" spans="2:2" x14ac:dyDescent="0.25">
      <c r="B176" t="s">
        <v>777</v>
      </c>
    </row>
    <row r="177" spans="2:2" x14ac:dyDescent="0.25">
      <c r="B177" t="s">
        <v>778</v>
      </c>
    </row>
    <row r="178" spans="2:2" x14ac:dyDescent="0.25">
      <c r="B178" t="s">
        <v>779</v>
      </c>
    </row>
    <row r="179" spans="2:2" x14ac:dyDescent="0.25">
      <c r="B179" t="s">
        <v>780</v>
      </c>
    </row>
    <row r="180" spans="2:2" x14ac:dyDescent="0.25">
      <c r="B180" t="s">
        <v>111</v>
      </c>
    </row>
    <row r="181" spans="2:2" x14ac:dyDescent="0.25">
      <c r="B181" t="s">
        <v>781</v>
      </c>
    </row>
    <row r="182" spans="2:2" x14ac:dyDescent="0.25">
      <c r="B182" t="s">
        <v>782</v>
      </c>
    </row>
    <row r="183" spans="2:2" x14ac:dyDescent="0.25">
      <c r="B183" t="s">
        <v>783</v>
      </c>
    </row>
    <row r="184" spans="2:2" x14ac:dyDescent="0.25">
      <c r="B184" t="s">
        <v>784</v>
      </c>
    </row>
    <row r="185" spans="2:2" x14ac:dyDescent="0.25">
      <c r="B185" t="s">
        <v>785</v>
      </c>
    </row>
    <row r="186" spans="2:2" x14ac:dyDescent="0.25">
      <c r="B186" t="s">
        <v>786</v>
      </c>
    </row>
    <row r="187" spans="2:2" x14ac:dyDescent="0.25">
      <c r="B187" t="s">
        <v>787</v>
      </c>
    </row>
    <row r="188" spans="2:2" x14ac:dyDescent="0.25">
      <c r="B188" t="s">
        <v>788</v>
      </c>
    </row>
    <row r="189" spans="2:2" x14ac:dyDescent="0.25">
      <c r="B189" t="s">
        <v>789</v>
      </c>
    </row>
    <row r="190" spans="2:2" x14ac:dyDescent="0.25">
      <c r="B190" t="s">
        <v>790</v>
      </c>
    </row>
    <row r="191" spans="2:2" x14ac:dyDescent="0.25">
      <c r="B191" t="s">
        <v>791</v>
      </c>
    </row>
    <row r="192" spans="2:2" x14ac:dyDescent="0.25">
      <c r="B192" t="s">
        <v>792</v>
      </c>
    </row>
    <row r="193" spans="2:2" x14ac:dyDescent="0.25">
      <c r="B193" t="s">
        <v>793</v>
      </c>
    </row>
    <row r="194" spans="2:2" x14ac:dyDescent="0.25">
      <c r="B194" t="s">
        <v>794</v>
      </c>
    </row>
    <row r="195" spans="2:2" x14ac:dyDescent="0.25">
      <c r="B195" t="s">
        <v>795</v>
      </c>
    </row>
    <row r="196" spans="2:2" x14ac:dyDescent="0.25">
      <c r="B196" t="s">
        <v>796</v>
      </c>
    </row>
    <row r="197" spans="2:2" x14ac:dyDescent="0.25">
      <c r="B197" t="s">
        <v>797</v>
      </c>
    </row>
    <row r="198" spans="2:2" x14ac:dyDescent="0.25">
      <c r="B198" t="s">
        <v>798</v>
      </c>
    </row>
    <row r="199" spans="2:2" x14ac:dyDescent="0.25">
      <c r="B199" t="s">
        <v>799</v>
      </c>
    </row>
    <row r="200" spans="2:2" x14ac:dyDescent="0.25">
      <c r="B200" t="s">
        <v>800</v>
      </c>
    </row>
    <row r="201" spans="2:2" x14ac:dyDescent="0.25">
      <c r="B201" t="s">
        <v>801</v>
      </c>
    </row>
    <row r="202" spans="2:2" x14ac:dyDescent="0.25">
      <c r="B202" t="s">
        <v>802</v>
      </c>
    </row>
    <row r="203" spans="2:2" x14ac:dyDescent="0.25">
      <c r="B203" t="s">
        <v>803</v>
      </c>
    </row>
    <row r="204" spans="2:2" x14ac:dyDescent="0.25">
      <c r="B204" t="s">
        <v>804</v>
      </c>
    </row>
    <row r="205" spans="2:2" x14ac:dyDescent="0.25">
      <c r="B205" t="s">
        <v>805</v>
      </c>
    </row>
    <row r="206" spans="2:2" x14ac:dyDescent="0.25">
      <c r="B206" t="s">
        <v>806</v>
      </c>
    </row>
    <row r="207" spans="2:2" x14ac:dyDescent="0.25">
      <c r="B207" t="s">
        <v>807</v>
      </c>
    </row>
    <row r="208" spans="2:2" x14ac:dyDescent="0.25">
      <c r="B208" t="s">
        <v>808</v>
      </c>
    </row>
    <row r="209" spans="2:2" x14ac:dyDescent="0.25">
      <c r="B209" t="s">
        <v>809</v>
      </c>
    </row>
    <row r="210" spans="2:2" x14ac:dyDescent="0.25">
      <c r="B210" t="s">
        <v>810</v>
      </c>
    </row>
    <row r="211" spans="2:2" x14ac:dyDescent="0.25">
      <c r="B211" t="s">
        <v>811</v>
      </c>
    </row>
    <row r="212" spans="2:2" x14ac:dyDescent="0.25">
      <c r="B212" t="s">
        <v>812</v>
      </c>
    </row>
    <row r="213" spans="2:2" x14ac:dyDescent="0.25">
      <c r="B213" t="s">
        <v>813</v>
      </c>
    </row>
    <row r="214" spans="2:2" x14ac:dyDescent="0.25">
      <c r="B214" t="s">
        <v>814</v>
      </c>
    </row>
    <row r="215" spans="2:2" x14ac:dyDescent="0.25">
      <c r="B215" t="s">
        <v>815</v>
      </c>
    </row>
    <row r="216" spans="2:2" x14ac:dyDescent="0.25">
      <c r="B216" t="s">
        <v>816</v>
      </c>
    </row>
    <row r="217" spans="2:2" x14ac:dyDescent="0.25">
      <c r="B217" t="s">
        <v>817</v>
      </c>
    </row>
    <row r="218" spans="2:2" x14ac:dyDescent="0.25">
      <c r="B218" t="s">
        <v>818</v>
      </c>
    </row>
    <row r="219" spans="2:2" x14ac:dyDescent="0.25">
      <c r="B219" t="s">
        <v>819</v>
      </c>
    </row>
    <row r="220" spans="2:2" x14ac:dyDescent="0.25">
      <c r="B220" t="s">
        <v>820</v>
      </c>
    </row>
    <row r="221" spans="2:2" x14ac:dyDescent="0.25">
      <c r="B221" t="s">
        <v>821</v>
      </c>
    </row>
    <row r="222" spans="2:2" x14ac:dyDescent="0.25">
      <c r="B222" t="s">
        <v>112</v>
      </c>
    </row>
    <row r="223" spans="2:2" x14ac:dyDescent="0.25">
      <c r="B223" t="s">
        <v>822</v>
      </c>
    </row>
    <row r="224" spans="2:2" x14ac:dyDescent="0.25">
      <c r="B224" t="s">
        <v>823</v>
      </c>
    </row>
    <row r="225" spans="2:2" x14ac:dyDescent="0.25">
      <c r="B225" t="s">
        <v>824</v>
      </c>
    </row>
    <row r="226" spans="2:2" x14ac:dyDescent="0.25">
      <c r="B226" t="s">
        <v>825</v>
      </c>
    </row>
    <row r="227" spans="2:2" x14ac:dyDescent="0.25">
      <c r="B227" t="s">
        <v>826</v>
      </c>
    </row>
    <row r="228" spans="2:2" x14ac:dyDescent="0.25">
      <c r="B228" t="s">
        <v>827</v>
      </c>
    </row>
    <row r="229" spans="2:2" x14ac:dyDescent="0.25">
      <c r="B229" t="s">
        <v>113</v>
      </c>
    </row>
    <row r="230" spans="2:2" x14ac:dyDescent="0.25">
      <c r="B230" t="s">
        <v>828</v>
      </c>
    </row>
    <row r="231" spans="2:2" x14ac:dyDescent="0.25">
      <c r="B231" t="s">
        <v>829</v>
      </c>
    </row>
    <row r="232" spans="2:2" x14ac:dyDescent="0.25">
      <c r="B232" t="s">
        <v>830</v>
      </c>
    </row>
    <row r="233" spans="2:2" x14ac:dyDescent="0.25">
      <c r="B233" t="s">
        <v>831</v>
      </c>
    </row>
    <row r="234" spans="2:2" x14ac:dyDescent="0.25">
      <c r="B234" t="s">
        <v>832</v>
      </c>
    </row>
    <row r="235" spans="2:2" x14ac:dyDescent="0.25">
      <c r="B235" t="s">
        <v>833</v>
      </c>
    </row>
    <row r="236" spans="2:2" x14ac:dyDescent="0.25">
      <c r="B236" t="s">
        <v>834</v>
      </c>
    </row>
    <row r="237" spans="2:2" x14ac:dyDescent="0.25">
      <c r="B237" t="s">
        <v>835</v>
      </c>
    </row>
    <row r="238" spans="2:2" x14ac:dyDescent="0.25">
      <c r="B238" t="s">
        <v>836</v>
      </c>
    </row>
    <row r="239" spans="2:2" x14ac:dyDescent="0.25">
      <c r="B239" t="s">
        <v>837</v>
      </c>
    </row>
    <row r="240" spans="2:2" x14ac:dyDescent="0.25">
      <c r="B240" t="s">
        <v>838</v>
      </c>
    </row>
    <row r="241" spans="2:2" x14ac:dyDescent="0.25">
      <c r="B241" t="s">
        <v>839</v>
      </c>
    </row>
    <row r="242" spans="2:2" x14ac:dyDescent="0.25">
      <c r="B242" t="s">
        <v>840</v>
      </c>
    </row>
    <row r="243" spans="2:2" x14ac:dyDescent="0.25">
      <c r="B243" t="s">
        <v>841</v>
      </c>
    </row>
    <row r="244" spans="2:2" x14ac:dyDescent="0.25">
      <c r="B244" t="s">
        <v>842</v>
      </c>
    </row>
    <row r="245" spans="2:2" x14ac:dyDescent="0.25">
      <c r="B245" t="s">
        <v>843</v>
      </c>
    </row>
    <row r="246" spans="2:2" x14ac:dyDescent="0.25">
      <c r="B246" t="s">
        <v>844</v>
      </c>
    </row>
    <row r="247" spans="2:2" x14ac:dyDescent="0.25">
      <c r="B247" t="s">
        <v>845</v>
      </c>
    </row>
    <row r="248" spans="2:2" x14ac:dyDescent="0.25">
      <c r="B248" t="s">
        <v>846</v>
      </c>
    </row>
    <row r="249" spans="2:2" x14ac:dyDescent="0.25">
      <c r="B249" t="s">
        <v>847</v>
      </c>
    </row>
    <row r="250" spans="2:2" x14ac:dyDescent="0.25">
      <c r="B250" t="s">
        <v>848</v>
      </c>
    </row>
    <row r="251" spans="2:2" x14ac:dyDescent="0.25">
      <c r="B251" t="s">
        <v>849</v>
      </c>
    </row>
    <row r="252" spans="2:2" x14ac:dyDescent="0.25">
      <c r="B252" t="s">
        <v>850</v>
      </c>
    </row>
    <row r="253" spans="2:2" x14ac:dyDescent="0.25">
      <c r="B253" t="s">
        <v>851</v>
      </c>
    </row>
    <row r="254" spans="2:2" x14ac:dyDescent="0.25">
      <c r="B254" t="s">
        <v>852</v>
      </c>
    </row>
    <row r="255" spans="2:2" x14ac:dyDescent="0.25">
      <c r="B255" t="s">
        <v>853</v>
      </c>
    </row>
    <row r="256" spans="2:2" x14ac:dyDescent="0.25">
      <c r="B256" t="s">
        <v>854</v>
      </c>
    </row>
    <row r="257" spans="2:2" x14ac:dyDescent="0.25">
      <c r="B257" t="s">
        <v>855</v>
      </c>
    </row>
    <row r="258" spans="2:2" x14ac:dyDescent="0.25">
      <c r="B258" t="s">
        <v>856</v>
      </c>
    </row>
    <row r="259" spans="2:2" x14ac:dyDescent="0.25">
      <c r="B259" t="s">
        <v>857</v>
      </c>
    </row>
    <row r="260" spans="2:2" x14ac:dyDescent="0.25">
      <c r="B260" t="s">
        <v>858</v>
      </c>
    </row>
    <row r="261" spans="2:2" x14ac:dyDescent="0.25">
      <c r="B261" t="s">
        <v>859</v>
      </c>
    </row>
    <row r="262" spans="2:2" x14ac:dyDescent="0.25">
      <c r="B262" t="s">
        <v>860</v>
      </c>
    </row>
    <row r="263" spans="2:2" x14ac:dyDescent="0.25">
      <c r="B263" t="s">
        <v>861</v>
      </c>
    </row>
    <row r="264" spans="2:2" x14ac:dyDescent="0.25">
      <c r="B264" t="s">
        <v>862</v>
      </c>
    </row>
    <row r="265" spans="2:2" x14ac:dyDescent="0.25">
      <c r="B265" t="s">
        <v>863</v>
      </c>
    </row>
    <row r="266" spans="2:2" x14ac:dyDescent="0.25">
      <c r="B266" t="s">
        <v>864</v>
      </c>
    </row>
    <row r="267" spans="2:2" x14ac:dyDescent="0.25">
      <c r="B267" t="s">
        <v>865</v>
      </c>
    </row>
    <row r="268" spans="2:2" x14ac:dyDescent="0.25">
      <c r="B268" t="s">
        <v>866</v>
      </c>
    </row>
    <row r="269" spans="2:2" x14ac:dyDescent="0.25">
      <c r="B269" t="s">
        <v>867</v>
      </c>
    </row>
    <row r="270" spans="2:2" x14ac:dyDescent="0.25">
      <c r="B270" t="s">
        <v>868</v>
      </c>
    </row>
    <row r="271" spans="2:2" x14ac:dyDescent="0.25">
      <c r="B271" t="s">
        <v>869</v>
      </c>
    </row>
    <row r="272" spans="2:2" x14ac:dyDescent="0.25">
      <c r="B272" t="s">
        <v>870</v>
      </c>
    </row>
    <row r="273" spans="2:2" x14ac:dyDescent="0.25">
      <c r="B273" t="s">
        <v>871</v>
      </c>
    </row>
    <row r="274" spans="2:2" x14ac:dyDescent="0.25">
      <c r="B274" t="s">
        <v>872</v>
      </c>
    </row>
    <row r="275" spans="2:2" x14ac:dyDescent="0.25">
      <c r="B275" t="s">
        <v>873</v>
      </c>
    </row>
    <row r="276" spans="2:2" x14ac:dyDescent="0.25">
      <c r="B276" t="s">
        <v>874</v>
      </c>
    </row>
    <row r="277" spans="2:2" x14ac:dyDescent="0.25">
      <c r="B277" t="s">
        <v>875</v>
      </c>
    </row>
    <row r="278" spans="2:2" x14ac:dyDescent="0.25">
      <c r="B278" t="s">
        <v>876</v>
      </c>
    </row>
    <row r="279" spans="2:2" x14ac:dyDescent="0.25">
      <c r="B279" t="s">
        <v>877</v>
      </c>
    </row>
    <row r="280" spans="2:2" x14ac:dyDescent="0.25">
      <c r="B280" t="s">
        <v>878</v>
      </c>
    </row>
    <row r="281" spans="2:2" x14ac:dyDescent="0.25">
      <c r="B281" t="s">
        <v>879</v>
      </c>
    </row>
    <row r="282" spans="2:2" x14ac:dyDescent="0.25">
      <c r="B282" t="s">
        <v>880</v>
      </c>
    </row>
    <row r="283" spans="2:2" x14ac:dyDescent="0.25">
      <c r="B283" t="s">
        <v>881</v>
      </c>
    </row>
    <row r="284" spans="2:2" x14ac:dyDescent="0.25">
      <c r="B284" t="s">
        <v>882</v>
      </c>
    </row>
    <row r="285" spans="2:2" x14ac:dyDescent="0.25">
      <c r="B285" t="s">
        <v>883</v>
      </c>
    </row>
    <row r="286" spans="2:2" x14ac:dyDescent="0.25">
      <c r="B286" t="s">
        <v>114</v>
      </c>
    </row>
    <row r="287" spans="2:2" x14ac:dyDescent="0.25">
      <c r="B287" t="s">
        <v>884</v>
      </c>
    </row>
    <row r="288" spans="2:2" x14ac:dyDescent="0.25">
      <c r="B288" t="s">
        <v>115</v>
      </c>
    </row>
    <row r="289" spans="2:2" x14ac:dyDescent="0.25">
      <c r="B289" t="s">
        <v>885</v>
      </c>
    </row>
    <row r="290" spans="2:2" x14ac:dyDescent="0.25">
      <c r="B290" t="s">
        <v>886</v>
      </c>
    </row>
    <row r="291" spans="2:2" x14ac:dyDescent="0.25">
      <c r="B291" t="s">
        <v>887</v>
      </c>
    </row>
    <row r="292" spans="2:2" x14ac:dyDescent="0.25">
      <c r="B292" t="s">
        <v>888</v>
      </c>
    </row>
    <row r="293" spans="2:2" x14ac:dyDescent="0.25">
      <c r="B293" t="s">
        <v>889</v>
      </c>
    </row>
    <row r="294" spans="2:2" x14ac:dyDescent="0.25">
      <c r="B294" t="s">
        <v>890</v>
      </c>
    </row>
    <row r="295" spans="2:2" x14ac:dyDescent="0.25">
      <c r="B295" t="s">
        <v>891</v>
      </c>
    </row>
    <row r="296" spans="2:2" x14ac:dyDescent="0.25">
      <c r="B296" t="s">
        <v>892</v>
      </c>
    </row>
    <row r="297" spans="2:2" x14ac:dyDescent="0.25">
      <c r="B297" t="s">
        <v>893</v>
      </c>
    </row>
    <row r="298" spans="2:2" x14ac:dyDescent="0.25">
      <c r="B298" t="s">
        <v>894</v>
      </c>
    </row>
    <row r="299" spans="2:2" x14ac:dyDescent="0.25">
      <c r="B299" t="s">
        <v>895</v>
      </c>
    </row>
    <row r="300" spans="2:2" x14ac:dyDescent="0.25">
      <c r="B300" t="s">
        <v>896</v>
      </c>
    </row>
    <row r="301" spans="2:2" x14ac:dyDescent="0.25">
      <c r="B301" t="s">
        <v>897</v>
      </c>
    </row>
    <row r="302" spans="2:2" x14ac:dyDescent="0.25">
      <c r="B302" t="s">
        <v>898</v>
      </c>
    </row>
    <row r="303" spans="2:2" x14ac:dyDescent="0.25">
      <c r="B303" t="s">
        <v>899</v>
      </c>
    </row>
    <row r="304" spans="2:2" x14ac:dyDescent="0.25">
      <c r="B304" t="s">
        <v>900</v>
      </c>
    </row>
    <row r="305" spans="2:2" x14ac:dyDescent="0.25">
      <c r="B305" t="s">
        <v>116</v>
      </c>
    </row>
    <row r="306" spans="2:2" x14ac:dyDescent="0.25">
      <c r="B306" t="s">
        <v>901</v>
      </c>
    </row>
    <row r="307" spans="2:2" x14ac:dyDescent="0.25">
      <c r="B307" t="s">
        <v>902</v>
      </c>
    </row>
    <row r="308" spans="2:2" x14ac:dyDescent="0.25">
      <c r="B308" t="s">
        <v>903</v>
      </c>
    </row>
    <row r="309" spans="2:2" x14ac:dyDescent="0.25">
      <c r="B309" t="s">
        <v>117</v>
      </c>
    </row>
    <row r="310" spans="2:2" x14ac:dyDescent="0.25">
      <c r="B310" t="s">
        <v>904</v>
      </c>
    </row>
    <row r="311" spans="2:2" x14ac:dyDescent="0.25">
      <c r="B311" t="s">
        <v>905</v>
      </c>
    </row>
    <row r="312" spans="2:2" x14ac:dyDescent="0.25">
      <c r="B312" t="s">
        <v>118</v>
      </c>
    </row>
    <row r="313" spans="2:2" x14ac:dyDescent="0.25">
      <c r="B313" t="s">
        <v>119</v>
      </c>
    </row>
    <row r="314" spans="2:2" x14ac:dyDescent="0.25">
      <c r="B314" t="s">
        <v>906</v>
      </c>
    </row>
    <row r="315" spans="2:2" x14ac:dyDescent="0.25">
      <c r="B315" t="s">
        <v>907</v>
      </c>
    </row>
    <row r="316" spans="2:2" x14ac:dyDescent="0.25">
      <c r="B316" t="s">
        <v>120</v>
      </c>
    </row>
    <row r="317" spans="2:2" x14ac:dyDescent="0.25">
      <c r="B317" t="s">
        <v>908</v>
      </c>
    </row>
    <row r="318" spans="2:2" x14ac:dyDescent="0.25">
      <c r="B318" t="s">
        <v>909</v>
      </c>
    </row>
    <row r="319" spans="2:2" x14ac:dyDescent="0.25">
      <c r="B319" t="s">
        <v>910</v>
      </c>
    </row>
    <row r="320" spans="2:2" x14ac:dyDescent="0.25">
      <c r="B320" t="s">
        <v>911</v>
      </c>
    </row>
    <row r="321" spans="2:2" x14ac:dyDescent="0.25">
      <c r="B321" t="s">
        <v>912</v>
      </c>
    </row>
    <row r="322" spans="2:2" x14ac:dyDescent="0.25">
      <c r="B322" t="s">
        <v>913</v>
      </c>
    </row>
    <row r="323" spans="2:2" x14ac:dyDescent="0.25">
      <c r="B323" t="s">
        <v>914</v>
      </c>
    </row>
    <row r="324" spans="2:2" x14ac:dyDescent="0.25">
      <c r="B324" t="s">
        <v>915</v>
      </c>
    </row>
    <row r="325" spans="2:2" x14ac:dyDescent="0.25">
      <c r="B325" t="s">
        <v>916</v>
      </c>
    </row>
    <row r="326" spans="2:2" x14ac:dyDescent="0.25">
      <c r="B326" t="s">
        <v>917</v>
      </c>
    </row>
    <row r="327" spans="2:2" x14ac:dyDescent="0.25">
      <c r="B327" t="s">
        <v>918</v>
      </c>
    </row>
    <row r="328" spans="2:2" x14ac:dyDescent="0.25">
      <c r="B328" t="s">
        <v>919</v>
      </c>
    </row>
    <row r="329" spans="2:2" x14ac:dyDescent="0.25">
      <c r="B329" t="s">
        <v>920</v>
      </c>
    </row>
    <row r="330" spans="2:2" x14ac:dyDescent="0.25">
      <c r="B330" t="s">
        <v>921</v>
      </c>
    </row>
    <row r="331" spans="2:2" x14ac:dyDescent="0.25">
      <c r="B331" t="s">
        <v>922</v>
      </c>
    </row>
    <row r="332" spans="2:2" x14ac:dyDescent="0.25">
      <c r="B332" t="s">
        <v>923</v>
      </c>
    </row>
    <row r="333" spans="2:2" x14ac:dyDescent="0.25">
      <c r="B333" t="s">
        <v>924</v>
      </c>
    </row>
    <row r="334" spans="2:2" x14ac:dyDescent="0.25">
      <c r="B334" t="s">
        <v>925</v>
      </c>
    </row>
    <row r="335" spans="2:2" x14ac:dyDescent="0.25">
      <c r="B335" t="s">
        <v>926</v>
      </c>
    </row>
    <row r="336" spans="2:2" x14ac:dyDescent="0.25">
      <c r="B336" t="s">
        <v>927</v>
      </c>
    </row>
    <row r="337" spans="2:2" x14ac:dyDescent="0.25">
      <c r="B337" t="s">
        <v>928</v>
      </c>
    </row>
    <row r="338" spans="2:2" x14ac:dyDescent="0.25">
      <c r="B338" t="s">
        <v>929</v>
      </c>
    </row>
    <row r="339" spans="2:2" x14ac:dyDescent="0.25">
      <c r="B339" t="s">
        <v>930</v>
      </c>
    </row>
    <row r="340" spans="2:2" x14ac:dyDescent="0.25">
      <c r="B340" t="s">
        <v>931</v>
      </c>
    </row>
    <row r="341" spans="2:2" x14ac:dyDescent="0.25">
      <c r="B341" t="s">
        <v>932</v>
      </c>
    </row>
    <row r="342" spans="2:2" x14ac:dyDescent="0.25">
      <c r="B342" t="s">
        <v>933</v>
      </c>
    </row>
    <row r="343" spans="2:2" x14ac:dyDescent="0.25">
      <c r="B343" t="s">
        <v>934</v>
      </c>
    </row>
    <row r="344" spans="2:2" x14ac:dyDescent="0.25">
      <c r="B344" t="s">
        <v>935</v>
      </c>
    </row>
    <row r="345" spans="2:2" x14ac:dyDescent="0.25">
      <c r="B345" t="s">
        <v>936</v>
      </c>
    </row>
    <row r="346" spans="2:2" x14ac:dyDescent="0.25">
      <c r="B346" t="s">
        <v>937</v>
      </c>
    </row>
    <row r="347" spans="2:2" x14ac:dyDescent="0.25">
      <c r="B347" t="s">
        <v>938</v>
      </c>
    </row>
    <row r="348" spans="2:2" x14ac:dyDescent="0.25">
      <c r="B348" t="s">
        <v>939</v>
      </c>
    </row>
    <row r="349" spans="2:2" x14ac:dyDescent="0.25">
      <c r="B349" t="s">
        <v>940</v>
      </c>
    </row>
    <row r="350" spans="2:2" x14ac:dyDescent="0.25">
      <c r="B350" t="s">
        <v>941</v>
      </c>
    </row>
    <row r="351" spans="2:2" x14ac:dyDescent="0.25">
      <c r="B351" t="s">
        <v>942</v>
      </c>
    </row>
    <row r="352" spans="2:2" x14ac:dyDescent="0.25">
      <c r="B352" t="s">
        <v>943</v>
      </c>
    </row>
    <row r="353" spans="2:2" x14ac:dyDescent="0.25">
      <c r="B353" t="s">
        <v>944</v>
      </c>
    </row>
    <row r="354" spans="2:2" x14ac:dyDescent="0.25">
      <c r="B354" t="s">
        <v>945</v>
      </c>
    </row>
    <row r="355" spans="2:2" x14ac:dyDescent="0.25">
      <c r="B355" t="s">
        <v>946</v>
      </c>
    </row>
    <row r="356" spans="2:2" x14ac:dyDescent="0.25">
      <c r="B356" t="s">
        <v>947</v>
      </c>
    </row>
    <row r="357" spans="2:2" x14ac:dyDescent="0.25">
      <c r="B357" t="s">
        <v>948</v>
      </c>
    </row>
    <row r="358" spans="2:2" x14ac:dyDescent="0.25">
      <c r="B358" t="s">
        <v>949</v>
      </c>
    </row>
    <row r="359" spans="2:2" x14ac:dyDescent="0.25">
      <c r="B359" t="s">
        <v>950</v>
      </c>
    </row>
    <row r="360" spans="2:2" x14ac:dyDescent="0.25">
      <c r="B360" t="s">
        <v>951</v>
      </c>
    </row>
    <row r="361" spans="2:2" x14ac:dyDescent="0.25">
      <c r="B361" t="s">
        <v>952</v>
      </c>
    </row>
    <row r="362" spans="2:2" x14ac:dyDescent="0.25">
      <c r="B362" t="s">
        <v>953</v>
      </c>
    </row>
    <row r="363" spans="2:2" x14ac:dyDescent="0.25">
      <c r="B363" t="s">
        <v>954</v>
      </c>
    </row>
    <row r="364" spans="2:2" x14ac:dyDescent="0.25">
      <c r="B364" t="s">
        <v>955</v>
      </c>
    </row>
    <row r="365" spans="2:2" x14ac:dyDescent="0.25">
      <c r="B365" t="s">
        <v>956</v>
      </c>
    </row>
    <row r="366" spans="2:2" x14ac:dyDescent="0.25">
      <c r="B366" t="s">
        <v>957</v>
      </c>
    </row>
    <row r="367" spans="2:2" x14ac:dyDescent="0.25">
      <c r="B367" t="s">
        <v>958</v>
      </c>
    </row>
    <row r="368" spans="2:2" x14ac:dyDescent="0.25">
      <c r="B368" t="s">
        <v>959</v>
      </c>
    </row>
    <row r="369" spans="2:2" x14ac:dyDescent="0.25">
      <c r="B369" t="s">
        <v>960</v>
      </c>
    </row>
    <row r="370" spans="2:2" x14ac:dyDescent="0.25">
      <c r="B370" t="s">
        <v>961</v>
      </c>
    </row>
    <row r="371" spans="2:2" x14ac:dyDescent="0.25">
      <c r="B371" t="s">
        <v>962</v>
      </c>
    </row>
    <row r="372" spans="2:2" x14ac:dyDescent="0.25">
      <c r="B372" t="s">
        <v>963</v>
      </c>
    </row>
    <row r="373" spans="2:2" x14ac:dyDescent="0.25">
      <c r="B373" t="s">
        <v>964</v>
      </c>
    </row>
    <row r="374" spans="2:2" x14ac:dyDescent="0.25">
      <c r="B374" t="s">
        <v>965</v>
      </c>
    </row>
    <row r="375" spans="2:2" x14ac:dyDescent="0.25">
      <c r="B375" t="s">
        <v>966</v>
      </c>
    </row>
    <row r="376" spans="2:2" x14ac:dyDescent="0.25">
      <c r="B376" t="s">
        <v>967</v>
      </c>
    </row>
    <row r="377" spans="2:2" x14ac:dyDescent="0.25">
      <c r="B377" t="s">
        <v>968</v>
      </c>
    </row>
    <row r="378" spans="2:2" x14ac:dyDescent="0.25">
      <c r="B378" t="s">
        <v>969</v>
      </c>
    </row>
    <row r="379" spans="2:2" x14ac:dyDescent="0.25">
      <c r="B379" t="s">
        <v>970</v>
      </c>
    </row>
    <row r="380" spans="2:2" x14ac:dyDescent="0.25">
      <c r="B380" t="s">
        <v>971</v>
      </c>
    </row>
    <row r="381" spans="2:2" x14ac:dyDescent="0.25">
      <c r="B381" t="s">
        <v>972</v>
      </c>
    </row>
    <row r="382" spans="2:2" x14ac:dyDescent="0.25">
      <c r="B382" t="s">
        <v>973</v>
      </c>
    </row>
    <row r="383" spans="2:2" x14ac:dyDescent="0.25">
      <c r="B383" t="s">
        <v>974</v>
      </c>
    </row>
    <row r="384" spans="2:2" x14ac:dyDescent="0.25">
      <c r="B384" t="s">
        <v>975</v>
      </c>
    </row>
    <row r="385" spans="2:2" x14ac:dyDescent="0.25">
      <c r="B385" t="s">
        <v>121</v>
      </c>
    </row>
    <row r="386" spans="2:2" x14ac:dyDescent="0.25">
      <c r="B386" t="s">
        <v>976</v>
      </c>
    </row>
    <row r="387" spans="2:2" x14ac:dyDescent="0.25">
      <c r="B387" t="s">
        <v>977</v>
      </c>
    </row>
    <row r="388" spans="2:2" x14ac:dyDescent="0.25">
      <c r="B388" t="s">
        <v>978</v>
      </c>
    </row>
    <row r="389" spans="2:2" x14ac:dyDescent="0.25">
      <c r="B389" t="s">
        <v>979</v>
      </c>
    </row>
    <row r="390" spans="2:2" x14ac:dyDescent="0.25">
      <c r="B390" t="s">
        <v>980</v>
      </c>
    </row>
    <row r="391" spans="2:2" x14ac:dyDescent="0.25">
      <c r="B391" t="s">
        <v>981</v>
      </c>
    </row>
    <row r="392" spans="2:2" x14ac:dyDescent="0.25">
      <c r="B392" t="s">
        <v>982</v>
      </c>
    </row>
    <row r="393" spans="2:2" x14ac:dyDescent="0.25">
      <c r="B393" t="s">
        <v>122</v>
      </c>
    </row>
    <row r="394" spans="2:2" x14ac:dyDescent="0.25">
      <c r="B394" t="s">
        <v>983</v>
      </c>
    </row>
    <row r="395" spans="2:2" x14ac:dyDescent="0.25">
      <c r="B395" t="s">
        <v>984</v>
      </c>
    </row>
    <row r="396" spans="2:2" x14ac:dyDescent="0.25">
      <c r="B396" t="s">
        <v>985</v>
      </c>
    </row>
    <row r="397" spans="2:2" x14ac:dyDescent="0.25">
      <c r="B397" t="s">
        <v>986</v>
      </c>
    </row>
    <row r="398" spans="2:2" x14ac:dyDescent="0.25">
      <c r="B398" t="s">
        <v>987</v>
      </c>
    </row>
    <row r="399" spans="2:2" x14ac:dyDescent="0.25">
      <c r="B399" t="s">
        <v>123</v>
      </c>
    </row>
    <row r="400" spans="2:2" x14ac:dyDescent="0.25">
      <c r="B400" t="s">
        <v>988</v>
      </c>
    </row>
    <row r="401" spans="2:2" x14ac:dyDescent="0.25">
      <c r="B401" t="s">
        <v>989</v>
      </c>
    </row>
    <row r="402" spans="2:2" x14ac:dyDescent="0.25">
      <c r="B402" t="s">
        <v>990</v>
      </c>
    </row>
    <row r="403" spans="2:2" x14ac:dyDescent="0.25">
      <c r="B403" t="s">
        <v>991</v>
      </c>
    </row>
    <row r="404" spans="2:2" x14ac:dyDescent="0.25">
      <c r="B404" t="s">
        <v>992</v>
      </c>
    </row>
    <row r="405" spans="2:2" x14ac:dyDescent="0.25">
      <c r="B405" t="s">
        <v>993</v>
      </c>
    </row>
    <row r="406" spans="2:2" x14ac:dyDescent="0.25">
      <c r="B406" t="s">
        <v>994</v>
      </c>
    </row>
    <row r="407" spans="2:2" x14ac:dyDescent="0.25">
      <c r="B407" t="s">
        <v>995</v>
      </c>
    </row>
    <row r="408" spans="2:2" x14ac:dyDescent="0.25">
      <c r="B408" t="s">
        <v>996</v>
      </c>
    </row>
    <row r="409" spans="2:2" x14ac:dyDescent="0.25">
      <c r="B409" t="s">
        <v>997</v>
      </c>
    </row>
    <row r="410" spans="2:2" x14ac:dyDescent="0.25">
      <c r="B410" t="s">
        <v>998</v>
      </c>
    </row>
    <row r="411" spans="2:2" x14ac:dyDescent="0.25">
      <c r="B411" t="s">
        <v>999</v>
      </c>
    </row>
    <row r="412" spans="2:2" x14ac:dyDescent="0.25">
      <c r="B412" t="s">
        <v>1000</v>
      </c>
    </row>
    <row r="413" spans="2:2" x14ac:dyDescent="0.25">
      <c r="B413" t="s">
        <v>1001</v>
      </c>
    </row>
    <row r="414" spans="2:2" x14ac:dyDescent="0.25">
      <c r="B414" t="s">
        <v>1002</v>
      </c>
    </row>
    <row r="415" spans="2:2" x14ac:dyDescent="0.25">
      <c r="B415" t="s">
        <v>1003</v>
      </c>
    </row>
    <row r="416" spans="2:2" x14ac:dyDescent="0.25">
      <c r="B416" t="s">
        <v>1004</v>
      </c>
    </row>
    <row r="417" spans="2:2" x14ac:dyDescent="0.25">
      <c r="B417" t="s">
        <v>1005</v>
      </c>
    </row>
    <row r="418" spans="2:2" x14ac:dyDescent="0.25">
      <c r="B418" t="s">
        <v>1006</v>
      </c>
    </row>
    <row r="419" spans="2:2" x14ac:dyDescent="0.25">
      <c r="B419" t="s">
        <v>1007</v>
      </c>
    </row>
    <row r="420" spans="2:2" x14ac:dyDescent="0.25">
      <c r="B420" t="s">
        <v>1008</v>
      </c>
    </row>
    <row r="421" spans="2:2" x14ac:dyDescent="0.25">
      <c r="B421" t="s">
        <v>1009</v>
      </c>
    </row>
    <row r="422" spans="2:2" x14ac:dyDescent="0.25">
      <c r="B422" t="s">
        <v>1010</v>
      </c>
    </row>
    <row r="423" spans="2:2" x14ac:dyDescent="0.25">
      <c r="B423" t="s">
        <v>1011</v>
      </c>
    </row>
    <row r="424" spans="2:2" x14ac:dyDescent="0.25">
      <c r="B424" t="s">
        <v>1012</v>
      </c>
    </row>
    <row r="425" spans="2:2" x14ac:dyDescent="0.25">
      <c r="B425" t="s">
        <v>1013</v>
      </c>
    </row>
    <row r="426" spans="2:2" x14ac:dyDescent="0.25">
      <c r="B426" t="s">
        <v>1014</v>
      </c>
    </row>
    <row r="427" spans="2:2" x14ac:dyDescent="0.25">
      <c r="B427" t="s">
        <v>1015</v>
      </c>
    </row>
    <row r="428" spans="2:2" x14ac:dyDescent="0.25">
      <c r="B428" t="s">
        <v>1016</v>
      </c>
    </row>
    <row r="429" spans="2:2" x14ac:dyDescent="0.25">
      <c r="B429" t="s">
        <v>1017</v>
      </c>
    </row>
    <row r="430" spans="2:2" x14ac:dyDescent="0.25">
      <c r="B430" t="s">
        <v>1018</v>
      </c>
    </row>
    <row r="431" spans="2:2" x14ac:dyDescent="0.25">
      <c r="B431" t="s">
        <v>1019</v>
      </c>
    </row>
    <row r="432" spans="2:2" x14ac:dyDescent="0.25">
      <c r="B432" t="s">
        <v>1020</v>
      </c>
    </row>
    <row r="433" spans="2:2" x14ac:dyDescent="0.25">
      <c r="B433" t="s">
        <v>1021</v>
      </c>
    </row>
    <row r="434" spans="2:2" x14ac:dyDescent="0.25">
      <c r="B434" t="s">
        <v>1022</v>
      </c>
    </row>
    <row r="435" spans="2:2" x14ac:dyDescent="0.25">
      <c r="B435" t="s">
        <v>1023</v>
      </c>
    </row>
    <row r="436" spans="2:2" x14ac:dyDescent="0.25">
      <c r="B436" t="s">
        <v>1024</v>
      </c>
    </row>
    <row r="437" spans="2:2" x14ac:dyDescent="0.25">
      <c r="B437" t="s">
        <v>1025</v>
      </c>
    </row>
    <row r="438" spans="2:2" x14ac:dyDescent="0.25">
      <c r="B438" t="s">
        <v>1026</v>
      </c>
    </row>
    <row r="439" spans="2:2" x14ac:dyDescent="0.25">
      <c r="B439" t="s">
        <v>1027</v>
      </c>
    </row>
    <row r="440" spans="2:2" x14ac:dyDescent="0.25">
      <c r="B440" t="s">
        <v>1028</v>
      </c>
    </row>
    <row r="441" spans="2:2" x14ac:dyDescent="0.25">
      <c r="B441" t="s">
        <v>1029</v>
      </c>
    </row>
    <row r="442" spans="2:2" x14ac:dyDescent="0.25">
      <c r="B442" t="s">
        <v>1030</v>
      </c>
    </row>
    <row r="443" spans="2:2" x14ac:dyDescent="0.25">
      <c r="B443" t="s">
        <v>1031</v>
      </c>
    </row>
    <row r="444" spans="2:2" x14ac:dyDescent="0.25">
      <c r="B444" t="s">
        <v>1032</v>
      </c>
    </row>
    <row r="445" spans="2:2" x14ac:dyDescent="0.25">
      <c r="B445" t="s">
        <v>1033</v>
      </c>
    </row>
    <row r="446" spans="2:2" x14ac:dyDescent="0.25">
      <c r="B446" t="s">
        <v>1034</v>
      </c>
    </row>
    <row r="447" spans="2:2" x14ac:dyDescent="0.25">
      <c r="B447" t="s">
        <v>1035</v>
      </c>
    </row>
    <row r="448" spans="2:2" x14ac:dyDescent="0.25">
      <c r="B448" t="s">
        <v>1036</v>
      </c>
    </row>
    <row r="449" spans="2:2" x14ac:dyDescent="0.25">
      <c r="B449" t="s">
        <v>1037</v>
      </c>
    </row>
    <row r="450" spans="2:2" x14ac:dyDescent="0.25">
      <c r="B450" t="s">
        <v>1038</v>
      </c>
    </row>
    <row r="451" spans="2:2" x14ac:dyDescent="0.25">
      <c r="B451" t="s">
        <v>1039</v>
      </c>
    </row>
    <row r="452" spans="2:2" x14ac:dyDescent="0.25">
      <c r="B452" t="s">
        <v>1040</v>
      </c>
    </row>
    <row r="453" spans="2:2" x14ac:dyDescent="0.25">
      <c r="B453" t="s">
        <v>1041</v>
      </c>
    </row>
    <row r="454" spans="2:2" x14ac:dyDescent="0.25">
      <c r="B454" t="s">
        <v>1042</v>
      </c>
    </row>
    <row r="455" spans="2:2" x14ac:dyDescent="0.25">
      <c r="B455" t="s">
        <v>1043</v>
      </c>
    </row>
    <row r="456" spans="2:2" x14ac:dyDescent="0.25">
      <c r="B456" t="s">
        <v>1044</v>
      </c>
    </row>
    <row r="457" spans="2:2" x14ac:dyDescent="0.25">
      <c r="B457" t="s">
        <v>1045</v>
      </c>
    </row>
    <row r="458" spans="2:2" x14ac:dyDescent="0.25">
      <c r="B458" t="s">
        <v>1046</v>
      </c>
    </row>
    <row r="459" spans="2:2" x14ac:dyDescent="0.25">
      <c r="B459" t="s">
        <v>1047</v>
      </c>
    </row>
    <row r="460" spans="2:2" x14ac:dyDescent="0.25">
      <c r="B460" t="s">
        <v>1048</v>
      </c>
    </row>
    <row r="461" spans="2:2" x14ac:dyDescent="0.25">
      <c r="B461" t="s">
        <v>1049</v>
      </c>
    </row>
    <row r="462" spans="2:2" x14ac:dyDescent="0.25">
      <c r="B462" t="s">
        <v>1050</v>
      </c>
    </row>
    <row r="463" spans="2:2" x14ac:dyDescent="0.25">
      <c r="B463" t="s">
        <v>1051</v>
      </c>
    </row>
    <row r="464" spans="2:2" x14ac:dyDescent="0.25">
      <c r="B464" t="s">
        <v>1052</v>
      </c>
    </row>
    <row r="465" spans="2:2" x14ac:dyDescent="0.25">
      <c r="B465" t="s">
        <v>1053</v>
      </c>
    </row>
    <row r="466" spans="2:2" x14ac:dyDescent="0.25">
      <c r="B466" t="s">
        <v>1054</v>
      </c>
    </row>
    <row r="467" spans="2:2" x14ac:dyDescent="0.25">
      <c r="B467" t="s">
        <v>124</v>
      </c>
    </row>
    <row r="468" spans="2:2" x14ac:dyDescent="0.25">
      <c r="B468" t="s">
        <v>1055</v>
      </c>
    </row>
    <row r="469" spans="2:2" x14ac:dyDescent="0.25">
      <c r="B469" t="s">
        <v>1056</v>
      </c>
    </row>
    <row r="470" spans="2:2" x14ac:dyDescent="0.25">
      <c r="B470" t="s">
        <v>1057</v>
      </c>
    </row>
    <row r="471" spans="2:2" x14ac:dyDescent="0.25">
      <c r="B471" t="s">
        <v>1058</v>
      </c>
    </row>
    <row r="472" spans="2:2" x14ac:dyDescent="0.25">
      <c r="B472" t="s">
        <v>125</v>
      </c>
    </row>
    <row r="473" spans="2:2" x14ac:dyDescent="0.25">
      <c r="B473" t="s">
        <v>1059</v>
      </c>
    </row>
    <row r="474" spans="2:2" x14ac:dyDescent="0.25">
      <c r="B474" t="s">
        <v>1060</v>
      </c>
    </row>
    <row r="475" spans="2:2" x14ac:dyDescent="0.25">
      <c r="B475" t="s">
        <v>1061</v>
      </c>
    </row>
    <row r="476" spans="2:2" x14ac:dyDescent="0.25">
      <c r="B476" t="s">
        <v>1062</v>
      </c>
    </row>
    <row r="477" spans="2:2" x14ac:dyDescent="0.25">
      <c r="B477" t="s">
        <v>1063</v>
      </c>
    </row>
    <row r="478" spans="2:2" x14ac:dyDescent="0.25">
      <c r="B478" t="s">
        <v>1064</v>
      </c>
    </row>
    <row r="479" spans="2:2" x14ac:dyDescent="0.25">
      <c r="B479" t="s">
        <v>1065</v>
      </c>
    </row>
    <row r="480" spans="2:2" x14ac:dyDescent="0.25">
      <c r="B480" t="s">
        <v>1066</v>
      </c>
    </row>
    <row r="481" spans="2:2" x14ac:dyDescent="0.25">
      <c r="B481" t="s">
        <v>1067</v>
      </c>
    </row>
    <row r="482" spans="2:2" x14ac:dyDescent="0.25">
      <c r="B482" t="s">
        <v>1068</v>
      </c>
    </row>
    <row r="483" spans="2:2" x14ac:dyDescent="0.25">
      <c r="B483" t="s">
        <v>1069</v>
      </c>
    </row>
    <row r="484" spans="2:2" x14ac:dyDescent="0.25">
      <c r="B484" t="s">
        <v>1070</v>
      </c>
    </row>
    <row r="485" spans="2:2" x14ac:dyDescent="0.25">
      <c r="B485" t="s">
        <v>1071</v>
      </c>
    </row>
    <row r="486" spans="2:2" x14ac:dyDescent="0.25">
      <c r="B486" t="s">
        <v>1072</v>
      </c>
    </row>
    <row r="487" spans="2:2" x14ac:dyDescent="0.25">
      <c r="B487" t="s">
        <v>1073</v>
      </c>
    </row>
    <row r="488" spans="2:2" x14ac:dyDescent="0.25">
      <c r="B488" t="s">
        <v>1074</v>
      </c>
    </row>
    <row r="489" spans="2:2" x14ac:dyDescent="0.25">
      <c r="B489" t="s">
        <v>1075</v>
      </c>
    </row>
    <row r="490" spans="2:2" x14ac:dyDescent="0.25">
      <c r="B490" t="s">
        <v>56</v>
      </c>
    </row>
    <row r="491" spans="2:2" x14ac:dyDescent="0.25">
      <c r="B491" t="s">
        <v>257</v>
      </c>
    </row>
    <row r="492" spans="2:2" x14ac:dyDescent="0.25">
      <c r="B492" t="s">
        <v>258</v>
      </c>
    </row>
    <row r="493" spans="2:2" x14ac:dyDescent="0.25">
      <c r="B493" t="s">
        <v>259</v>
      </c>
    </row>
    <row r="494" spans="2:2" x14ac:dyDescent="0.25">
      <c r="B494" t="s">
        <v>260</v>
      </c>
    </row>
    <row r="495" spans="2:2" x14ac:dyDescent="0.25">
      <c r="B495" t="s">
        <v>261</v>
      </c>
    </row>
    <row r="496" spans="2:2" x14ac:dyDescent="0.25">
      <c r="B496" t="s">
        <v>262</v>
      </c>
    </row>
    <row r="497" spans="2:2" x14ac:dyDescent="0.25">
      <c r="B497" t="s">
        <v>263</v>
      </c>
    </row>
    <row r="498" spans="2:2" x14ac:dyDescent="0.25">
      <c r="B498" t="s">
        <v>264</v>
      </c>
    </row>
    <row r="499" spans="2:2" x14ac:dyDescent="0.25">
      <c r="B499" t="s">
        <v>265</v>
      </c>
    </row>
    <row r="500" spans="2:2" x14ac:dyDescent="0.25">
      <c r="B500" t="s">
        <v>266</v>
      </c>
    </row>
    <row r="501" spans="2:2" x14ac:dyDescent="0.25">
      <c r="B501" t="s">
        <v>267</v>
      </c>
    </row>
    <row r="502" spans="2:2" x14ac:dyDescent="0.25">
      <c r="B502" t="s">
        <v>268</v>
      </c>
    </row>
    <row r="503" spans="2:2" x14ac:dyDescent="0.25">
      <c r="B503" t="s">
        <v>269</v>
      </c>
    </row>
    <row r="504" spans="2:2" x14ac:dyDescent="0.25">
      <c r="B504" t="s">
        <v>270</v>
      </c>
    </row>
    <row r="505" spans="2:2" x14ac:dyDescent="0.25">
      <c r="B505" t="s">
        <v>271</v>
      </c>
    </row>
    <row r="506" spans="2:2" x14ac:dyDescent="0.25">
      <c r="B506" t="s">
        <v>272</v>
      </c>
    </row>
    <row r="507" spans="2:2" x14ac:dyDescent="0.25">
      <c r="B507" t="s">
        <v>273</v>
      </c>
    </row>
    <row r="508" spans="2:2" x14ac:dyDescent="0.25">
      <c r="B508" t="s">
        <v>274</v>
      </c>
    </row>
    <row r="509" spans="2:2" x14ac:dyDescent="0.25">
      <c r="B509" t="s">
        <v>275</v>
      </c>
    </row>
    <row r="510" spans="2:2" x14ac:dyDescent="0.25">
      <c r="B510" t="s">
        <v>276</v>
      </c>
    </row>
    <row r="511" spans="2:2" x14ac:dyDescent="0.25">
      <c r="B511" t="s">
        <v>277</v>
      </c>
    </row>
    <row r="512" spans="2:2" x14ac:dyDescent="0.25">
      <c r="B512" t="s">
        <v>278</v>
      </c>
    </row>
    <row r="513" spans="2:2" x14ac:dyDescent="0.25">
      <c r="B513" t="s">
        <v>279</v>
      </c>
    </row>
    <row r="514" spans="2:2" x14ac:dyDescent="0.25">
      <c r="B514" t="s">
        <v>280</v>
      </c>
    </row>
    <row r="515" spans="2:2" x14ac:dyDescent="0.25">
      <c r="B515" t="s">
        <v>281</v>
      </c>
    </row>
    <row r="516" spans="2:2" x14ac:dyDescent="0.25">
      <c r="B516" t="s">
        <v>282</v>
      </c>
    </row>
    <row r="517" spans="2:2" x14ac:dyDescent="0.25">
      <c r="B517" t="s">
        <v>283</v>
      </c>
    </row>
    <row r="518" spans="2:2" x14ac:dyDescent="0.25">
      <c r="B518" t="s">
        <v>284</v>
      </c>
    </row>
    <row r="519" spans="2:2" x14ac:dyDescent="0.25">
      <c r="B519" t="s">
        <v>285</v>
      </c>
    </row>
    <row r="520" spans="2:2" x14ac:dyDescent="0.25">
      <c r="B520" t="s">
        <v>286</v>
      </c>
    </row>
    <row r="521" spans="2:2" x14ac:dyDescent="0.25">
      <c r="B521" t="s">
        <v>287</v>
      </c>
    </row>
    <row r="522" spans="2:2" x14ac:dyDescent="0.25">
      <c r="B522" t="s">
        <v>288</v>
      </c>
    </row>
    <row r="523" spans="2:2" x14ac:dyDescent="0.25">
      <c r="B523" t="s">
        <v>289</v>
      </c>
    </row>
    <row r="524" spans="2:2" x14ac:dyDescent="0.25">
      <c r="B524" t="s">
        <v>290</v>
      </c>
    </row>
    <row r="525" spans="2:2" x14ac:dyDescent="0.25">
      <c r="B525" t="s">
        <v>291</v>
      </c>
    </row>
    <row r="526" spans="2:2" x14ac:dyDescent="0.25">
      <c r="B526" t="s">
        <v>292</v>
      </c>
    </row>
    <row r="527" spans="2:2" x14ac:dyDescent="0.25">
      <c r="B527" t="s">
        <v>293</v>
      </c>
    </row>
    <row r="528" spans="2:2" x14ac:dyDescent="0.25">
      <c r="B528" t="s">
        <v>294</v>
      </c>
    </row>
    <row r="529" spans="2:2" x14ac:dyDescent="0.25">
      <c r="B529" t="s">
        <v>295</v>
      </c>
    </row>
    <row r="530" spans="2:2" x14ac:dyDescent="0.25">
      <c r="B530" t="s">
        <v>296</v>
      </c>
    </row>
    <row r="531" spans="2:2" x14ac:dyDescent="0.25">
      <c r="B531" t="s">
        <v>297</v>
      </c>
    </row>
    <row r="532" spans="2:2" x14ac:dyDescent="0.25">
      <c r="B532" t="s">
        <v>298</v>
      </c>
    </row>
    <row r="533" spans="2:2" x14ac:dyDescent="0.25">
      <c r="B533" t="s">
        <v>299</v>
      </c>
    </row>
    <row r="534" spans="2:2" x14ac:dyDescent="0.25">
      <c r="B534" t="s">
        <v>300</v>
      </c>
    </row>
    <row r="535" spans="2:2" x14ac:dyDescent="0.25">
      <c r="B535" t="s">
        <v>301</v>
      </c>
    </row>
    <row r="536" spans="2:2" x14ac:dyDescent="0.25">
      <c r="B536" t="s">
        <v>302</v>
      </c>
    </row>
    <row r="537" spans="2:2" x14ac:dyDescent="0.25">
      <c r="B537" t="s">
        <v>303</v>
      </c>
    </row>
    <row r="538" spans="2:2" x14ac:dyDescent="0.25">
      <c r="B538" t="s">
        <v>304</v>
      </c>
    </row>
    <row r="539" spans="2:2" x14ac:dyDescent="0.25">
      <c r="B539" t="s">
        <v>305</v>
      </c>
    </row>
    <row r="540" spans="2:2" x14ac:dyDescent="0.25">
      <c r="B540" t="s">
        <v>306</v>
      </c>
    </row>
    <row r="541" spans="2:2" x14ac:dyDescent="0.25">
      <c r="B541" t="s">
        <v>57</v>
      </c>
    </row>
    <row r="542" spans="2:2" x14ac:dyDescent="0.25">
      <c r="B542" t="s">
        <v>307</v>
      </c>
    </row>
    <row r="543" spans="2:2" x14ac:dyDescent="0.25">
      <c r="B543" t="s">
        <v>308</v>
      </c>
    </row>
    <row r="544" spans="2:2" x14ac:dyDescent="0.25">
      <c r="B544" t="s">
        <v>309</v>
      </c>
    </row>
    <row r="545" spans="2:2" x14ac:dyDescent="0.25">
      <c r="B545" t="s">
        <v>310</v>
      </c>
    </row>
    <row r="546" spans="2:2" x14ac:dyDescent="0.25">
      <c r="B546" t="s">
        <v>58</v>
      </c>
    </row>
    <row r="547" spans="2:2" x14ac:dyDescent="0.25">
      <c r="B547" t="s">
        <v>311</v>
      </c>
    </row>
    <row r="548" spans="2:2" x14ac:dyDescent="0.25">
      <c r="B548" t="s">
        <v>312</v>
      </c>
    </row>
    <row r="549" spans="2:2" x14ac:dyDescent="0.25">
      <c r="B549" t="s">
        <v>313</v>
      </c>
    </row>
    <row r="550" spans="2:2" x14ac:dyDescent="0.25">
      <c r="B550" t="s">
        <v>314</v>
      </c>
    </row>
    <row r="551" spans="2:2" x14ac:dyDescent="0.25">
      <c r="B551" t="s">
        <v>315</v>
      </c>
    </row>
    <row r="552" spans="2:2" x14ac:dyDescent="0.25">
      <c r="B552" t="s">
        <v>316</v>
      </c>
    </row>
    <row r="553" spans="2:2" x14ac:dyDescent="0.25">
      <c r="B553" t="s">
        <v>317</v>
      </c>
    </row>
    <row r="554" spans="2:2" x14ac:dyDescent="0.25">
      <c r="B554" t="s">
        <v>59</v>
      </c>
    </row>
    <row r="555" spans="2:2" x14ac:dyDescent="0.25">
      <c r="B555" t="s">
        <v>318</v>
      </c>
    </row>
    <row r="556" spans="2:2" x14ac:dyDescent="0.25">
      <c r="B556" t="s">
        <v>319</v>
      </c>
    </row>
    <row r="557" spans="2:2" x14ac:dyDescent="0.25">
      <c r="B557" t="s">
        <v>320</v>
      </c>
    </row>
    <row r="558" spans="2:2" x14ac:dyDescent="0.25">
      <c r="B558" t="s">
        <v>321</v>
      </c>
    </row>
    <row r="559" spans="2:2" x14ac:dyDescent="0.25">
      <c r="B559" t="s">
        <v>322</v>
      </c>
    </row>
    <row r="560" spans="2:2" x14ac:dyDescent="0.25">
      <c r="B560" t="s">
        <v>323</v>
      </c>
    </row>
    <row r="561" spans="2:2" x14ac:dyDescent="0.25">
      <c r="B561" t="s">
        <v>324</v>
      </c>
    </row>
    <row r="562" spans="2:2" x14ac:dyDescent="0.25">
      <c r="B562" t="s">
        <v>325</v>
      </c>
    </row>
    <row r="563" spans="2:2" x14ac:dyDescent="0.25">
      <c r="B563" t="s">
        <v>326</v>
      </c>
    </row>
    <row r="564" spans="2:2" x14ac:dyDescent="0.25">
      <c r="B564" t="s">
        <v>327</v>
      </c>
    </row>
    <row r="565" spans="2:2" x14ac:dyDescent="0.25">
      <c r="B565" t="s">
        <v>328</v>
      </c>
    </row>
    <row r="566" spans="2:2" x14ac:dyDescent="0.25">
      <c r="B566" t="s">
        <v>329</v>
      </c>
    </row>
    <row r="567" spans="2:2" x14ac:dyDescent="0.25">
      <c r="B567" t="s">
        <v>330</v>
      </c>
    </row>
    <row r="568" spans="2:2" x14ac:dyDescent="0.25">
      <c r="B568" t="s">
        <v>331</v>
      </c>
    </row>
    <row r="569" spans="2:2" x14ac:dyDescent="0.25">
      <c r="B569" t="s">
        <v>332</v>
      </c>
    </row>
    <row r="570" spans="2:2" x14ac:dyDescent="0.25">
      <c r="B570" t="s">
        <v>60</v>
      </c>
    </row>
    <row r="571" spans="2:2" x14ac:dyDescent="0.25">
      <c r="B571" t="s">
        <v>333</v>
      </c>
    </row>
    <row r="572" spans="2:2" x14ac:dyDescent="0.25">
      <c r="B572" t="s">
        <v>334</v>
      </c>
    </row>
    <row r="573" spans="2:2" x14ac:dyDescent="0.25">
      <c r="B573" t="s">
        <v>335</v>
      </c>
    </row>
    <row r="574" spans="2:2" x14ac:dyDescent="0.25">
      <c r="B574" t="s">
        <v>336</v>
      </c>
    </row>
    <row r="575" spans="2:2" x14ac:dyDescent="0.25">
      <c r="B575" t="s">
        <v>61</v>
      </c>
    </row>
    <row r="576" spans="2:2" x14ac:dyDescent="0.25">
      <c r="B576" t="s">
        <v>337</v>
      </c>
    </row>
    <row r="577" spans="2:2" x14ac:dyDescent="0.25">
      <c r="B577" t="s">
        <v>338</v>
      </c>
    </row>
    <row r="578" spans="2:2" x14ac:dyDescent="0.25">
      <c r="B578" t="s">
        <v>339</v>
      </c>
    </row>
    <row r="579" spans="2:2" x14ac:dyDescent="0.25">
      <c r="B579" t="s">
        <v>340</v>
      </c>
    </row>
    <row r="580" spans="2:2" x14ac:dyDescent="0.25">
      <c r="B580" t="s">
        <v>341</v>
      </c>
    </row>
    <row r="581" spans="2:2" x14ac:dyDescent="0.25">
      <c r="B581" t="s">
        <v>62</v>
      </c>
    </row>
    <row r="582" spans="2:2" x14ac:dyDescent="0.25">
      <c r="B582" t="s">
        <v>342</v>
      </c>
    </row>
    <row r="583" spans="2:2" x14ac:dyDescent="0.25">
      <c r="B583" t="s">
        <v>343</v>
      </c>
    </row>
    <row r="584" spans="2:2" x14ac:dyDescent="0.25">
      <c r="B584" t="s">
        <v>344</v>
      </c>
    </row>
    <row r="585" spans="2:2" x14ac:dyDescent="0.25">
      <c r="B585" t="s">
        <v>345</v>
      </c>
    </row>
    <row r="586" spans="2:2" x14ac:dyDescent="0.25">
      <c r="B586" t="s">
        <v>346</v>
      </c>
    </row>
    <row r="587" spans="2:2" x14ac:dyDescent="0.25">
      <c r="B587" t="s">
        <v>347</v>
      </c>
    </row>
    <row r="588" spans="2:2" x14ac:dyDescent="0.25">
      <c r="B588" t="s">
        <v>348</v>
      </c>
    </row>
    <row r="589" spans="2:2" x14ac:dyDescent="0.25">
      <c r="B589" t="s">
        <v>63</v>
      </c>
    </row>
    <row r="590" spans="2:2" x14ac:dyDescent="0.25">
      <c r="B590" t="s">
        <v>349</v>
      </c>
    </row>
    <row r="591" spans="2:2" x14ac:dyDescent="0.25">
      <c r="B591" t="s">
        <v>350</v>
      </c>
    </row>
    <row r="592" spans="2:2" x14ac:dyDescent="0.25">
      <c r="B592" t="s">
        <v>351</v>
      </c>
    </row>
    <row r="593" spans="2:2" x14ac:dyDescent="0.25">
      <c r="B593" t="s">
        <v>352</v>
      </c>
    </row>
    <row r="594" spans="2:2" x14ac:dyDescent="0.25">
      <c r="B594" t="s">
        <v>353</v>
      </c>
    </row>
    <row r="595" spans="2:2" x14ac:dyDescent="0.25">
      <c r="B595" t="s">
        <v>64</v>
      </c>
    </row>
    <row r="596" spans="2:2" x14ac:dyDescent="0.25">
      <c r="B596" t="s">
        <v>65</v>
      </c>
    </row>
    <row r="597" spans="2:2" x14ac:dyDescent="0.25">
      <c r="B597" t="s">
        <v>354</v>
      </c>
    </row>
    <row r="598" spans="2:2" x14ac:dyDescent="0.25">
      <c r="B598" t="s">
        <v>355</v>
      </c>
    </row>
    <row r="599" spans="2:2" x14ac:dyDescent="0.25">
      <c r="B599" t="s">
        <v>66</v>
      </c>
    </row>
    <row r="600" spans="2:2" x14ac:dyDescent="0.25">
      <c r="B600" t="s">
        <v>67</v>
      </c>
    </row>
    <row r="601" spans="2:2" x14ac:dyDescent="0.25">
      <c r="B601" t="s">
        <v>356</v>
      </c>
    </row>
    <row r="602" spans="2:2" x14ac:dyDescent="0.25">
      <c r="B602" t="s">
        <v>68</v>
      </c>
    </row>
    <row r="603" spans="2:2" x14ac:dyDescent="0.25">
      <c r="B603" t="s">
        <v>69</v>
      </c>
    </row>
    <row r="604" spans="2:2" x14ac:dyDescent="0.25">
      <c r="B604" t="s">
        <v>357</v>
      </c>
    </row>
    <row r="605" spans="2:2" x14ac:dyDescent="0.25">
      <c r="B605" t="s">
        <v>358</v>
      </c>
    </row>
    <row r="606" spans="2:2" x14ac:dyDescent="0.25">
      <c r="B606" t="s">
        <v>359</v>
      </c>
    </row>
    <row r="607" spans="2:2" x14ac:dyDescent="0.25">
      <c r="B607" t="s">
        <v>360</v>
      </c>
    </row>
    <row r="608" spans="2:2" x14ac:dyDescent="0.25">
      <c r="B608" t="s">
        <v>70</v>
      </c>
    </row>
    <row r="609" spans="2:2" x14ac:dyDescent="0.25">
      <c r="B609" t="s">
        <v>71</v>
      </c>
    </row>
    <row r="610" spans="2:2" x14ac:dyDescent="0.25">
      <c r="B610" t="s">
        <v>361</v>
      </c>
    </row>
    <row r="611" spans="2:2" x14ac:dyDescent="0.25">
      <c r="B611" t="s">
        <v>362</v>
      </c>
    </row>
    <row r="612" spans="2:2" x14ac:dyDescent="0.25">
      <c r="B612" t="s">
        <v>363</v>
      </c>
    </row>
    <row r="613" spans="2:2" x14ac:dyDescent="0.25">
      <c r="B613" t="s">
        <v>207</v>
      </c>
    </row>
    <row r="614" spans="2:2" x14ac:dyDescent="0.25">
      <c r="B614" t="s">
        <v>208</v>
      </c>
    </row>
    <row r="615" spans="2:2" x14ac:dyDescent="0.25">
      <c r="B615" t="s">
        <v>209</v>
      </c>
    </row>
    <row r="616" spans="2:2" x14ac:dyDescent="0.25">
      <c r="B616" t="s">
        <v>210</v>
      </c>
    </row>
    <row r="617" spans="2:2" x14ac:dyDescent="0.25">
      <c r="B617" t="s">
        <v>211</v>
      </c>
    </row>
    <row r="618" spans="2:2" x14ac:dyDescent="0.25">
      <c r="B618" t="s">
        <v>212</v>
      </c>
    </row>
    <row r="619" spans="2:2" x14ac:dyDescent="0.25">
      <c r="B619" t="s">
        <v>213</v>
      </c>
    </row>
    <row r="620" spans="2:2" x14ac:dyDescent="0.25">
      <c r="B620" t="s">
        <v>214</v>
      </c>
    </row>
    <row r="621" spans="2:2" x14ac:dyDescent="0.25">
      <c r="B621" t="s">
        <v>215</v>
      </c>
    </row>
    <row r="622" spans="2:2" x14ac:dyDescent="0.25">
      <c r="B622" t="s">
        <v>216</v>
      </c>
    </row>
    <row r="623" spans="2:2" x14ac:dyDescent="0.25">
      <c r="B623" t="s">
        <v>217</v>
      </c>
    </row>
    <row r="624" spans="2:2" x14ac:dyDescent="0.25">
      <c r="B624" t="s">
        <v>218</v>
      </c>
    </row>
    <row r="625" spans="2:2" x14ac:dyDescent="0.25">
      <c r="B625" t="s">
        <v>219</v>
      </c>
    </row>
    <row r="626" spans="2:2" x14ac:dyDescent="0.25">
      <c r="B626" t="s">
        <v>220</v>
      </c>
    </row>
    <row r="627" spans="2:2" x14ac:dyDescent="0.25">
      <c r="B627" t="s">
        <v>221</v>
      </c>
    </row>
    <row r="628" spans="2:2" x14ac:dyDescent="0.25">
      <c r="B628" t="s">
        <v>222</v>
      </c>
    </row>
    <row r="629" spans="2:2" x14ac:dyDescent="0.25">
      <c r="B629" t="s">
        <v>223</v>
      </c>
    </row>
    <row r="630" spans="2:2" x14ac:dyDescent="0.25">
      <c r="B630" t="s">
        <v>224</v>
      </c>
    </row>
    <row r="631" spans="2:2" x14ac:dyDescent="0.25">
      <c r="B631" t="s">
        <v>225</v>
      </c>
    </row>
    <row r="632" spans="2:2" x14ac:dyDescent="0.25">
      <c r="B632" t="s">
        <v>226</v>
      </c>
    </row>
    <row r="633" spans="2:2" x14ac:dyDescent="0.25">
      <c r="B633" t="s">
        <v>227</v>
      </c>
    </row>
    <row r="634" spans="2:2" x14ac:dyDescent="0.25">
      <c r="B634" t="s">
        <v>228</v>
      </c>
    </row>
    <row r="635" spans="2:2" x14ac:dyDescent="0.25">
      <c r="B635" t="s">
        <v>229</v>
      </c>
    </row>
    <row r="636" spans="2:2" x14ac:dyDescent="0.25">
      <c r="B636" t="s">
        <v>230</v>
      </c>
    </row>
    <row r="637" spans="2:2" x14ac:dyDescent="0.25">
      <c r="B637" t="s">
        <v>231</v>
      </c>
    </row>
    <row r="638" spans="2:2" x14ac:dyDescent="0.25">
      <c r="B638" t="s">
        <v>232</v>
      </c>
    </row>
    <row r="639" spans="2:2" x14ac:dyDescent="0.25">
      <c r="B639" t="s">
        <v>233</v>
      </c>
    </row>
    <row r="640" spans="2:2" x14ac:dyDescent="0.25">
      <c r="B640" t="s">
        <v>234</v>
      </c>
    </row>
    <row r="641" spans="2:2" x14ac:dyDescent="0.25">
      <c r="B641" t="s">
        <v>235</v>
      </c>
    </row>
    <row r="642" spans="2:2" x14ac:dyDescent="0.25">
      <c r="B642" t="s">
        <v>236</v>
      </c>
    </row>
    <row r="643" spans="2:2" x14ac:dyDescent="0.25">
      <c r="B643" t="s">
        <v>237</v>
      </c>
    </row>
    <row r="644" spans="2:2" x14ac:dyDescent="0.25">
      <c r="B644" t="s">
        <v>238</v>
      </c>
    </row>
    <row r="645" spans="2:2" x14ac:dyDescent="0.25">
      <c r="B645" t="s">
        <v>239</v>
      </c>
    </row>
    <row r="646" spans="2:2" x14ac:dyDescent="0.25">
      <c r="B646" t="s">
        <v>240</v>
      </c>
    </row>
    <row r="647" spans="2:2" x14ac:dyDescent="0.25">
      <c r="B647" t="s">
        <v>241</v>
      </c>
    </row>
    <row r="648" spans="2:2" x14ac:dyDescent="0.25">
      <c r="B648" t="s">
        <v>242</v>
      </c>
    </row>
    <row r="649" spans="2:2" x14ac:dyDescent="0.25">
      <c r="B649" t="s">
        <v>243</v>
      </c>
    </row>
    <row r="650" spans="2:2" x14ac:dyDescent="0.25">
      <c r="B650" t="s">
        <v>244</v>
      </c>
    </row>
    <row r="651" spans="2:2" x14ac:dyDescent="0.25">
      <c r="B651" t="s">
        <v>245</v>
      </c>
    </row>
    <row r="652" spans="2:2" x14ac:dyDescent="0.25">
      <c r="B652" t="s">
        <v>246</v>
      </c>
    </row>
    <row r="653" spans="2:2" x14ac:dyDescent="0.25">
      <c r="B653" t="s">
        <v>247</v>
      </c>
    </row>
    <row r="654" spans="2:2" x14ac:dyDescent="0.25">
      <c r="B654" t="s">
        <v>248</v>
      </c>
    </row>
    <row r="655" spans="2:2" x14ac:dyDescent="0.25">
      <c r="B655" t="s">
        <v>249</v>
      </c>
    </row>
    <row r="656" spans="2:2" x14ac:dyDescent="0.25">
      <c r="B656" t="s">
        <v>250</v>
      </c>
    </row>
    <row r="657" spans="2:2" x14ac:dyDescent="0.25">
      <c r="B657" t="s">
        <v>251</v>
      </c>
    </row>
    <row r="658" spans="2:2" x14ac:dyDescent="0.25">
      <c r="B658" t="s">
        <v>252</v>
      </c>
    </row>
    <row r="659" spans="2:2" x14ac:dyDescent="0.25">
      <c r="B659" t="s">
        <v>253</v>
      </c>
    </row>
    <row r="660" spans="2:2" x14ac:dyDescent="0.25">
      <c r="B660" t="s">
        <v>254</v>
      </c>
    </row>
    <row r="661" spans="2:2" x14ac:dyDescent="0.25">
      <c r="B661" t="s">
        <v>255</v>
      </c>
    </row>
    <row r="662" spans="2:2" x14ac:dyDescent="0.25">
      <c r="B662" t="s">
        <v>256</v>
      </c>
    </row>
    <row r="663" spans="2:2" x14ac:dyDescent="0.25">
      <c r="B663" t="s">
        <v>80</v>
      </c>
    </row>
    <row r="664" spans="2:2" x14ac:dyDescent="0.25">
      <c r="B664" t="s">
        <v>81</v>
      </c>
    </row>
    <row r="665" spans="2:2" x14ac:dyDescent="0.25">
      <c r="B665" t="s">
        <v>82</v>
      </c>
    </row>
    <row r="666" spans="2:2" x14ac:dyDescent="0.25">
      <c r="B666" t="s">
        <v>442</v>
      </c>
    </row>
    <row r="667" spans="2:2" x14ac:dyDescent="0.25">
      <c r="B667" t="s">
        <v>443</v>
      </c>
    </row>
    <row r="668" spans="2:2" x14ac:dyDescent="0.25">
      <c r="B668" t="s">
        <v>444</v>
      </c>
    </row>
    <row r="669" spans="2:2" x14ac:dyDescent="0.25">
      <c r="B669" t="s">
        <v>83</v>
      </c>
    </row>
    <row r="670" spans="2:2" x14ac:dyDescent="0.25">
      <c r="B670" t="s">
        <v>445</v>
      </c>
    </row>
    <row r="671" spans="2:2" x14ac:dyDescent="0.25">
      <c r="B671" t="s">
        <v>446</v>
      </c>
    </row>
    <row r="672" spans="2:2" x14ac:dyDescent="0.25">
      <c r="B672" t="s">
        <v>447</v>
      </c>
    </row>
    <row r="673" spans="2:2" x14ac:dyDescent="0.25">
      <c r="B673" t="s">
        <v>84</v>
      </c>
    </row>
    <row r="674" spans="2:2" x14ac:dyDescent="0.25">
      <c r="B674" t="s">
        <v>448</v>
      </c>
    </row>
    <row r="675" spans="2:2" x14ac:dyDescent="0.25">
      <c r="B675" t="s">
        <v>449</v>
      </c>
    </row>
    <row r="676" spans="2:2" x14ac:dyDescent="0.25">
      <c r="B676" t="s">
        <v>450</v>
      </c>
    </row>
    <row r="677" spans="2:2" x14ac:dyDescent="0.25">
      <c r="B677" t="s">
        <v>451</v>
      </c>
    </row>
    <row r="678" spans="2:2" x14ac:dyDescent="0.25">
      <c r="B678" t="s">
        <v>452</v>
      </c>
    </row>
    <row r="679" spans="2:2" x14ac:dyDescent="0.25">
      <c r="B679" t="s">
        <v>85</v>
      </c>
    </row>
    <row r="680" spans="2:2" x14ac:dyDescent="0.25">
      <c r="B680" t="s">
        <v>453</v>
      </c>
    </row>
    <row r="681" spans="2:2" x14ac:dyDescent="0.25">
      <c r="B681" t="s">
        <v>454</v>
      </c>
    </row>
    <row r="682" spans="2:2" x14ac:dyDescent="0.25">
      <c r="B682" t="s">
        <v>455</v>
      </c>
    </row>
    <row r="683" spans="2:2" x14ac:dyDescent="0.25">
      <c r="B683" t="s">
        <v>456</v>
      </c>
    </row>
    <row r="684" spans="2:2" x14ac:dyDescent="0.25">
      <c r="B684" t="s">
        <v>457</v>
      </c>
    </row>
    <row r="685" spans="2:2" x14ac:dyDescent="0.25">
      <c r="B685" t="s">
        <v>458</v>
      </c>
    </row>
    <row r="686" spans="2:2" x14ac:dyDescent="0.25">
      <c r="B686" t="s">
        <v>459</v>
      </c>
    </row>
    <row r="687" spans="2:2" x14ac:dyDescent="0.25">
      <c r="B687" t="s">
        <v>460</v>
      </c>
    </row>
    <row r="688" spans="2:2" x14ac:dyDescent="0.25">
      <c r="B688" t="s">
        <v>461</v>
      </c>
    </row>
    <row r="689" spans="2:2" x14ac:dyDescent="0.25">
      <c r="B689" t="s">
        <v>462</v>
      </c>
    </row>
    <row r="690" spans="2:2" x14ac:dyDescent="0.25">
      <c r="B690" t="s">
        <v>463</v>
      </c>
    </row>
    <row r="691" spans="2:2" x14ac:dyDescent="0.25">
      <c r="B691" t="s">
        <v>464</v>
      </c>
    </row>
    <row r="692" spans="2:2" x14ac:dyDescent="0.25">
      <c r="B692" t="s">
        <v>465</v>
      </c>
    </row>
    <row r="693" spans="2:2" x14ac:dyDescent="0.25">
      <c r="B693" t="s">
        <v>466</v>
      </c>
    </row>
    <row r="694" spans="2:2" x14ac:dyDescent="0.25">
      <c r="B694" t="s">
        <v>467</v>
      </c>
    </row>
    <row r="695" spans="2:2" x14ac:dyDescent="0.25">
      <c r="B695" t="s">
        <v>468</v>
      </c>
    </row>
    <row r="696" spans="2:2" x14ac:dyDescent="0.25">
      <c r="B696" t="s">
        <v>469</v>
      </c>
    </row>
    <row r="697" spans="2:2" x14ac:dyDescent="0.25">
      <c r="B697" t="s">
        <v>470</v>
      </c>
    </row>
    <row r="698" spans="2:2" x14ac:dyDescent="0.25">
      <c r="B698" t="s">
        <v>471</v>
      </c>
    </row>
    <row r="699" spans="2:2" x14ac:dyDescent="0.25">
      <c r="B699" t="s">
        <v>472</v>
      </c>
    </row>
    <row r="700" spans="2:2" x14ac:dyDescent="0.25">
      <c r="B700" t="s">
        <v>473</v>
      </c>
    </row>
    <row r="701" spans="2:2" x14ac:dyDescent="0.25">
      <c r="B701" t="s">
        <v>474</v>
      </c>
    </row>
    <row r="702" spans="2:2" x14ac:dyDescent="0.25">
      <c r="B702" t="s">
        <v>475</v>
      </c>
    </row>
    <row r="703" spans="2:2" x14ac:dyDescent="0.25">
      <c r="B703" t="s">
        <v>476</v>
      </c>
    </row>
    <row r="704" spans="2:2" x14ac:dyDescent="0.25">
      <c r="B704" t="s">
        <v>30</v>
      </c>
    </row>
    <row r="705" spans="2:2" x14ac:dyDescent="0.25">
      <c r="B705" t="s">
        <v>127</v>
      </c>
    </row>
    <row r="706" spans="2:2" x14ac:dyDescent="0.25">
      <c r="B706" t="s">
        <v>128</v>
      </c>
    </row>
    <row r="707" spans="2:2" x14ac:dyDescent="0.25">
      <c r="B707" t="s">
        <v>129</v>
      </c>
    </row>
    <row r="708" spans="2:2" x14ac:dyDescent="0.25">
      <c r="B708" t="s">
        <v>31</v>
      </c>
    </row>
    <row r="709" spans="2:2" x14ac:dyDescent="0.25">
      <c r="B709" t="s">
        <v>130</v>
      </c>
    </row>
    <row r="710" spans="2:2" x14ac:dyDescent="0.25">
      <c r="B710" t="s">
        <v>131</v>
      </c>
    </row>
    <row r="711" spans="2:2" x14ac:dyDescent="0.25">
      <c r="B711" t="s">
        <v>132</v>
      </c>
    </row>
    <row r="712" spans="2:2" x14ac:dyDescent="0.25">
      <c r="B712" t="s">
        <v>32</v>
      </c>
    </row>
    <row r="713" spans="2:2" x14ac:dyDescent="0.25">
      <c r="B713" t="s">
        <v>133</v>
      </c>
    </row>
    <row r="714" spans="2:2" x14ac:dyDescent="0.25">
      <c r="B714" t="s">
        <v>134</v>
      </c>
    </row>
    <row r="715" spans="2:2" x14ac:dyDescent="0.25">
      <c r="B715" t="s">
        <v>33</v>
      </c>
    </row>
    <row r="716" spans="2:2" x14ac:dyDescent="0.25">
      <c r="B716" t="s">
        <v>34</v>
      </c>
    </row>
    <row r="717" spans="2:2" x14ac:dyDescent="0.25">
      <c r="B717" t="s">
        <v>35</v>
      </c>
    </row>
    <row r="718" spans="2:2" x14ac:dyDescent="0.25">
      <c r="B718" t="s">
        <v>36</v>
      </c>
    </row>
    <row r="719" spans="2:2" x14ac:dyDescent="0.25">
      <c r="B719" t="s">
        <v>135</v>
      </c>
    </row>
    <row r="720" spans="2:2" x14ac:dyDescent="0.25">
      <c r="B720" t="s">
        <v>136</v>
      </c>
    </row>
    <row r="721" spans="2:2" x14ac:dyDescent="0.25">
      <c r="B721" t="s">
        <v>137</v>
      </c>
    </row>
    <row r="722" spans="2:2" x14ac:dyDescent="0.25">
      <c r="B722" t="s">
        <v>138</v>
      </c>
    </row>
    <row r="723" spans="2:2" x14ac:dyDescent="0.25">
      <c r="B723" t="s">
        <v>139</v>
      </c>
    </row>
    <row r="724" spans="2:2" x14ac:dyDescent="0.25">
      <c r="B724" t="s">
        <v>140</v>
      </c>
    </row>
    <row r="725" spans="2:2" x14ac:dyDescent="0.25">
      <c r="B725" t="s">
        <v>141</v>
      </c>
    </row>
    <row r="726" spans="2:2" x14ac:dyDescent="0.25">
      <c r="B726" t="s">
        <v>142</v>
      </c>
    </row>
    <row r="727" spans="2:2" x14ac:dyDescent="0.25">
      <c r="B727" t="s">
        <v>143</v>
      </c>
    </row>
    <row r="728" spans="2:2" x14ac:dyDescent="0.25">
      <c r="B728" t="s">
        <v>144</v>
      </c>
    </row>
    <row r="729" spans="2:2" x14ac:dyDescent="0.25">
      <c r="B729" t="s">
        <v>37</v>
      </c>
    </row>
    <row r="730" spans="2:2" x14ac:dyDescent="0.25">
      <c r="B730" t="s">
        <v>145</v>
      </c>
    </row>
    <row r="731" spans="2:2" x14ac:dyDescent="0.25">
      <c r="B731" t="s">
        <v>146</v>
      </c>
    </row>
    <row r="732" spans="2:2" x14ac:dyDescent="0.25">
      <c r="B732" t="s">
        <v>147</v>
      </c>
    </row>
    <row r="733" spans="2:2" x14ac:dyDescent="0.25">
      <c r="B733" t="s">
        <v>148</v>
      </c>
    </row>
    <row r="734" spans="2:2" x14ac:dyDescent="0.25">
      <c r="B734" t="s">
        <v>149</v>
      </c>
    </row>
    <row r="735" spans="2:2" x14ac:dyDescent="0.25">
      <c r="B735" t="s">
        <v>38</v>
      </c>
    </row>
    <row r="736" spans="2:2" x14ac:dyDescent="0.25">
      <c r="B736" t="s">
        <v>39</v>
      </c>
    </row>
    <row r="737" spans="2:2" x14ac:dyDescent="0.25">
      <c r="B737" t="s">
        <v>150</v>
      </c>
    </row>
    <row r="738" spans="2:2" x14ac:dyDescent="0.25">
      <c r="B738" t="s">
        <v>151</v>
      </c>
    </row>
    <row r="739" spans="2:2" x14ac:dyDescent="0.25">
      <c r="B739" t="s">
        <v>152</v>
      </c>
    </row>
    <row r="740" spans="2:2" x14ac:dyDescent="0.25">
      <c r="B740" t="s">
        <v>153</v>
      </c>
    </row>
    <row r="741" spans="2:2" x14ac:dyDescent="0.25">
      <c r="B741" t="s">
        <v>154</v>
      </c>
    </row>
    <row r="742" spans="2:2" x14ac:dyDescent="0.25">
      <c r="B742" t="s">
        <v>155</v>
      </c>
    </row>
    <row r="743" spans="2:2" x14ac:dyDescent="0.25">
      <c r="B743" t="s">
        <v>156</v>
      </c>
    </row>
    <row r="744" spans="2:2" x14ac:dyDescent="0.25">
      <c r="B744" t="s">
        <v>157</v>
      </c>
    </row>
    <row r="745" spans="2:2" x14ac:dyDescent="0.25">
      <c r="B745" t="s">
        <v>158</v>
      </c>
    </row>
    <row r="746" spans="2:2" x14ac:dyDescent="0.25">
      <c r="B746" t="s">
        <v>159</v>
      </c>
    </row>
    <row r="747" spans="2:2" x14ac:dyDescent="0.25">
      <c r="B747" t="s">
        <v>160</v>
      </c>
    </row>
    <row r="748" spans="2:2" x14ac:dyDescent="0.25">
      <c r="B748" t="s">
        <v>161</v>
      </c>
    </row>
    <row r="749" spans="2:2" x14ac:dyDescent="0.25">
      <c r="B749" t="s">
        <v>162</v>
      </c>
    </row>
    <row r="750" spans="2:2" x14ac:dyDescent="0.25">
      <c r="B750" t="s">
        <v>163</v>
      </c>
    </row>
    <row r="751" spans="2:2" x14ac:dyDescent="0.25">
      <c r="B751" t="s">
        <v>164</v>
      </c>
    </row>
    <row r="752" spans="2:2" x14ac:dyDescent="0.25">
      <c r="B752" t="s">
        <v>165</v>
      </c>
    </row>
    <row r="753" spans="2:2" x14ac:dyDescent="0.25">
      <c r="B753" t="s">
        <v>166</v>
      </c>
    </row>
    <row r="754" spans="2:2" x14ac:dyDescent="0.25">
      <c r="B754" t="s">
        <v>167</v>
      </c>
    </row>
    <row r="755" spans="2:2" x14ac:dyDescent="0.25">
      <c r="B755" t="s">
        <v>168</v>
      </c>
    </row>
    <row r="756" spans="2:2" x14ac:dyDescent="0.25">
      <c r="B756" t="s">
        <v>169</v>
      </c>
    </row>
    <row r="757" spans="2:2" x14ac:dyDescent="0.25">
      <c r="B757" t="s">
        <v>170</v>
      </c>
    </row>
    <row r="758" spans="2:2" x14ac:dyDescent="0.25">
      <c r="B758" t="s">
        <v>171</v>
      </c>
    </row>
    <row r="759" spans="2:2" x14ac:dyDescent="0.25">
      <c r="B759" t="s">
        <v>172</v>
      </c>
    </row>
    <row r="760" spans="2:2" x14ac:dyDescent="0.25">
      <c r="B760" t="s">
        <v>173</v>
      </c>
    </row>
    <row r="761" spans="2:2" x14ac:dyDescent="0.25">
      <c r="B761" t="s">
        <v>40</v>
      </c>
    </row>
    <row r="762" spans="2:2" x14ac:dyDescent="0.25">
      <c r="B762" t="s">
        <v>174</v>
      </c>
    </row>
    <row r="763" spans="2:2" x14ac:dyDescent="0.25">
      <c r="B763" t="s">
        <v>41</v>
      </c>
    </row>
    <row r="764" spans="2:2" x14ac:dyDescent="0.25">
      <c r="B764" t="s">
        <v>175</v>
      </c>
    </row>
    <row r="765" spans="2:2" x14ac:dyDescent="0.25">
      <c r="B765" t="s">
        <v>176</v>
      </c>
    </row>
    <row r="766" spans="2:2" x14ac:dyDescent="0.25">
      <c r="B766" t="s">
        <v>177</v>
      </c>
    </row>
    <row r="767" spans="2:2" x14ac:dyDescent="0.25">
      <c r="B767" t="s">
        <v>42</v>
      </c>
    </row>
    <row r="768" spans="2:2" x14ac:dyDescent="0.25">
      <c r="B768" t="s">
        <v>43</v>
      </c>
    </row>
    <row r="769" spans="2:2" x14ac:dyDescent="0.25">
      <c r="B769" t="s">
        <v>44</v>
      </c>
    </row>
    <row r="770" spans="2:2" x14ac:dyDescent="0.25">
      <c r="B770" t="s">
        <v>178</v>
      </c>
    </row>
    <row r="771" spans="2:2" x14ac:dyDescent="0.25">
      <c r="B771" t="s">
        <v>179</v>
      </c>
    </row>
    <row r="772" spans="2:2" x14ac:dyDescent="0.25">
      <c r="B772" t="s">
        <v>180</v>
      </c>
    </row>
    <row r="773" spans="2:2" x14ac:dyDescent="0.25">
      <c r="B773" t="s">
        <v>181</v>
      </c>
    </row>
    <row r="774" spans="2:2" x14ac:dyDescent="0.25">
      <c r="B774" t="s">
        <v>182</v>
      </c>
    </row>
    <row r="775" spans="2:2" x14ac:dyDescent="0.25">
      <c r="B775" t="s">
        <v>183</v>
      </c>
    </row>
    <row r="776" spans="2:2" x14ac:dyDescent="0.25">
      <c r="B776" t="s">
        <v>45</v>
      </c>
    </row>
    <row r="777" spans="2:2" x14ac:dyDescent="0.25">
      <c r="B777" t="s">
        <v>46</v>
      </c>
    </row>
    <row r="778" spans="2:2" x14ac:dyDescent="0.25">
      <c r="B778" t="s">
        <v>47</v>
      </c>
    </row>
    <row r="779" spans="2:2" x14ac:dyDescent="0.25">
      <c r="B779" t="s">
        <v>48</v>
      </c>
    </row>
    <row r="780" spans="2:2" x14ac:dyDescent="0.25">
      <c r="B780" t="s">
        <v>184</v>
      </c>
    </row>
    <row r="781" spans="2:2" x14ac:dyDescent="0.25">
      <c r="B781" t="s">
        <v>185</v>
      </c>
    </row>
    <row r="782" spans="2:2" x14ac:dyDescent="0.25">
      <c r="B782" t="s">
        <v>49</v>
      </c>
    </row>
    <row r="783" spans="2:2" x14ac:dyDescent="0.25">
      <c r="B783" t="s">
        <v>50</v>
      </c>
    </row>
    <row r="784" spans="2:2" x14ac:dyDescent="0.25">
      <c r="B784" t="s">
        <v>51</v>
      </c>
    </row>
    <row r="785" spans="2:2" x14ac:dyDescent="0.25">
      <c r="B785" t="s">
        <v>186</v>
      </c>
    </row>
    <row r="786" spans="2:2" x14ac:dyDescent="0.25">
      <c r="B786" t="s">
        <v>52</v>
      </c>
    </row>
    <row r="787" spans="2:2" x14ac:dyDescent="0.25">
      <c r="B787" t="s">
        <v>53</v>
      </c>
    </row>
    <row r="788" spans="2:2" x14ac:dyDescent="0.25">
      <c r="B788" t="s">
        <v>187</v>
      </c>
    </row>
    <row r="789" spans="2:2" x14ac:dyDescent="0.25">
      <c r="B789" t="s">
        <v>188</v>
      </c>
    </row>
    <row r="790" spans="2:2" x14ac:dyDescent="0.25">
      <c r="B790" t="s">
        <v>189</v>
      </c>
    </row>
    <row r="791" spans="2:2" x14ac:dyDescent="0.25">
      <c r="B791" t="s">
        <v>190</v>
      </c>
    </row>
    <row r="792" spans="2:2" x14ac:dyDescent="0.25">
      <c r="B792" t="s">
        <v>191</v>
      </c>
    </row>
    <row r="793" spans="2:2" x14ac:dyDescent="0.25">
      <c r="B793" t="s">
        <v>192</v>
      </c>
    </row>
    <row r="794" spans="2:2" x14ac:dyDescent="0.25">
      <c r="B794" t="s">
        <v>193</v>
      </c>
    </row>
    <row r="795" spans="2:2" x14ac:dyDescent="0.25">
      <c r="B795" t="s">
        <v>194</v>
      </c>
    </row>
    <row r="796" spans="2:2" x14ac:dyDescent="0.25">
      <c r="B796" t="s">
        <v>195</v>
      </c>
    </row>
    <row r="797" spans="2:2" x14ac:dyDescent="0.25">
      <c r="B797" t="s">
        <v>196</v>
      </c>
    </row>
    <row r="798" spans="2:2" x14ac:dyDescent="0.25">
      <c r="B798" t="s">
        <v>197</v>
      </c>
    </row>
    <row r="799" spans="2:2" x14ac:dyDescent="0.25">
      <c r="B799" t="s">
        <v>198</v>
      </c>
    </row>
    <row r="800" spans="2:2" x14ac:dyDescent="0.25">
      <c r="B800" t="s">
        <v>199</v>
      </c>
    </row>
    <row r="801" spans="2:2" x14ac:dyDescent="0.25">
      <c r="B801" t="s">
        <v>200</v>
      </c>
    </row>
    <row r="802" spans="2:2" x14ac:dyDescent="0.25">
      <c r="B802" t="s">
        <v>201</v>
      </c>
    </row>
    <row r="803" spans="2:2" x14ac:dyDescent="0.25">
      <c r="B803" t="s">
        <v>202</v>
      </c>
    </row>
    <row r="804" spans="2:2" x14ac:dyDescent="0.25">
      <c r="B804" t="s">
        <v>203</v>
      </c>
    </row>
    <row r="805" spans="2:2" x14ac:dyDescent="0.25">
      <c r="B805" t="s">
        <v>204</v>
      </c>
    </row>
    <row r="806" spans="2:2" x14ac:dyDescent="0.25">
      <c r="B806" t="s">
        <v>54</v>
      </c>
    </row>
    <row r="807" spans="2:2" x14ac:dyDescent="0.25">
      <c r="B807" t="s">
        <v>205</v>
      </c>
    </row>
    <row r="808" spans="2:2" x14ac:dyDescent="0.25">
      <c r="B808" t="s">
        <v>55</v>
      </c>
    </row>
    <row r="809" spans="2:2" x14ac:dyDescent="0.25">
      <c r="B809" t="s">
        <v>206</v>
      </c>
    </row>
    <row r="810" spans="2:2" x14ac:dyDescent="0.25">
      <c r="B810" t="s">
        <v>72</v>
      </c>
    </row>
    <row r="811" spans="2:2" x14ac:dyDescent="0.25">
      <c r="B811" t="s">
        <v>364</v>
      </c>
    </row>
    <row r="812" spans="2:2" x14ac:dyDescent="0.25">
      <c r="B812" t="s">
        <v>365</v>
      </c>
    </row>
    <row r="813" spans="2:2" x14ac:dyDescent="0.25">
      <c r="B813" t="s">
        <v>366</v>
      </c>
    </row>
    <row r="814" spans="2:2" x14ac:dyDescent="0.25">
      <c r="B814" t="s">
        <v>367</v>
      </c>
    </row>
    <row r="815" spans="2:2" x14ac:dyDescent="0.25">
      <c r="B815" t="s">
        <v>368</v>
      </c>
    </row>
    <row r="816" spans="2:2" x14ac:dyDescent="0.25">
      <c r="B816" t="s">
        <v>369</v>
      </c>
    </row>
    <row r="817" spans="2:2" x14ac:dyDescent="0.25">
      <c r="B817" t="s">
        <v>370</v>
      </c>
    </row>
    <row r="818" spans="2:2" x14ac:dyDescent="0.25">
      <c r="B818" t="s">
        <v>371</v>
      </c>
    </row>
    <row r="819" spans="2:2" x14ac:dyDescent="0.25">
      <c r="B819" t="s">
        <v>372</v>
      </c>
    </row>
    <row r="820" spans="2:2" x14ac:dyDescent="0.25">
      <c r="B820" t="s">
        <v>373</v>
      </c>
    </row>
    <row r="821" spans="2:2" x14ac:dyDescent="0.25">
      <c r="B821" t="s">
        <v>374</v>
      </c>
    </row>
    <row r="822" spans="2:2" x14ac:dyDescent="0.25">
      <c r="B822" t="s">
        <v>375</v>
      </c>
    </row>
    <row r="823" spans="2:2" x14ac:dyDescent="0.25">
      <c r="B823" t="s">
        <v>73</v>
      </c>
    </row>
    <row r="824" spans="2:2" x14ac:dyDescent="0.25">
      <c r="B824" t="s">
        <v>376</v>
      </c>
    </row>
    <row r="825" spans="2:2" x14ac:dyDescent="0.25">
      <c r="B825" t="s">
        <v>377</v>
      </c>
    </row>
    <row r="826" spans="2:2" x14ac:dyDescent="0.25">
      <c r="B826" t="s">
        <v>378</v>
      </c>
    </row>
    <row r="827" spans="2:2" x14ac:dyDescent="0.25">
      <c r="B827" t="s">
        <v>379</v>
      </c>
    </row>
    <row r="828" spans="2:2" x14ac:dyDescent="0.25">
      <c r="B828" t="s">
        <v>380</v>
      </c>
    </row>
    <row r="829" spans="2:2" x14ac:dyDescent="0.25">
      <c r="B829" t="s">
        <v>381</v>
      </c>
    </row>
    <row r="830" spans="2:2" x14ac:dyDescent="0.25">
      <c r="B830" t="s">
        <v>382</v>
      </c>
    </row>
    <row r="831" spans="2:2" x14ac:dyDescent="0.25">
      <c r="B831" t="s">
        <v>74</v>
      </c>
    </row>
    <row r="832" spans="2:2" x14ac:dyDescent="0.25">
      <c r="B832" t="s">
        <v>383</v>
      </c>
    </row>
    <row r="833" spans="2:2" x14ac:dyDescent="0.25">
      <c r="B833" t="s">
        <v>384</v>
      </c>
    </row>
    <row r="834" spans="2:2" x14ac:dyDescent="0.25">
      <c r="B834" t="s">
        <v>385</v>
      </c>
    </row>
    <row r="835" spans="2:2" x14ac:dyDescent="0.25">
      <c r="B835" t="s">
        <v>386</v>
      </c>
    </row>
    <row r="836" spans="2:2" x14ac:dyDescent="0.25">
      <c r="B836" t="s">
        <v>387</v>
      </c>
    </row>
    <row r="837" spans="2:2" x14ac:dyDescent="0.25">
      <c r="B837" t="s">
        <v>388</v>
      </c>
    </row>
    <row r="838" spans="2:2" x14ac:dyDescent="0.25">
      <c r="B838" t="s">
        <v>389</v>
      </c>
    </row>
    <row r="839" spans="2:2" x14ac:dyDescent="0.25">
      <c r="B839" t="s">
        <v>390</v>
      </c>
    </row>
    <row r="840" spans="2:2" x14ac:dyDescent="0.25">
      <c r="B840" t="s">
        <v>391</v>
      </c>
    </row>
    <row r="841" spans="2:2" x14ac:dyDescent="0.25">
      <c r="B841" t="s">
        <v>392</v>
      </c>
    </row>
    <row r="842" spans="2:2" x14ac:dyDescent="0.25">
      <c r="B842" t="s">
        <v>393</v>
      </c>
    </row>
    <row r="843" spans="2:2" x14ac:dyDescent="0.25">
      <c r="B843" t="s">
        <v>394</v>
      </c>
    </row>
    <row r="844" spans="2:2" x14ac:dyDescent="0.25">
      <c r="B844" t="s">
        <v>75</v>
      </c>
    </row>
    <row r="845" spans="2:2" x14ac:dyDescent="0.25">
      <c r="B845" t="s">
        <v>396</v>
      </c>
    </row>
    <row r="846" spans="2:2" x14ac:dyDescent="0.25">
      <c r="B846" t="s">
        <v>397</v>
      </c>
    </row>
    <row r="847" spans="2:2" x14ac:dyDescent="0.25">
      <c r="B847" t="s">
        <v>398</v>
      </c>
    </row>
    <row r="848" spans="2:2" x14ac:dyDescent="0.25">
      <c r="B848" t="s">
        <v>399</v>
      </c>
    </row>
    <row r="849" spans="2:2" x14ac:dyDescent="0.25">
      <c r="B849" t="s">
        <v>400</v>
      </c>
    </row>
    <row r="850" spans="2:2" x14ac:dyDescent="0.25">
      <c r="B850" t="s">
        <v>401</v>
      </c>
    </row>
    <row r="851" spans="2:2" x14ac:dyDescent="0.25">
      <c r="B851" t="s">
        <v>402</v>
      </c>
    </row>
    <row r="852" spans="2:2" x14ac:dyDescent="0.25">
      <c r="B852" t="s">
        <v>403</v>
      </c>
    </row>
    <row r="853" spans="2:2" x14ac:dyDescent="0.25">
      <c r="B853" t="s">
        <v>404</v>
      </c>
    </row>
    <row r="854" spans="2:2" x14ac:dyDescent="0.25">
      <c r="B854" t="s">
        <v>405</v>
      </c>
    </row>
    <row r="855" spans="2:2" x14ac:dyDescent="0.25">
      <c r="B855" t="s">
        <v>406</v>
      </c>
    </row>
    <row r="856" spans="2:2" x14ac:dyDescent="0.25">
      <c r="B856" t="s">
        <v>407</v>
      </c>
    </row>
    <row r="857" spans="2:2" x14ac:dyDescent="0.25">
      <c r="B857" t="s">
        <v>408</v>
      </c>
    </row>
    <row r="858" spans="2:2" x14ac:dyDescent="0.25">
      <c r="B858" t="s">
        <v>409</v>
      </c>
    </row>
    <row r="859" spans="2:2" x14ac:dyDescent="0.25">
      <c r="B859" t="s">
        <v>410</v>
      </c>
    </row>
    <row r="860" spans="2:2" x14ac:dyDescent="0.25">
      <c r="B860" t="s">
        <v>411</v>
      </c>
    </row>
    <row r="861" spans="2:2" x14ac:dyDescent="0.25">
      <c r="B861" t="s">
        <v>412</v>
      </c>
    </row>
    <row r="862" spans="2:2" x14ac:dyDescent="0.25">
      <c r="B862" t="s">
        <v>413</v>
      </c>
    </row>
    <row r="863" spans="2:2" x14ac:dyDescent="0.25">
      <c r="B863" t="s">
        <v>414</v>
      </c>
    </row>
    <row r="864" spans="2:2" x14ac:dyDescent="0.25">
      <c r="B864" t="s">
        <v>415</v>
      </c>
    </row>
    <row r="865" spans="2:2" x14ac:dyDescent="0.25">
      <c r="B865" t="s">
        <v>416</v>
      </c>
    </row>
    <row r="866" spans="2:2" x14ac:dyDescent="0.25">
      <c r="B866" t="s">
        <v>417</v>
      </c>
    </row>
    <row r="867" spans="2:2" x14ac:dyDescent="0.25">
      <c r="B867" t="s">
        <v>418</v>
      </c>
    </row>
    <row r="868" spans="2:2" x14ac:dyDescent="0.25">
      <c r="B868" t="s">
        <v>419</v>
      </c>
    </row>
    <row r="869" spans="2:2" x14ac:dyDescent="0.25">
      <c r="B869" t="s">
        <v>420</v>
      </c>
    </row>
    <row r="870" spans="2:2" x14ac:dyDescent="0.25">
      <c r="B870" t="s">
        <v>421</v>
      </c>
    </row>
    <row r="871" spans="2:2" x14ac:dyDescent="0.25">
      <c r="B871" t="s">
        <v>422</v>
      </c>
    </row>
    <row r="872" spans="2:2" x14ac:dyDescent="0.25">
      <c r="B872" t="s">
        <v>423</v>
      </c>
    </row>
    <row r="873" spans="2:2" x14ac:dyDescent="0.25">
      <c r="B873" t="s">
        <v>424</v>
      </c>
    </row>
    <row r="874" spans="2:2" x14ac:dyDescent="0.25">
      <c r="B874" t="s">
        <v>425</v>
      </c>
    </row>
    <row r="875" spans="2:2" x14ac:dyDescent="0.25">
      <c r="B875" t="s">
        <v>426</v>
      </c>
    </row>
    <row r="876" spans="2:2" x14ac:dyDescent="0.25">
      <c r="B876" t="s">
        <v>76</v>
      </c>
    </row>
    <row r="877" spans="2:2" x14ac:dyDescent="0.25">
      <c r="B877" t="s">
        <v>427</v>
      </c>
    </row>
    <row r="878" spans="2:2" x14ac:dyDescent="0.25">
      <c r="B878" t="s">
        <v>77</v>
      </c>
    </row>
    <row r="879" spans="2:2" x14ac:dyDescent="0.25">
      <c r="B879" t="s">
        <v>428</v>
      </c>
    </row>
    <row r="880" spans="2:2" x14ac:dyDescent="0.25">
      <c r="B880" t="s">
        <v>429</v>
      </c>
    </row>
    <row r="881" spans="2:2" x14ac:dyDescent="0.25">
      <c r="B881" t="s">
        <v>78</v>
      </c>
    </row>
    <row r="882" spans="2:2" x14ac:dyDescent="0.25">
      <c r="B882" t="s">
        <v>430</v>
      </c>
    </row>
    <row r="883" spans="2:2" x14ac:dyDescent="0.25">
      <c r="B883" t="s">
        <v>431</v>
      </c>
    </row>
    <row r="884" spans="2:2" x14ac:dyDescent="0.25">
      <c r="B884" t="s">
        <v>432</v>
      </c>
    </row>
    <row r="885" spans="2:2" x14ac:dyDescent="0.25">
      <c r="B885" t="s">
        <v>433</v>
      </c>
    </row>
    <row r="886" spans="2:2" x14ac:dyDescent="0.25">
      <c r="B886" t="s">
        <v>434</v>
      </c>
    </row>
    <row r="887" spans="2:2" x14ac:dyDescent="0.25">
      <c r="B887" t="s">
        <v>435</v>
      </c>
    </row>
    <row r="888" spans="2:2" x14ac:dyDescent="0.25">
      <c r="B888" t="s">
        <v>436</v>
      </c>
    </row>
    <row r="889" spans="2:2" x14ac:dyDescent="0.25">
      <c r="B889" t="s">
        <v>437</v>
      </c>
    </row>
    <row r="890" spans="2:2" x14ac:dyDescent="0.25">
      <c r="B890" t="s">
        <v>438</v>
      </c>
    </row>
    <row r="891" spans="2:2" x14ac:dyDescent="0.25">
      <c r="B891" t="s">
        <v>439</v>
      </c>
    </row>
    <row r="892" spans="2:2" x14ac:dyDescent="0.25">
      <c r="B892" t="s">
        <v>79</v>
      </c>
    </row>
    <row r="893" spans="2:2" x14ac:dyDescent="0.25">
      <c r="B893" t="s">
        <v>440</v>
      </c>
    </row>
    <row r="894" spans="2:2" x14ac:dyDescent="0.25">
      <c r="B894" t="s">
        <v>441</v>
      </c>
    </row>
    <row r="895" spans="2:2" x14ac:dyDescent="0.25">
      <c r="B895" t="s">
        <v>86</v>
      </c>
    </row>
    <row r="896" spans="2:2" x14ac:dyDescent="0.25">
      <c r="B896" t="s">
        <v>87</v>
      </c>
    </row>
    <row r="897" spans="2:2" x14ac:dyDescent="0.25">
      <c r="B897" t="s">
        <v>477</v>
      </c>
    </row>
    <row r="898" spans="2:2" x14ac:dyDescent="0.25">
      <c r="B898" t="s">
        <v>478</v>
      </c>
    </row>
    <row r="899" spans="2:2" x14ac:dyDescent="0.25">
      <c r="B899" t="s">
        <v>479</v>
      </c>
    </row>
    <row r="900" spans="2:2" x14ac:dyDescent="0.25">
      <c r="B900" t="s">
        <v>88</v>
      </c>
    </row>
    <row r="901" spans="2:2" x14ac:dyDescent="0.25">
      <c r="B901" t="s">
        <v>89</v>
      </c>
    </row>
    <row r="902" spans="2:2" x14ac:dyDescent="0.25">
      <c r="B902" t="s">
        <v>480</v>
      </c>
    </row>
    <row r="903" spans="2:2" x14ac:dyDescent="0.25">
      <c r="B903" t="s">
        <v>481</v>
      </c>
    </row>
    <row r="904" spans="2:2" x14ac:dyDescent="0.25">
      <c r="B904" t="s">
        <v>90</v>
      </c>
    </row>
    <row r="905" spans="2:2" x14ac:dyDescent="0.25">
      <c r="B905" t="s">
        <v>91</v>
      </c>
    </row>
    <row r="906" spans="2:2" x14ac:dyDescent="0.25">
      <c r="B906" t="s">
        <v>92</v>
      </c>
    </row>
    <row r="907" spans="2:2" x14ac:dyDescent="0.25">
      <c r="B907" t="s">
        <v>93</v>
      </c>
    </row>
    <row r="908" spans="2:2" x14ac:dyDescent="0.25">
      <c r="B908" t="s">
        <v>482</v>
      </c>
    </row>
    <row r="909" spans="2:2" x14ac:dyDescent="0.25">
      <c r="B909" t="s">
        <v>483</v>
      </c>
    </row>
    <row r="910" spans="2:2" x14ac:dyDescent="0.25">
      <c r="B910" t="s">
        <v>484</v>
      </c>
    </row>
    <row r="911" spans="2:2" x14ac:dyDescent="0.25">
      <c r="B911" t="s">
        <v>485</v>
      </c>
    </row>
    <row r="912" spans="2:2" x14ac:dyDescent="0.25">
      <c r="B912" t="s">
        <v>486</v>
      </c>
    </row>
    <row r="913" spans="2:2" x14ac:dyDescent="0.25">
      <c r="B913" t="s">
        <v>487</v>
      </c>
    </row>
    <row r="914" spans="2:2" x14ac:dyDescent="0.25">
      <c r="B914" t="s">
        <v>488</v>
      </c>
    </row>
    <row r="915" spans="2:2" x14ac:dyDescent="0.25">
      <c r="B915" t="s">
        <v>489</v>
      </c>
    </row>
    <row r="916" spans="2:2" x14ac:dyDescent="0.25">
      <c r="B916" t="s">
        <v>490</v>
      </c>
    </row>
    <row r="917" spans="2:2" x14ac:dyDescent="0.25">
      <c r="B917" t="s">
        <v>491</v>
      </c>
    </row>
    <row r="918" spans="2:2" x14ac:dyDescent="0.25">
      <c r="B918" t="s">
        <v>492</v>
      </c>
    </row>
    <row r="919" spans="2:2" x14ac:dyDescent="0.25">
      <c r="B919" t="s">
        <v>493</v>
      </c>
    </row>
    <row r="920" spans="2:2" x14ac:dyDescent="0.25">
      <c r="B920" t="s">
        <v>494</v>
      </c>
    </row>
    <row r="921" spans="2:2" x14ac:dyDescent="0.25">
      <c r="B921" t="s">
        <v>495</v>
      </c>
    </row>
    <row r="922" spans="2:2" x14ac:dyDescent="0.25">
      <c r="B922" t="s">
        <v>94</v>
      </c>
    </row>
    <row r="923" spans="2:2" x14ac:dyDescent="0.25">
      <c r="B923" t="s">
        <v>496</v>
      </c>
    </row>
    <row r="924" spans="2:2" x14ac:dyDescent="0.25">
      <c r="B924" t="s">
        <v>497</v>
      </c>
    </row>
    <row r="925" spans="2:2" x14ac:dyDescent="0.25">
      <c r="B925" t="s">
        <v>498</v>
      </c>
    </row>
    <row r="926" spans="2:2" x14ac:dyDescent="0.25">
      <c r="B926" t="s">
        <v>499</v>
      </c>
    </row>
    <row r="927" spans="2:2" x14ac:dyDescent="0.25">
      <c r="B927" t="s">
        <v>500</v>
      </c>
    </row>
    <row r="928" spans="2:2" x14ac:dyDescent="0.25">
      <c r="B928" t="s">
        <v>501</v>
      </c>
    </row>
    <row r="929" spans="2:2" x14ac:dyDescent="0.25">
      <c r="B929" t="s">
        <v>502</v>
      </c>
    </row>
    <row r="930" spans="2:2" x14ac:dyDescent="0.25">
      <c r="B930" t="s">
        <v>503</v>
      </c>
    </row>
    <row r="931" spans="2:2" x14ac:dyDescent="0.25">
      <c r="B931" t="s">
        <v>504</v>
      </c>
    </row>
    <row r="932" spans="2:2" x14ac:dyDescent="0.25">
      <c r="B932" t="s">
        <v>505</v>
      </c>
    </row>
    <row r="933" spans="2:2" x14ac:dyDescent="0.25">
      <c r="B933" t="s">
        <v>506</v>
      </c>
    </row>
    <row r="934" spans="2:2" x14ac:dyDescent="0.25">
      <c r="B934" t="s">
        <v>507</v>
      </c>
    </row>
    <row r="935" spans="2:2" x14ac:dyDescent="0.25">
      <c r="B935" t="s">
        <v>508</v>
      </c>
    </row>
    <row r="936" spans="2:2" x14ac:dyDescent="0.25">
      <c r="B936" t="s">
        <v>509</v>
      </c>
    </row>
    <row r="937" spans="2:2" x14ac:dyDescent="0.25">
      <c r="B937" t="s">
        <v>510</v>
      </c>
    </row>
    <row r="938" spans="2:2" x14ac:dyDescent="0.25">
      <c r="B938" t="s">
        <v>511</v>
      </c>
    </row>
    <row r="939" spans="2:2" x14ac:dyDescent="0.25">
      <c r="B939" t="s">
        <v>512</v>
      </c>
    </row>
    <row r="940" spans="2:2" x14ac:dyDescent="0.25">
      <c r="B940" t="s">
        <v>513</v>
      </c>
    </row>
    <row r="941" spans="2:2" x14ac:dyDescent="0.25">
      <c r="B941" t="s">
        <v>514</v>
      </c>
    </row>
    <row r="942" spans="2:2" x14ac:dyDescent="0.25">
      <c r="B942" t="s">
        <v>515</v>
      </c>
    </row>
    <row r="943" spans="2:2" x14ac:dyDescent="0.25">
      <c r="B943" t="s">
        <v>516</v>
      </c>
    </row>
    <row r="944" spans="2:2" x14ac:dyDescent="0.25">
      <c r="B944" t="s">
        <v>517</v>
      </c>
    </row>
    <row r="945" spans="2:2" x14ac:dyDescent="0.25">
      <c r="B945" t="s">
        <v>518</v>
      </c>
    </row>
    <row r="946" spans="2:2" x14ac:dyDescent="0.25">
      <c r="B946" t="s">
        <v>519</v>
      </c>
    </row>
    <row r="947" spans="2:2" x14ac:dyDescent="0.25">
      <c r="B947" t="s">
        <v>520</v>
      </c>
    </row>
    <row r="948" spans="2:2" x14ac:dyDescent="0.25">
      <c r="B948" t="s">
        <v>521</v>
      </c>
    </row>
    <row r="949" spans="2:2" x14ac:dyDescent="0.25">
      <c r="B949" t="s">
        <v>522</v>
      </c>
    </row>
    <row r="950" spans="2:2" x14ac:dyDescent="0.25">
      <c r="B950" t="s">
        <v>523</v>
      </c>
    </row>
    <row r="951" spans="2:2" x14ac:dyDescent="0.25">
      <c r="B951" t="s">
        <v>524</v>
      </c>
    </row>
    <row r="952" spans="2:2" x14ac:dyDescent="0.25">
      <c r="B952" t="s">
        <v>525</v>
      </c>
    </row>
    <row r="953" spans="2:2" x14ac:dyDescent="0.25">
      <c r="B953" t="s">
        <v>526</v>
      </c>
    </row>
    <row r="954" spans="2:2" x14ac:dyDescent="0.25">
      <c r="B954" t="s">
        <v>527</v>
      </c>
    </row>
    <row r="955" spans="2:2" x14ac:dyDescent="0.25">
      <c r="B955" t="s">
        <v>528</v>
      </c>
    </row>
    <row r="956" spans="2:2" x14ac:dyDescent="0.25">
      <c r="B956" t="s">
        <v>529</v>
      </c>
    </row>
    <row r="957" spans="2:2" x14ac:dyDescent="0.25">
      <c r="B957" t="s">
        <v>530</v>
      </c>
    </row>
    <row r="958" spans="2:2" x14ac:dyDescent="0.25">
      <c r="B958" t="s">
        <v>531</v>
      </c>
    </row>
    <row r="959" spans="2:2" x14ac:dyDescent="0.25">
      <c r="B959" t="s">
        <v>532</v>
      </c>
    </row>
    <row r="960" spans="2:2" x14ac:dyDescent="0.25">
      <c r="B960" t="s">
        <v>533</v>
      </c>
    </row>
    <row r="961" spans="2:2" x14ac:dyDescent="0.25">
      <c r="B961" t="s">
        <v>534</v>
      </c>
    </row>
    <row r="962" spans="2:2" x14ac:dyDescent="0.25">
      <c r="B962" t="s">
        <v>535</v>
      </c>
    </row>
    <row r="963" spans="2:2" x14ac:dyDescent="0.25">
      <c r="B963" t="s">
        <v>536</v>
      </c>
    </row>
    <row r="964" spans="2:2" x14ac:dyDescent="0.25">
      <c r="B964" t="s">
        <v>537</v>
      </c>
    </row>
    <row r="965" spans="2:2" x14ac:dyDescent="0.25">
      <c r="B965" t="s">
        <v>538</v>
      </c>
    </row>
    <row r="966" spans="2:2" x14ac:dyDescent="0.25">
      <c r="B966" t="s">
        <v>539</v>
      </c>
    </row>
    <row r="967" spans="2:2" x14ac:dyDescent="0.25">
      <c r="B967" t="s">
        <v>540</v>
      </c>
    </row>
    <row r="968" spans="2:2" x14ac:dyDescent="0.25">
      <c r="B968" t="s">
        <v>541</v>
      </c>
    </row>
    <row r="969" spans="2:2" x14ac:dyDescent="0.25">
      <c r="B969" t="s">
        <v>542</v>
      </c>
    </row>
    <row r="970" spans="2:2" x14ac:dyDescent="0.25">
      <c r="B970" t="s">
        <v>543</v>
      </c>
    </row>
    <row r="971" spans="2:2" x14ac:dyDescent="0.25">
      <c r="B971" t="s">
        <v>544</v>
      </c>
    </row>
    <row r="972" spans="2:2" x14ac:dyDescent="0.25">
      <c r="B972" t="s">
        <v>545</v>
      </c>
    </row>
    <row r="973" spans="2:2" x14ac:dyDescent="0.25">
      <c r="B973" t="s">
        <v>546</v>
      </c>
    </row>
    <row r="974" spans="2:2" x14ac:dyDescent="0.25">
      <c r="B974" t="s">
        <v>547</v>
      </c>
    </row>
    <row r="975" spans="2:2" x14ac:dyDescent="0.25">
      <c r="B975" t="s">
        <v>548</v>
      </c>
    </row>
    <row r="976" spans="2:2" x14ac:dyDescent="0.25">
      <c r="B976" t="s">
        <v>95</v>
      </c>
    </row>
    <row r="977" spans="2:2" x14ac:dyDescent="0.25">
      <c r="B977" t="s">
        <v>549</v>
      </c>
    </row>
    <row r="978" spans="2:2" x14ac:dyDescent="0.25">
      <c r="B978" t="s">
        <v>550</v>
      </c>
    </row>
    <row r="979" spans="2:2" x14ac:dyDescent="0.25">
      <c r="B979" t="s">
        <v>551</v>
      </c>
    </row>
    <row r="980" spans="2:2" x14ac:dyDescent="0.25">
      <c r="B980" t="s">
        <v>552</v>
      </c>
    </row>
    <row r="981" spans="2:2" x14ac:dyDescent="0.25">
      <c r="B981" t="s">
        <v>553</v>
      </c>
    </row>
    <row r="982" spans="2:2" x14ac:dyDescent="0.25">
      <c r="B982" t="s">
        <v>96</v>
      </c>
    </row>
    <row r="983" spans="2:2" x14ac:dyDescent="0.25">
      <c r="B983" t="s">
        <v>97</v>
      </c>
    </row>
    <row r="984" spans="2:2" x14ac:dyDescent="0.25">
      <c r="B984" t="s">
        <v>554</v>
      </c>
    </row>
    <row r="985" spans="2:2" x14ac:dyDescent="0.25">
      <c r="B985" t="s">
        <v>555</v>
      </c>
    </row>
    <row r="986" spans="2:2" x14ac:dyDescent="0.25">
      <c r="B986" t="s">
        <v>98</v>
      </c>
    </row>
    <row r="987" spans="2:2" x14ac:dyDescent="0.25">
      <c r="B987" t="s">
        <v>556</v>
      </c>
    </row>
    <row r="988" spans="2:2" x14ac:dyDescent="0.25">
      <c r="B988" t="s">
        <v>557</v>
      </c>
    </row>
    <row r="989" spans="2:2" x14ac:dyDescent="0.25">
      <c r="B989" t="s">
        <v>558</v>
      </c>
    </row>
    <row r="990" spans="2:2" x14ac:dyDescent="0.25">
      <c r="B990" t="s">
        <v>559</v>
      </c>
    </row>
    <row r="991" spans="2:2" x14ac:dyDescent="0.25">
      <c r="B991" t="s">
        <v>560</v>
      </c>
    </row>
    <row r="992" spans="2:2" x14ac:dyDescent="0.25">
      <c r="B992" t="s">
        <v>561</v>
      </c>
    </row>
    <row r="993" spans="2:2" x14ac:dyDescent="0.25">
      <c r="B993" t="s">
        <v>562</v>
      </c>
    </row>
    <row r="994" spans="2:2" x14ac:dyDescent="0.25">
      <c r="B994" t="s">
        <v>563</v>
      </c>
    </row>
    <row r="995" spans="2:2" x14ac:dyDescent="0.25">
      <c r="B995" t="s">
        <v>564</v>
      </c>
    </row>
    <row r="996" spans="2:2" x14ac:dyDescent="0.25">
      <c r="B996" t="s">
        <v>565</v>
      </c>
    </row>
    <row r="997" spans="2:2" x14ac:dyDescent="0.25">
      <c r="B997" t="s">
        <v>566</v>
      </c>
    </row>
    <row r="998" spans="2:2" x14ac:dyDescent="0.25">
      <c r="B998" t="s">
        <v>567</v>
      </c>
    </row>
    <row r="999" spans="2:2" x14ac:dyDescent="0.25">
      <c r="B999" t="s">
        <v>568</v>
      </c>
    </row>
    <row r="1000" spans="2:2" x14ac:dyDescent="0.25">
      <c r="B1000" t="s">
        <v>569</v>
      </c>
    </row>
    <row r="1001" spans="2:2" x14ac:dyDescent="0.25">
      <c r="B1001" t="s">
        <v>570</v>
      </c>
    </row>
    <row r="1002" spans="2:2" x14ac:dyDescent="0.25">
      <c r="B1002" t="s">
        <v>571</v>
      </c>
    </row>
    <row r="1003" spans="2:2" x14ac:dyDescent="0.25">
      <c r="B1003" t="s">
        <v>572</v>
      </c>
    </row>
    <row r="1004" spans="2:2" x14ac:dyDescent="0.25">
      <c r="B1004" t="s">
        <v>573</v>
      </c>
    </row>
    <row r="1005" spans="2:2" x14ac:dyDescent="0.25">
      <c r="B1005" t="s">
        <v>574</v>
      </c>
    </row>
    <row r="1006" spans="2:2" x14ac:dyDescent="0.25">
      <c r="B1006" t="s">
        <v>575</v>
      </c>
    </row>
    <row r="1007" spans="2:2" x14ac:dyDescent="0.25">
      <c r="B1007" t="s">
        <v>576</v>
      </c>
    </row>
    <row r="1008" spans="2:2" x14ac:dyDescent="0.25">
      <c r="B1008" t="s">
        <v>577</v>
      </c>
    </row>
    <row r="1009" spans="2:2" x14ac:dyDescent="0.25">
      <c r="B1009" t="s">
        <v>578</v>
      </c>
    </row>
    <row r="1010" spans="2:2" x14ac:dyDescent="0.25">
      <c r="B1010" t="s">
        <v>579</v>
      </c>
    </row>
    <row r="1011" spans="2:2" x14ac:dyDescent="0.25">
      <c r="B1011" t="s">
        <v>580</v>
      </c>
    </row>
    <row r="1012" spans="2:2" x14ac:dyDescent="0.25">
      <c r="B1012" t="s">
        <v>581</v>
      </c>
    </row>
    <row r="1013" spans="2:2" x14ac:dyDescent="0.25">
      <c r="B1013" t="s">
        <v>582</v>
      </c>
    </row>
    <row r="1014" spans="2:2" x14ac:dyDescent="0.25">
      <c r="B1014" t="s">
        <v>583</v>
      </c>
    </row>
    <row r="1015" spans="2:2" x14ac:dyDescent="0.25">
      <c r="B1015" t="s">
        <v>584</v>
      </c>
    </row>
    <row r="1016" spans="2:2" x14ac:dyDescent="0.25">
      <c r="B1016" t="s">
        <v>585</v>
      </c>
    </row>
    <row r="1017" spans="2:2" x14ac:dyDescent="0.25">
      <c r="B1017" t="s">
        <v>586</v>
      </c>
    </row>
    <row r="1018" spans="2:2" x14ac:dyDescent="0.25">
      <c r="B1018" t="s">
        <v>587</v>
      </c>
    </row>
    <row r="1019" spans="2:2" x14ac:dyDescent="0.25">
      <c r="B1019" t="s">
        <v>588</v>
      </c>
    </row>
    <row r="1020" spans="2:2" x14ac:dyDescent="0.25">
      <c r="B1020" t="s">
        <v>589</v>
      </c>
    </row>
    <row r="1021" spans="2:2" x14ac:dyDescent="0.25">
      <c r="B1021" t="s">
        <v>590</v>
      </c>
    </row>
    <row r="1022" spans="2:2" x14ac:dyDescent="0.25">
      <c r="B1022" t="s">
        <v>591</v>
      </c>
    </row>
    <row r="1023" spans="2:2" x14ac:dyDescent="0.25">
      <c r="B1023" t="s">
        <v>592</v>
      </c>
    </row>
    <row r="1024" spans="2:2" x14ac:dyDescent="0.25">
      <c r="B1024" t="s">
        <v>593</v>
      </c>
    </row>
    <row r="1025" spans="2:2" x14ac:dyDescent="0.25">
      <c r="B1025" t="s">
        <v>594</v>
      </c>
    </row>
    <row r="1026" spans="2:2" x14ac:dyDescent="0.25">
      <c r="B1026" t="s">
        <v>595</v>
      </c>
    </row>
    <row r="1027" spans="2:2" x14ac:dyDescent="0.25">
      <c r="B1027" t="s">
        <v>596</v>
      </c>
    </row>
    <row r="1028" spans="2:2" x14ac:dyDescent="0.25">
      <c r="B1028" t="s">
        <v>597</v>
      </c>
    </row>
    <row r="1029" spans="2:2" x14ac:dyDescent="0.25">
      <c r="B1029" t="s">
        <v>598</v>
      </c>
    </row>
    <row r="1030" spans="2:2" x14ac:dyDescent="0.25">
      <c r="B1030" t="s">
        <v>599</v>
      </c>
    </row>
    <row r="1031" spans="2:2" x14ac:dyDescent="0.25">
      <c r="B1031" t="s">
        <v>600</v>
      </c>
    </row>
    <row r="1032" spans="2:2" x14ac:dyDescent="0.25">
      <c r="B1032" t="s">
        <v>601</v>
      </c>
    </row>
    <row r="1033" spans="2:2" x14ac:dyDescent="0.25">
      <c r="B1033" t="s">
        <v>602</v>
      </c>
    </row>
    <row r="1034" spans="2:2" x14ac:dyDescent="0.25">
      <c r="B1034" t="s">
        <v>603</v>
      </c>
    </row>
    <row r="1035" spans="2:2" x14ac:dyDescent="0.25">
      <c r="B1035" t="s">
        <v>604</v>
      </c>
    </row>
    <row r="1036" spans="2:2" x14ac:dyDescent="0.25">
      <c r="B1036" t="s">
        <v>605</v>
      </c>
    </row>
    <row r="1037" spans="2:2" x14ac:dyDescent="0.25">
      <c r="B1037" t="s">
        <v>606</v>
      </c>
    </row>
    <row r="1038" spans="2:2" x14ac:dyDescent="0.25">
      <c r="B1038" t="s">
        <v>607</v>
      </c>
    </row>
    <row r="1039" spans="2:2" x14ac:dyDescent="0.25">
      <c r="B1039" t="s">
        <v>608</v>
      </c>
    </row>
    <row r="1040" spans="2:2" x14ac:dyDescent="0.25">
      <c r="B1040" t="s">
        <v>609</v>
      </c>
    </row>
    <row r="1041" spans="2:2" x14ac:dyDescent="0.25">
      <c r="B1041" t="s">
        <v>610</v>
      </c>
    </row>
    <row r="1042" spans="2:2" x14ac:dyDescent="0.25">
      <c r="B1042" t="s">
        <v>611</v>
      </c>
    </row>
    <row r="1043" spans="2:2" x14ac:dyDescent="0.25">
      <c r="B1043" t="s">
        <v>612</v>
      </c>
    </row>
    <row r="1044" spans="2:2" x14ac:dyDescent="0.25">
      <c r="B1044" t="s">
        <v>613</v>
      </c>
    </row>
    <row r="1045" spans="2:2" x14ac:dyDescent="0.25">
      <c r="B1045" t="s">
        <v>614</v>
      </c>
    </row>
    <row r="1046" spans="2:2" x14ac:dyDescent="0.25">
      <c r="B1046" t="s">
        <v>615</v>
      </c>
    </row>
    <row r="1047" spans="2:2" x14ac:dyDescent="0.25">
      <c r="B1047" t="s">
        <v>616</v>
      </c>
    </row>
    <row r="1048" spans="2:2" x14ac:dyDescent="0.25">
      <c r="B1048" t="s">
        <v>617</v>
      </c>
    </row>
    <row r="1049" spans="2:2" x14ac:dyDescent="0.25">
      <c r="B1049" t="s">
        <v>618</v>
      </c>
    </row>
    <row r="1050" spans="2:2" x14ac:dyDescent="0.25">
      <c r="B1050" t="s">
        <v>619</v>
      </c>
    </row>
    <row r="1051" spans="2:2" x14ac:dyDescent="0.25">
      <c r="B1051" t="s">
        <v>620</v>
      </c>
    </row>
    <row r="1052" spans="2:2" x14ac:dyDescent="0.25">
      <c r="B1052" t="s">
        <v>621</v>
      </c>
    </row>
    <row r="1053" spans="2:2" x14ac:dyDescent="0.25">
      <c r="B1053" t="s">
        <v>622</v>
      </c>
    </row>
    <row r="1054" spans="2:2" x14ac:dyDescent="0.25">
      <c r="B1054" t="s">
        <v>623</v>
      </c>
    </row>
    <row r="1055" spans="2:2" x14ac:dyDescent="0.25">
      <c r="B1055" t="s">
        <v>624</v>
      </c>
    </row>
    <row r="1056" spans="2:2" x14ac:dyDescent="0.25">
      <c r="B1056" t="s">
        <v>625</v>
      </c>
    </row>
    <row r="1057" spans="2:2" x14ac:dyDescent="0.25">
      <c r="B1057" t="s">
        <v>626</v>
      </c>
    </row>
    <row r="1058" spans="2:2" x14ac:dyDescent="0.25">
      <c r="B1058" t="s">
        <v>627</v>
      </c>
    </row>
    <row r="1059" spans="2:2" x14ac:dyDescent="0.25">
      <c r="B1059" t="s">
        <v>628</v>
      </c>
    </row>
    <row r="1060" spans="2:2" x14ac:dyDescent="0.25">
      <c r="B1060" t="s">
        <v>629</v>
      </c>
    </row>
    <row r="1061" spans="2:2" x14ac:dyDescent="0.25">
      <c r="B1061" t="s">
        <v>630</v>
      </c>
    </row>
    <row r="1062" spans="2:2" x14ac:dyDescent="0.25">
      <c r="B1062" t="s">
        <v>631</v>
      </c>
    </row>
    <row r="1063" spans="2:2" x14ac:dyDescent="0.25">
      <c r="B1063" t="s">
        <v>632</v>
      </c>
    </row>
    <row r="1064" spans="2:2" x14ac:dyDescent="0.25">
      <c r="B1064" t="s">
        <v>633</v>
      </c>
    </row>
    <row r="1065" spans="2:2" x14ac:dyDescent="0.25">
      <c r="B1065" t="s">
        <v>634</v>
      </c>
    </row>
    <row r="1066" spans="2:2" x14ac:dyDescent="0.25">
      <c r="B1066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4" tint="0.59999389629810485"/>
  </sheetPr>
  <dimension ref="A1:I41"/>
  <sheetViews>
    <sheetView tabSelected="1" topLeftCell="B1" workbookViewId="0">
      <pane xSplit="2" ySplit="20" topLeftCell="D21" activePane="bottomRight" state="frozen"/>
      <selection activeCell="C1" sqref="C1:C1048576"/>
      <selection pane="topRight" activeCell="C1" sqref="C1:C1048576"/>
      <selection pane="bottomLeft" activeCell="C1" sqref="C1:C1048576"/>
      <selection pane="bottomRight" activeCell="D23" sqref="D23"/>
    </sheetView>
  </sheetViews>
  <sheetFormatPr baseColWidth="10" defaultRowHeight="15" x14ac:dyDescent="0.25"/>
  <cols>
    <col min="1" max="1" width="20.140625" hidden="1" customWidth="1"/>
    <col min="2" max="2" width="25.5703125" customWidth="1"/>
    <col min="3" max="3" width="40.7109375" customWidth="1"/>
    <col min="4" max="6" width="15" customWidth="1"/>
    <col min="8" max="8" width="21.85546875" bestFit="1" customWidth="1"/>
  </cols>
  <sheetData>
    <row r="1" spans="1:9" hidden="1" x14ac:dyDescent="0.25">
      <c r="A1" t="s">
        <v>21</v>
      </c>
    </row>
    <row r="2" spans="1:9" hidden="1" x14ac:dyDescent="0.25">
      <c r="A2" s="2">
        <f>0</f>
        <v>0</v>
      </c>
      <c r="B2" s="24"/>
      <c r="C2" s="24"/>
      <c r="D2" s="24"/>
      <c r="E2" s="24"/>
      <c r="F2" s="24"/>
    </row>
    <row r="3" spans="1:9" hidden="1" x14ac:dyDescent="0.25">
      <c r="A3" s="2">
        <f>1</f>
        <v>1</v>
      </c>
      <c r="B3" s="10"/>
      <c r="C3" s="10"/>
      <c r="D3" s="10"/>
      <c r="E3" s="10"/>
      <c r="F3" s="10"/>
    </row>
    <row r="4" spans="1:9" hidden="1" x14ac:dyDescent="0.25">
      <c r="A4" s="2">
        <f>2</f>
        <v>2</v>
      </c>
      <c r="B4" s="10"/>
      <c r="C4" s="10"/>
      <c r="D4" s="10"/>
      <c r="E4" s="10"/>
      <c r="F4" s="10"/>
    </row>
    <row r="5" spans="1:9" hidden="1" x14ac:dyDescent="0.25">
      <c r="A5" s="2">
        <f>3</f>
        <v>3</v>
      </c>
      <c r="B5" s="10"/>
      <c r="C5" s="10"/>
      <c r="D5" s="10"/>
      <c r="E5" s="10"/>
      <c r="F5" s="10"/>
    </row>
    <row r="6" spans="1:9" hidden="1" x14ac:dyDescent="0.25">
      <c r="A6" s="2" t="s">
        <v>19</v>
      </c>
      <c r="B6" s="10"/>
      <c r="C6" s="10"/>
      <c r="D6" s="10"/>
      <c r="E6" s="10"/>
      <c r="F6" s="10"/>
    </row>
    <row r="7" spans="1:9" hidden="1" x14ac:dyDescent="0.25">
      <c r="A7" s="2" t="s">
        <v>20</v>
      </c>
      <c r="B7" s="2"/>
      <c r="C7" s="2"/>
      <c r="D7" s="2"/>
      <c r="E7" s="2"/>
      <c r="F7" s="2"/>
    </row>
    <row r="8" spans="1:9" hidden="1" x14ac:dyDescent="0.25">
      <c r="A8" s="2" t="s">
        <v>22</v>
      </c>
      <c r="B8" s="2"/>
      <c r="C8" s="2"/>
      <c r="D8" s="2"/>
      <c r="E8" s="2"/>
      <c r="F8" s="2"/>
    </row>
    <row r="9" spans="1:9" hidden="1" x14ac:dyDescent="0.25">
      <c r="B9" s="35" t="str">
        <f ca="1">_xll.TM1RPTVIEW("tango_core_model:RP_PL:1", 1, _xll.TM1RPTTITLE("tango_core_model:Activity",$D$11), _xll.TM1RPTTITLE("tango_core_model:Currency",$D$12), _xll.TM1RPTTITLE("tango_core_model:Integration_Rate",$D$13), _xll.TM1RPTTITLE("tango_core_model:Legal_Organization",$D$14), _xll.TM1RPTTITLE("tango_core_model:Management_Organization",$D$15), _xll.TM1RPTTITLE("tango_core_model:Period",$D$16), _xll.TM1RPTTITLE("tango_core_model:Phase",$D$17),TM1RPTFMTRNG,TM1RPTFMTIDCOL)</f>
        <v>tango_core_model:RP_PL:1</v>
      </c>
      <c r="C9" s="35"/>
    </row>
    <row r="10" spans="1:9" hidden="1" x14ac:dyDescent="0.25"/>
    <row r="11" spans="1:9" x14ac:dyDescent="0.25">
      <c r="B11" s="1" t="s">
        <v>0</v>
      </c>
      <c r="C11" s="1"/>
      <c r="D11" s="3" t="str">
        <f ca="1">_xll.SUBNM("tango_core_model:Activity","","Tot_act")</f>
        <v>Tot_act</v>
      </c>
      <c r="F11" s="6"/>
      <c r="G11" s="6"/>
      <c r="H11" s="6"/>
    </row>
    <row r="12" spans="1:9" x14ac:dyDescent="0.25">
      <c r="B12" s="1" t="s">
        <v>1</v>
      </c>
      <c r="C12" s="1"/>
      <c r="D12" s="3" t="str">
        <f ca="1">_xll.SUBNM("tango_core_model:Currency","","MLCL")</f>
        <v>MLCL</v>
      </c>
      <c r="F12" s="7"/>
      <c r="G12" s="8"/>
      <c r="H12" s="52"/>
      <c r="I12" s="52"/>
    </row>
    <row r="13" spans="1:9" x14ac:dyDescent="0.25">
      <c r="B13" s="1" t="s">
        <v>2</v>
      </c>
      <c r="C13" s="1"/>
      <c r="D13" s="3" t="str">
        <f ca="1">_xll.SUBNM("tango_core_model:Integration_Rate","","APP")</f>
        <v>APP</v>
      </c>
      <c r="H13" s="1"/>
      <c r="I13" s="1"/>
    </row>
    <row r="14" spans="1:9" x14ac:dyDescent="0.25">
      <c r="B14" s="1" t="s">
        <v>3</v>
      </c>
      <c r="C14" s="1"/>
      <c r="D14" s="5" t="str">
        <f ca="1">_xll.SUBNM("tango_core_model:Legal_Organization","","CHL")</f>
        <v>CHL</v>
      </c>
    </row>
    <row r="15" spans="1:9" x14ac:dyDescent="0.25">
      <c r="B15" s="1" t="s">
        <v>4</v>
      </c>
      <c r="C15" s="1"/>
      <c r="D15" s="3" t="str">
        <f ca="1">_xll.SUBNM("tango_core_model:Management_Organization","","VTD_corp")</f>
        <v>VTD_corp</v>
      </c>
      <c r="I15" s="31"/>
    </row>
    <row r="16" spans="1:9" x14ac:dyDescent="0.25">
      <c r="B16" s="1" t="s">
        <v>5</v>
      </c>
      <c r="C16" s="1"/>
      <c r="D16" s="3" t="str">
        <f ca="1">_xll.SUBNM("tango_core_model:Period","default","2019.02_ytd")</f>
        <v>2019.02_YTD</v>
      </c>
    </row>
    <row r="17" spans="1:8" x14ac:dyDescent="0.25">
      <c r="B17" s="1" t="s">
        <v>6</v>
      </c>
      <c r="C17" s="1"/>
      <c r="D17" s="3" t="str">
        <f ca="1">_xll.SUBNM("tango_core_model:Phase","","ACT_TOT")</f>
        <v>ACT_TOT</v>
      </c>
      <c r="H17" s="26"/>
    </row>
    <row r="18" spans="1:8" x14ac:dyDescent="0.25">
      <c r="D18" s="5" t="s">
        <v>1078</v>
      </c>
    </row>
    <row r="19" spans="1:8" x14ac:dyDescent="0.25">
      <c r="H19" s="26"/>
    </row>
    <row r="20" spans="1:8" s="4" customFormat="1" ht="24" x14ac:dyDescent="0.25">
      <c r="D20" s="27" t="s">
        <v>23</v>
      </c>
      <c r="E20" s="27" t="s">
        <v>24</v>
      </c>
      <c r="F20" s="27" t="s">
        <v>25</v>
      </c>
    </row>
    <row r="21" spans="1:8" x14ac:dyDescent="0.25">
      <c r="A21" s="2" t="str">
        <f ca="1">IF(_xll.TM1RPTELISCONSOLIDATED($B$21,$B21),IF(_xll.TM1RPTELLEV($B$21,$B21)&lt;=3,_xll.TM1RPTELLEV($B$21,$B21),"D"),"N")</f>
        <v>N</v>
      </c>
      <c r="B21" s="25" t="str">
        <f ca="1">_xll.TM1RPTROW($B$9,"tango_core_model:Indicator","",'Active_form Indic'!$B$21:$B$29,"",0)</f>
        <v/>
      </c>
      <c r="C21" s="24" t="str">
        <f ca="1">_xll.DBRA("tango_core_model:Indicator",$B21,$D$18)</f>
        <v/>
      </c>
      <c r="D21" s="24" t="str">
        <f ca="1">_xll.DBRW($B$9,$D$11,$D$12,D$20,$D$13,$D$14,$D$15,$D$16,$D$17,$B21)</f>
        <v/>
      </c>
      <c r="E21" s="24" t="str">
        <f ca="1">_xll.DBRW($B$9,$D$11,$D$12,E$20,$D$13,$D$14,$D$15,$D$16,$D$17,$B21)</f>
        <v/>
      </c>
      <c r="F21" s="24" t="str">
        <f ca="1">_xll.DBRW($B$9,$D$11,$D$12,F$20,$D$13,$D$14,$D$15,$D$16,$D$17,$B21)</f>
        <v/>
      </c>
    </row>
    <row r="22" spans="1:8" x14ac:dyDescent="0.25">
      <c r="A22" s="2" t="str">
        <f ca="1">IF(_xll.TM1RPTELISCONSOLIDATED($B$21,$B22),IF(_xll.TM1RPTELLEV($B$21,$B22)&lt;=3,_xll.TM1RPTELLEV($B$21,$B22),"D"),"N")</f>
        <v>N</v>
      </c>
      <c r="B22" s="32" t="s">
        <v>1216</v>
      </c>
      <c r="C22" s="24" t="str">
        <f ca="1">_xll.DBRA("tango_core_model:Indicator",$B22,$D$18)</f>
        <v>COUT DES VENTES (CDV) (par nature)</v>
      </c>
      <c r="D22" s="24">
        <f ca="1">_xll.DBRW($B$9,$D$11,$D$12,D$20,$D$13,$D$14,$D$15,$D$16,$D$17,$B22)</f>
        <v>0</v>
      </c>
      <c r="E22" s="24">
        <f ca="1">_xll.DBRW($B$9,$D$11,$D$12,E$20,$D$13,$D$14,$D$15,$D$16,$D$17,$B22)</f>
        <v>0</v>
      </c>
      <c r="F22" s="24">
        <f ca="1">_xll.DBRW($B$9,$D$11,$D$12,F$20,$D$13,$D$14,$D$15,$D$16,$D$17,$B22)</f>
        <v>0</v>
      </c>
    </row>
    <row r="23" spans="1:8" x14ac:dyDescent="0.25">
      <c r="A23" s="2" t="str">
        <f ca="1">IF(_xll.TM1RPTELISCONSOLIDATED($B$21,$B23),IF(_xll.TM1RPTELLEV($B$21,$B23)&lt;=3,_xll.TM1RPTELLEV($B$21,$B23),"D"),"N")</f>
        <v>N</v>
      </c>
      <c r="B23" s="50" t="s">
        <v>1333</v>
      </c>
      <c r="C23" s="10" t="str">
        <f ca="1">_xll.DBRA("tango_core_model:Indicator",$B23,$D$18)</f>
        <v>CDV - Frais de personnel - Cash</v>
      </c>
      <c r="D23" s="10">
        <f ca="1">_xll.DBRW($B$9,$D$11,$D$12,D$20,$D$13,$D$14,$D$15,$D$16,$D$17,$B23)</f>
        <v>0</v>
      </c>
      <c r="E23" s="10">
        <f ca="1">_xll.DBRW($B$9,$D$11,$D$12,E$20,$D$13,$D$14,$D$15,$D$16,$D$17,$B23)</f>
        <v>0</v>
      </c>
      <c r="F23" s="10">
        <f ca="1">_xll.DBRW($B$9,$D$11,$D$12,F$20,$D$13,$D$14,$D$15,$D$16,$D$17,$B23)</f>
        <v>0</v>
      </c>
    </row>
    <row r="24" spans="1:8" x14ac:dyDescent="0.25">
      <c r="A24" s="2" t="str">
        <f ca="1">IF(_xll.TM1RPTELISCONSOLIDATED($B$21,$B24),IF(_xll.TM1RPTELLEV($B$21,$B24)&lt;=3,_xll.TM1RPTELLEV($B$21,$B24),"D"),"N")</f>
        <v>N</v>
      </c>
      <c r="B24" s="50" t="s">
        <v>1335</v>
      </c>
      <c r="C24" s="10" t="str">
        <f ca="1">_xll.DBRA("tango_core_model:Indicator",$B24,$D$18)</f>
        <v>CDV - Autres charges</v>
      </c>
      <c r="D24" s="10">
        <f ca="1">_xll.DBRW($B$9,$D$11,$D$12,D$20,$D$13,$D$14,$D$15,$D$16,$D$17,$B24)</f>
        <v>0</v>
      </c>
      <c r="E24" s="10">
        <f ca="1">_xll.DBRW($B$9,$D$11,$D$12,E$20,$D$13,$D$14,$D$15,$D$16,$D$17,$B24)</f>
        <v>0</v>
      </c>
      <c r="F24" s="10">
        <f ca="1">_xll.DBRW($B$9,$D$11,$D$12,F$20,$D$13,$D$14,$D$15,$D$16,$D$17,$B24)</f>
        <v>0</v>
      </c>
    </row>
    <row r="25" spans="1:8" x14ac:dyDescent="0.25">
      <c r="A25" s="2" t="str">
        <f ca="1">IF(_xll.TM1RPTELISCONSOLIDATED($B$21,$B25),IF(_xll.TM1RPTELLEV($B$21,$B25)&lt;=3,_xll.TM1RPTELLEV($B$21,$B25),"D"),"N")</f>
        <v>N</v>
      </c>
      <c r="B25" s="33" t="s">
        <v>1342</v>
      </c>
      <c r="C25" s="10" t="str">
        <f ca="1">_xll.DBRA("tango_core_model:Indicator",$B25,$D$18)</f>
        <v>CDV - Charges de location</v>
      </c>
      <c r="D25" s="10">
        <f ca="1">_xll.DBRW($B$9,$D$11,$D$12,D$20,$D$13,$D$14,$D$15,$D$16,$D$17,$B25)</f>
        <v>0</v>
      </c>
      <c r="E25" s="10">
        <f ca="1">_xll.DBRW($B$9,$D$11,$D$12,E$20,$D$13,$D$14,$D$15,$D$16,$D$17,$B25)</f>
        <v>0</v>
      </c>
      <c r="F25" s="10">
        <f ca="1">_xll.DBRW($B$9,$D$11,$D$12,F$20,$D$13,$D$14,$D$15,$D$16,$D$17,$B25)</f>
        <v>0</v>
      </c>
    </row>
    <row r="26" spans="1:8" x14ac:dyDescent="0.25">
      <c r="A26" s="2" t="str">
        <f ca="1">IF(_xll.TM1RPTELISCONSOLIDATED($B$21,$B26),IF(_xll.TM1RPTELLEV($B$21,$B26)&lt;=3,_xll.TM1RPTELLEV($B$21,$B26),"D"),"N")</f>
        <v>N</v>
      </c>
      <c r="B26" s="51" t="s">
        <v>1343</v>
      </c>
      <c r="C26" s="10" t="str">
        <f ca="1">_xll.DBRA("tango_core_model:Indicator",$B26,$D$18)</f>
        <v>Sous Total - CDV - Charges de location</v>
      </c>
      <c r="D26" s="10">
        <f ca="1">_xll.DBRW($B$9,$D$11,$D$12,D$20,$D$13,$D$14,$D$15,$D$16,$D$17,$B26)</f>
        <v>0</v>
      </c>
      <c r="E26" s="10">
        <f ca="1">_xll.DBRW($B$9,$D$11,$D$12,E$20,$D$13,$D$14,$D$15,$D$16,$D$17,$B26)</f>
        <v>0</v>
      </c>
      <c r="F26" s="10">
        <f ca="1">_xll.DBRW($B$9,$D$11,$D$12,F$20,$D$13,$D$14,$D$15,$D$16,$D$17,$B26)</f>
        <v>0</v>
      </c>
    </row>
    <row r="27" spans="1:8" x14ac:dyDescent="0.25">
      <c r="A27" s="2" t="str">
        <f ca="1">IF(_xll.TM1RPTELISCONSOLIDATED($B$21,$B27),IF(_xll.TM1RPTELLEV($B$21,$B27)&lt;=3,_xll.TM1RPTELLEV($B$21,$B27),"D"),"N")</f>
        <v>N</v>
      </c>
      <c r="B27" s="34" t="s">
        <v>1671</v>
      </c>
      <c r="C27" s="2" t="str">
        <f ca="1">_xll.DBRA("tango_core_model:Indicator",$B27,$D$18)</f>
        <v>Réconciliation Vector (TPL11) - CDV - Charges de location</v>
      </c>
      <c r="D27" s="2">
        <f ca="1">_xll.DBRW($B$9,$D$11,$D$12,D$20,$D$13,$D$14,$D$15,$D$16,$D$17,$B27)</f>
        <v>0</v>
      </c>
      <c r="E27" s="2">
        <f ca="1">_xll.DBRW($B$9,$D$11,$D$12,E$20,$D$13,$D$14,$D$15,$D$16,$D$17,$B27)</f>
        <v>0</v>
      </c>
      <c r="F27" s="2">
        <f ca="1">_xll.DBRW($B$9,$D$11,$D$12,F$20,$D$13,$D$14,$D$15,$D$16,$D$17,$B27)</f>
        <v>0</v>
      </c>
    </row>
    <row r="28" spans="1:8" x14ac:dyDescent="0.25">
      <c r="A28" s="2" t="str">
        <f ca="1">IF(_xll.TM1RPTELISCONSOLIDATED($B$21,$B28),IF(_xll.TM1RPTELLEV($B$21,$B28)&lt;=3,_xll.TM1RPTELLEV($B$21,$B28),"D"),"N")</f>
        <v>N</v>
      </c>
      <c r="B28" s="50" t="s">
        <v>1349</v>
      </c>
      <c r="C28" s="10" t="str">
        <f ca="1">_xll.DBRA("tango_core_model:Indicator",$B28,$D$18)</f>
        <v>CDV - Amortissements</v>
      </c>
      <c r="D28" s="10">
        <f ca="1">_xll.DBRW($B$9,$D$11,$D$12,D$20,$D$13,$D$14,$D$15,$D$16,$D$17,$B28)</f>
        <v>0</v>
      </c>
      <c r="E28" s="10">
        <f ca="1">_xll.DBRW($B$9,$D$11,$D$12,E$20,$D$13,$D$14,$D$15,$D$16,$D$17,$B28)</f>
        <v>0</v>
      </c>
      <c r="F28" s="10">
        <f ca="1">_xll.DBRW($B$9,$D$11,$D$12,F$20,$D$13,$D$14,$D$15,$D$16,$D$17,$B28)</f>
        <v>0</v>
      </c>
    </row>
    <row r="29" spans="1:8" x14ac:dyDescent="0.25">
      <c r="A29" s="2" t="str">
        <f ca="1">IF(_xll.TM1RPTELISCONSOLIDATED($B$21,$B29),IF(_xll.TM1RPTELLEV($B$21,$B29)&lt;=3,_xll.TM1RPTELLEV($B$21,$B29),"D"),"N")</f>
        <v>N</v>
      </c>
      <c r="B29" s="50" t="s">
        <v>1351</v>
      </c>
      <c r="C29" s="10" t="str">
        <f ca="1">_xll.DBRA("tango_core_model:Indicator",$B29,$D$18)</f>
        <v>CDV - Pertes de valeurs (hors BFR) et provisions</v>
      </c>
      <c r="D29" s="10">
        <f ca="1">_xll.DBRW($B$9,$D$11,$D$12,D$20,$D$13,$D$14,$D$15,$D$16,$D$17,$B29)</f>
        <v>0</v>
      </c>
      <c r="E29" s="10">
        <f ca="1">_xll.DBRW($B$9,$D$11,$D$12,E$20,$D$13,$D$14,$D$15,$D$16,$D$17,$B29)</f>
        <v>0</v>
      </c>
      <c r="F29" s="10">
        <f ca="1">_xll.DBRW($B$9,$D$11,$D$12,F$20,$D$13,$D$14,$D$15,$D$16,$D$17,$B29)</f>
        <v>0</v>
      </c>
    </row>
    <row r="30" spans="1:8" x14ac:dyDescent="0.25">
      <c r="A30" s="2" t="str">
        <f ca="1">IF(_xll.TM1RPTELISCONSOLIDATED($B$21,$B30),IF(_xll.TM1RPTELLEV($B$21,$B30)&lt;=3,_xll.TM1RPTELLEV($B$21,$B30),"D"),"N")</f>
        <v>N</v>
      </c>
      <c r="B30" s="50" t="s">
        <v>1353</v>
      </c>
      <c r="C30" s="10" t="str">
        <f ca="1">_xll.DBRA("tango_core_model:Indicator",$B30,$D$18)</f>
        <v>CDV - Refacturation</v>
      </c>
      <c r="D30" s="10">
        <f ca="1">_xll.DBRW($B$9,$D$11,$D$12,D$20,$D$13,$D$14,$D$15,$D$16,$D$17,$B30)</f>
        <v>0</v>
      </c>
      <c r="E30" s="10">
        <f ca="1">_xll.DBRW($B$9,$D$11,$D$12,E$20,$D$13,$D$14,$D$15,$D$16,$D$17,$B30)</f>
        <v>0</v>
      </c>
      <c r="F30" s="10">
        <f ca="1">_xll.DBRW($B$9,$D$11,$D$12,F$20,$D$13,$D$14,$D$15,$D$16,$D$17,$B30)</f>
        <v>0</v>
      </c>
    </row>
    <row r="31" spans="1:8" x14ac:dyDescent="0.25">
      <c r="A31" s="2" t="str">
        <f ca="1">IF(_xll.TM1RPTELISCONSOLIDATED($B$21,$B31),IF(_xll.TM1RPTELLEV($B$21,$B31)&lt;=3,_xll.TM1RPTELLEV($B$21,$B31),"D"),"N")</f>
        <v>N</v>
      </c>
      <c r="B31" s="25" t="s">
        <v>1363</v>
      </c>
      <c r="C31" s="24" t="str">
        <f ca="1">_xll.DBRA("tango_core_model:Indicator",$B31,$D$18)</f>
        <v>MARGE BRUTE (par nature)</v>
      </c>
      <c r="D31" s="24">
        <f ca="1">_xll.DBRW($B$9,$D$11,$D$12,D$20,$D$13,$D$14,$D$15,$D$16,$D$17,$B31)</f>
        <v>0</v>
      </c>
      <c r="E31" s="24">
        <f ca="1">_xll.DBRW($B$9,$D$11,$D$12,E$20,$D$13,$D$14,$D$15,$D$16,$D$17,$B31)</f>
        <v>0</v>
      </c>
      <c r="F31" s="24">
        <f ca="1">_xll.DBRW($B$9,$D$11,$D$12,F$20,$D$13,$D$14,$D$15,$D$16,$D$17,$B31)</f>
        <v>0</v>
      </c>
    </row>
    <row r="32" spans="1:8" x14ac:dyDescent="0.25">
      <c r="A32" s="2" t="str">
        <f ca="1">IF(_xll.TM1RPTELISCONSOLIDATED($B$21,$B32),IF(_xll.TM1RPTELLEV($B$21,$B32)&lt;=3,_xll.TM1RPTELLEV($B$21,$B32),"D"),"N")</f>
        <v>N</v>
      </c>
      <c r="B32" s="32" t="s">
        <v>1364</v>
      </c>
      <c r="C32" s="24" t="str">
        <f ca="1">_xll.DBRA("tango_core_model:Indicator",$B32,$D$18)</f>
        <v>COUTS COMMERCIAUX (par nature)</v>
      </c>
      <c r="D32" s="24">
        <f ca="1">_xll.DBRW($B$9,$D$11,$D$12,D$20,$D$13,$D$14,$D$15,$D$16,$D$17,$B32)</f>
        <v>0</v>
      </c>
      <c r="E32" s="24">
        <f ca="1">_xll.DBRW($B$9,$D$11,$D$12,E$20,$D$13,$D$14,$D$15,$D$16,$D$17,$B32)</f>
        <v>0</v>
      </c>
      <c r="F32" s="24">
        <f ca="1">_xll.DBRW($B$9,$D$11,$D$12,F$20,$D$13,$D$14,$D$15,$D$16,$D$17,$B32)</f>
        <v>0</v>
      </c>
    </row>
    <row r="33" spans="1:6" x14ac:dyDescent="0.25">
      <c r="A33" s="2" t="str">
        <f ca="1">IF(_xll.TM1RPTELISCONSOLIDATED($B$21,$B33),IF(_xll.TM1RPTELLEV($B$21,$B33)&lt;=3,_xll.TM1RPTELLEV($B$21,$B33),"D"),"N")</f>
        <v>N</v>
      </c>
      <c r="B33" s="50" t="s">
        <v>1365</v>
      </c>
      <c r="C33" s="10" t="str">
        <f ca="1">_xll.DBRA("tango_core_model:Indicator",$B33,$D$18)</f>
        <v>COM - Frais de personnel - Cash</v>
      </c>
      <c r="D33" s="10">
        <f ca="1">_xll.DBRW($B$9,$D$11,$D$12,D$20,$D$13,$D$14,$D$15,$D$16,$D$17,$B33)</f>
        <v>0</v>
      </c>
      <c r="E33" s="10">
        <f ca="1">_xll.DBRW($B$9,$D$11,$D$12,E$20,$D$13,$D$14,$D$15,$D$16,$D$17,$B33)</f>
        <v>0</v>
      </c>
      <c r="F33" s="10">
        <f ca="1">_xll.DBRW($B$9,$D$11,$D$12,F$20,$D$13,$D$14,$D$15,$D$16,$D$17,$B33)</f>
        <v>0</v>
      </c>
    </row>
    <row r="34" spans="1:6" x14ac:dyDescent="0.25">
      <c r="A34" s="2" t="str">
        <f ca="1">IF(_xll.TM1RPTELISCONSOLIDATED($B$21,$B34),IF(_xll.TM1RPTELLEV($B$21,$B34)&lt;=3,_xll.TM1RPTELLEV($B$21,$B34),"D"),"N")</f>
        <v>N</v>
      </c>
      <c r="B34" s="50" t="s">
        <v>1367</v>
      </c>
      <c r="C34" s="10" t="str">
        <f ca="1">_xll.DBRA("tango_core_model:Indicator",$B34,$D$18)</f>
        <v>COM - Autres charges</v>
      </c>
      <c r="D34" s="10">
        <f ca="1">_xll.DBRW($B$9,$D$11,$D$12,D$20,$D$13,$D$14,$D$15,$D$16,$D$17,$B34)</f>
        <v>0</v>
      </c>
      <c r="E34" s="10">
        <f ca="1">_xll.DBRW($B$9,$D$11,$D$12,E$20,$D$13,$D$14,$D$15,$D$16,$D$17,$B34)</f>
        <v>0</v>
      </c>
      <c r="F34" s="10">
        <f ca="1">_xll.DBRW($B$9,$D$11,$D$12,F$20,$D$13,$D$14,$D$15,$D$16,$D$17,$B34)</f>
        <v>0</v>
      </c>
    </row>
    <row r="35" spans="1:6" x14ac:dyDescent="0.25">
      <c r="A35" s="2" t="str">
        <f ca="1">IF(_xll.TM1RPTELISCONSOLIDATED($B$21,$B35),IF(_xll.TM1RPTELLEV($B$21,$B35)&lt;=3,_xll.TM1RPTELLEV($B$21,$B35),"D"),"N")</f>
        <v>N</v>
      </c>
      <c r="B35" s="25" t="s">
        <v>1376</v>
      </c>
      <c r="C35" s="24" t="str">
        <f ca="1">_xll.DBRA("tango_core_model:Indicator",$B35,$D$18)</f>
        <v>COUTS GENERAUX ET ADMINISTRATIFS (par nature)</v>
      </c>
      <c r="D35" s="24">
        <f ca="1">_xll.DBRW($B$9,$D$11,$D$12,D$20,$D$13,$D$14,$D$15,$D$16,$D$17,$B35)</f>
        <v>0</v>
      </c>
      <c r="E35" s="24">
        <f ca="1">_xll.DBRW($B$9,$D$11,$D$12,E$20,$D$13,$D$14,$D$15,$D$16,$D$17,$B35)</f>
        <v>0</v>
      </c>
      <c r="F35" s="24">
        <f ca="1">_xll.DBRW($B$9,$D$11,$D$12,F$20,$D$13,$D$14,$D$15,$D$16,$D$17,$B35)</f>
        <v>0</v>
      </c>
    </row>
    <row r="36" spans="1:6" x14ac:dyDescent="0.25">
      <c r="A36" s="2" t="str">
        <f ca="1">IF(_xll.TM1RPTELISCONSOLIDATED($B$21,$B36),IF(_xll.TM1RPTELLEV($B$21,$B36)&lt;=3,_xll.TM1RPTELLEV($B$21,$B36),"D"),"N")</f>
        <v>N</v>
      </c>
      <c r="B36" s="25" t="s">
        <v>1413</v>
      </c>
      <c r="C36" s="24" t="str">
        <f ca="1">_xll.DBRA("tango_core_model:Indicator",$B36,$D$18)</f>
        <v>RESULTAT OPERATIONNEL (par nature)</v>
      </c>
      <c r="D36" s="24">
        <f ca="1">_xll.DBRW($B$9,$D$11,$D$12,D$20,$D$13,$D$14,$D$15,$D$16,$D$17,$B36)</f>
        <v>0</v>
      </c>
      <c r="E36" s="24">
        <f ca="1">_xll.DBRW($B$9,$D$11,$D$12,E$20,$D$13,$D$14,$D$15,$D$16,$D$17,$B36)</f>
        <v>0</v>
      </c>
      <c r="F36" s="24">
        <f ca="1">_xll.DBRW($B$9,$D$11,$D$12,F$20,$D$13,$D$14,$D$15,$D$16,$D$17,$B36)</f>
        <v>0</v>
      </c>
    </row>
    <row r="37" spans="1:6" x14ac:dyDescent="0.25">
      <c r="A37" s="2"/>
    </row>
    <row r="38" spans="1:6" x14ac:dyDescent="0.25">
      <c r="A38" s="2"/>
    </row>
    <row r="39" spans="1:6" x14ac:dyDescent="0.25">
      <c r="A39" s="2"/>
    </row>
    <row r="40" spans="1:6" x14ac:dyDescent="0.25">
      <c r="A40" s="2"/>
    </row>
    <row r="41" spans="1:6" x14ac:dyDescent="0.25">
      <c r="A41" s="2"/>
    </row>
  </sheetData>
  <mergeCells count="1">
    <mergeCell ref="H12:I12"/>
  </mergeCells>
  <dataValidations count="1">
    <dataValidation type="list" allowBlank="1" showInputMessage="1" showErrorMessage="1" sqref="D18">
      <formula1>"French,English"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tabColor theme="4" tint="0.59999389629810485"/>
  </sheetPr>
  <dimension ref="A1:H23"/>
  <sheetViews>
    <sheetView topLeftCell="B11" workbookViewId="0">
      <pane xSplit="2" ySplit="10" topLeftCell="D21" activePane="bottomRight" state="frozen"/>
      <selection activeCell="C1" sqref="C1:C1048576"/>
      <selection pane="topRight" activeCell="C1" sqref="C1:C1048576"/>
      <selection pane="bottomLeft" activeCell="C1" sqref="C1:C1048576"/>
      <selection pane="bottomRight" activeCell="E29" sqref="E29"/>
    </sheetView>
  </sheetViews>
  <sheetFormatPr baseColWidth="10" defaultRowHeight="15" x14ac:dyDescent="0.25"/>
  <cols>
    <col min="1" max="1" width="20.140625" hidden="1" customWidth="1"/>
    <col min="2" max="2" width="28.28515625" customWidth="1"/>
    <col min="3" max="3" width="40.7109375" customWidth="1"/>
    <col min="4" max="6" width="14.140625" customWidth="1"/>
  </cols>
  <sheetData>
    <row r="1" spans="1:8" hidden="1" x14ac:dyDescent="0.25">
      <c r="A1" t="s">
        <v>21</v>
      </c>
    </row>
    <row r="2" spans="1:8" hidden="1" x14ac:dyDescent="0.25">
      <c r="A2" s="2">
        <f>0</f>
        <v>0</v>
      </c>
      <c r="B2" s="24"/>
      <c r="C2" s="24"/>
      <c r="D2" s="24"/>
      <c r="E2" s="24"/>
      <c r="F2" s="24"/>
    </row>
    <row r="3" spans="1:8" hidden="1" x14ac:dyDescent="0.25">
      <c r="A3" s="2">
        <f>1</f>
        <v>1</v>
      </c>
      <c r="B3" s="10"/>
      <c r="C3" s="10"/>
      <c r="D3" s="10"/>
      <c r="E3" s="10"/>
      <c r="F3" s="10"/>
    </row>
    <row r="4" spans="1:8" hidden="1" x14ac:dyDescent="0.25">
      <c r="A4" s="2">
        <f>2</f>
        <v>2</v>
      </c>
      <c r="B4" s="10"/>
      <c r="C4" s="10"/>
      <c r="D4" s="10"/>
      <c r="E4" s="10"/>
      <c r="F4" s="10"/>
    </row>
    <row r="5" spans="1:8" hidden="1" x14ac:dyDescent="0.25">
      <c r="A5" s="2">
        <f>3</f>
        <v>3</v>
      </c>
      <c r="B5" s="10"/>
      <c r="C5" s="10"/>
      <c r="D5" s="10"/>
      <c r="E5" s="10"/>
      <c r="F5" s="10"/>
    </row>
    <row r="6" spans="1:8" hidden="1" x14ac:dyDescent="0.25">
      <c r="A6" s="2" t="s">
        <v>19</v>
      </c>
      <c r="B6" s="10"/>
      <c r="C6" s="10"/>
      <c r="D6" s="10"/>
      <c r="E6" s="10"/>
      <c r="F6" s="10"/>
    </row>
    <row r="7" spans="1:8" ht="6.75" hidden="1" customHeight="1" x14ac:dyDescent="0.25">
      <c r="A7" s="2" t="s">
        <v>20</v>
      </c>
      <c r="B7" s="2"/>
      <c r="C7" s="2"/>
      <c r="D7" s="2"/>
      <c r="E7" s="2"/>
      <c r="F7" s="2"/>
    </row>
    <row r="8" spans="1:8" hidden="1" x14ac:dyDescent="0.25">
      <c r="A8" s="2" t="s">
        <v>22</v>
      </c>
      <c r="B8" s="2"/>
      <c r="C8" s="2"/>
      <c r="D8" s="2"/>
      <c r="E8" s="2"/>
      <c r="F8" s="2"/>
    </row>
    <row r="9" spans="1:8" hidden="1" x14ac:dyDescent="0.25">
      <c r="B9" t="str">
        <f ca="1">_xll.TM1RPTVIEW("tango_core_model:RP_PL:1", 1, _xll.TM1RPTTITLE("tango_core_model:Activity",$D$11), _xll.TM1RPTTITLE("tango_core_model:Currency",$D$12), _xll.TM1RPTTITLE("tango_core_model:Integration_Rate",$D$13), _xll.TM1RPTTITLE("tango_core_model:Legal_Organization",$D$14), _xll.TM1RPTTITLE("tango_core_model:Management_Organization",$D$15), _xll.TM1RPTTITLE("tango_core_model:Period",$D$16), _xll.TM1RPTTITLE("tango_core_model:Phase",$D$17),TM1RPTFMTRNG,TM1RPTFMTIDCOL)</f>
        <v>tango_core_model:RP_PL:1</v>
      </c>
    </row>
    <row r="10" spans="1:8" hidden="1" x14ac:dyDescent="0.25"/>
    <row r="11" spans="1:8" x14ac:dyDescent="0.25">
      <c r="B11" s="1" t="s">
        <v>0</v>
      </c>
      <c r="C11" s="1"/>
      <c r="D11" s="3" t="str">
        <f ca="1">'Ecarts Données Locales'!D11</f>
        <v>Tot_act</v>
      </c>
      <c r="F11" s="6"/>
      <c r="G11" s="6"/>
      <c r="H11" s="6"/>
    </row>
    <row r="12" spans="1:8" x14ac:dyDescent="0.25">
      <c r="B12" s="1" t="s">
        <v>1</v>
      </c>
      <c r="C12" s="1"/>
      <c r="D12" s="3" t="str">
        <f ca="1">'Ecarts Données Locales'!D12</f>
        <v>MLCL</v>
      </c>
      <c r="F12" s="7"/>
      <c r="G12" s="8"/>
      <c r="H12" s="6"/>
    </row>
    <row r="13" spans="1:8" x14ac:dyDescent="0.25">
      <c r="B13" s="1" t="s">
        <v>2</v>
      </c>
      <c r="C13" s="1"/>
      <c r="D13" s="3" t="str">
        <f ca="1">'Ecarts Données Locales'!D13</f>
        <v>APP</v>
      </c>
    </row>
    <row r="14" spans="1:8" x14ac:dyDescent="0.25">
      <c r="B14" s="1" t="s">
        <v>3</v>
      </c>
      <c r="C14" s="1"/>
      <c r="D14" s="5" t="str">
        <f ca="1">'Ecarts Données Locales'!D14</f>
        <v>CHL</v>
      </c>
    </row>
    <row r="15" spans="1:8" x14ac:dyDescent="0.25">
      <c r="B15" s="1" t="s">
        <v>4</v>
      </c>
      <c r="C15" s="1"/>
      <c r="D15" s="3" t="str">
        <f ca="1">'Ecarts Données Locales'!D15</f>
        <v>VTD_corp</v>
      </c>
    </row>
    <row r="16" spans="1:8" x14ac:dyDescent="0.25">
      <c r="B16" s="1" t="s">
        <v>5</v>
      </c>
      <c r="C16" s="1"/>
      <c r="D16" s="3" t="str">
        <f ca="1">'Ecarts Données Locales'!D16</f>
        <v>2019.02_YTD</v>
      </c>
    </row>
    <row r="17" spans="1:6" x14ac:dyDescent="0.25">
      <c r="B17" s="1" t="s">
        <v>6</v>
      </c>
      <c r="C17" s="1"/>
      <c r="D17" s="3" t="str">
        <f ca="1">'Ecarts Données Locales'!D17</f>
        <v>ACT_TOT</v>
      </c>
    </row>
    <row r="18" spans="1:6" x14ac:dyDescent="0.25">
      <c r="D18" s="5" t="str">
        <f>'Ecarts Données Locales'!D18</f>
        <v>French</v>
      </c>
    </row>
    <row r="20" spans="1:6" s="4" customFormat="1" ht="24" x14ac:dyDescent="0.25">
      <c r="D20" s="27" t="s">
        <v>26</v>
      </c>
      <c r="E20" s="27" t="s">
        <v>27</v>
      </c>
      <c r="F20" s="27" t="s">
        <v>28</v>
      </c>
    </row>
    <row r="21" spans="1:6" x14ac:dyDescent="0.25">
      <c r="A21" s="2" t="str">
        <f ca="1">IF(_xll.TM1RPTELISCONSOLIDATED($B$21,$B21),IF(_xll.TM1RPTELLEV($B$21,$B21)&lt;=3,_xll.TM1RPTELLEV($B$21,$B21),"D"),"N")</f>
        <v>N</v>
      </c>
      <c r="B21" s="25" t="str">
        <f ca="1">_xll.TM1RPTROW($B$9,"tango_core_model:Indicator","",'Active_form Indic'!$B$21:$B$29,"",0)</f>
        <v/>
      </c>
      <c r="C21" s="24" t="str">
        <f ca="1">_xll.DBRA("tango_core_model:Indicator",$B21,$D$18)</f>
        <v/>
      </c>
      <c r="D21" s="24" t="str">
        <f ca="1">_xll.DBRW($B$9,$D$11,$D$12,D$20,$D$13,$D$14,$D$15,$D$16,$D$17,$B21)</f>
        <v/>
      </c>
      <c r="E21" s="24" t="str">
        <f ca="1">_xll.DBRW($B$9,$D$11,$D$12,E$20,$D$13,$D$14,$D$15,$D$16,$D$17,$B21)</f>
        <v/>
      </c>
      <c r="F21" s="24" t="str">
        <f ca="1">_xll.DBRW($B$9,$D$11,$D$12,F$20,$D$13,$D$14,$D$15,$D$16,$D$17,$B21)</f>
        <v/>
      </c>
    </row>
    <row r="22" spans="1:6" x14ac:dyDescent="0.25">
      <c r="A22" s="2" t="str">
        <f ca="1">IF(_xll.TM1RPTELISCONSOLIDATED($B$21,$B22),IF(_xll.TM1RPTELLEV($B$21,$B22)&lt;=3,_xll.TM1RPTELLEV($B$21,$B22),"D"),"N")</f>
        <v>N</v>
      </c>
      <c r="B22" s="25" t="s">
        <v>1363</v>
      </c>
      <c r="C22" s="24" t="str">
        <f ca="1">_xll.DBRA("tango_core_model:Indicator",$B22,$D$18)</f>
        <v>MARGE BRUTE (par nature)</v>
      </c>
      <c r="D22" s="24">
        <f ca="1">_xll.DBRW($B$9,$D$11,$D$12,D$20,$D$13,$D$14,$D$15,$D$16,$D$17,$B22)</f>
        <v>0</v>
      </c>
      <c r="E22" s="24">
        <f ca="1">_xll.DBRW($B$9,$D$11,$D$12,E$20,$D$13,$D$14,$D$15,$D$16,$D$17,$B22)</f>
        <v>0</v>
      </c>
      <c r="F22" s="24">
        <f ca="1">_xll.DBRW($B$9,$D$11,$D$12,F$20,$D$13,$D$14,$D$15,$D$16,$D$17,$B22)</f>
        <v>0</v>
      </c>
    </row>
    <row r="23" spans="1:6" x14ac:dyDescent="0.25">
      <c r="A23" s="2" t="str">
        <f ca="1">IF(_xll.TM1RPTELISCONSOLIDATED($B$21,$B23),IF(_xll.TM1RPTELLEV($B$21,$B23)&lt;=3,_xll.TM1RPTELLEV($B$21,$B23),"D"),"N")</f>
        <v>N</v>
      </c>
      <c r="B23" s="25" t="s">
        <v>1413</v>
      </c>
      <c r="C23" s="24" t="str">
        <f ca="1">_xll.DBRA("tango_core_model:Indicator",$B23,$D$18)</f>
        <v>RESULTAT OPERATIONNEL (par nature)</v>
      </c>
      <c r="D23" s="24">
        <f ca="1">_xll.DBRW($B$9,$D$11,$D$12,D$20,$D$13,$D$14,$D$15,$D$16,$D$17,$B23)</f>
        <v>0</v>
      </c>
      <c r="E23" s="24">
        <f ca="1">_xll.DBRW($B$9,$D$11,$D$12,E$20,$D$13,$D$14,$D$15,$D$16,$D$17,$B23)</f>
        <v>0</v>
      </c>
      <c r="F23" s="24">
        <f ca="1">_xll.DBRW($B$9,$D$11,$D$12,F$20,$D$13,$D$14,$D$15,$D$16,$D$17,$B23)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4" tint="0.59999389629810485"/>
  </sheetPr>
  <dimension ref="A1:H30"/>
  <sheetViews>
    <sheetView workbookViewId="0">
      <pane xSplit="3" ySplit="20" topLeftCell="D21" activePane="bottomRight" state="frozen"/>
      <selection activeCell="C1" sqref="C1:C1048576"/>
      <selection pane="topRight" activeCell="C1" sqref="C1:C1048576"/>
      <selection pane="bottomLeft" activeCell="C1" sqref="C1:C1048576"/>
      <selection pane="bottomRight" activeCell="F28" sqref="F28"/>
    </sheetView>
  </sheetViews>
  <sheetFormatPr baseColWidth="10" defaultRowHeight="15" x14ac:dyDescent="0.25"/>
  <cols>
    <col min="1" max="1" width="20.140625" hidden="1" customWidth="1"/>
    <col min="2" max="2" width="22" customWidth="1"/>
    <col min="3" max="3" width="40.7109375" customWidth="1"/>
    <col min="4" max="6" width="14.140625" customWidth="1"/>
  </cols>
  <sheetData>
    <row r="1" spans="1:8" hidden="1" x14ac:dyDescent="0.25">
      <c r="A1" t="s">
        <v>21</v>
      </c>
    </row>
    <row r="2" spans="1:8" hidden="1" x14ac:dyDescent="0.25">
      <c r="A2" s="2">
        <f>0</f>
        <v>0</v>
      </c>
      <c r="B2" s="24"/>
      <c r="C2" s="24"/>
      <c r="D2" s="24"/>
      <c r="E2" s="24"/>
      <c r="F2" s="24"/>
    </row>
    <row r="3" spans="1:8" hidden="1" x14ac:dyDescent="0.25">
      <c r="A3" s="2">
        <f>1</f>
        <v>1</v>
      </c>
      <c r="B3" s="10"/>
      <c r="C3" s="10"/>
      <c r="D3" s="10"/>
      <c r="E3" s="10"/>
      <c r="F3" s="10"/>
    </row>
    <row r="4" spans="1:8" hidden="1" x14ac:dyDescent="0.25">
      <c r="A4" s="2">
        <f>2</f>
        <v>2</v>
      </c>
      <c r="B4" s="10"/>
      <c r="C4" s="10"/>
      <c r="D4" s="10"/>
      <c r="E4" s="10"/>
      <c r="F4" s="10"/>
    </row>
    <row r="5" spans="1:8" hidden="1" x14ac:dyDescent="0.25">
      <c r="A5" s="2">
        <f>3</f>
        <v>3</v>
      </c>
      <c r="B5" s="10"/>
      <c r="C5" s="10"/>
      <c r="D5" s="10"/>
      <c r="E5" s="10"/>
      <c r="F5" s="10"/>
    </row>
    <row r="6" spans="1:8" hidden="1" x14ac:dyDescent="0.25">
      <c r="A6" s="2" t="s">
        <v>19</v>
      </c>
      <c r="B6" s="10"/>
      <c r="C6" s="10"/>
      <c r="D6" s="10"/>
      <c r="E6" s="10"/>
      <c r="F6" s="10"/>
    </row>
    <row r="7" spans="1:8" hidden="1" x14ac:dyDescent="0.25">
      <c r="A7" s="2" t="s">
        <v>20</v>
      </c>
      <c r="B7" s="2"/>
      <c r="C7" s="2"/>
      <c r="D7" s="2"/>
      <c r="E7" s="2"/>
      <c r="F7" s="2"/>
    </row>
    <row r="8" spans="1:8" hidden="1" x14ac:dyDescent="0.25">
      <c r="A8" s="2" t="s">
        <v>22</v>
      </c>
      <c r="B8" s="2"/>
      <c r="C8" s="2"/>
      <c r="D8" s="2"/>
      <c r="E8" s="2"/>
      <c r="F8" s="2"/>
    </row>
    <row r="9" spans="1:8" hidden="1" x14ac:dyDescent="0.25">
      <c r="B9" t="str">
        <f ca="1">_xll.TM1RPTVIEW("tango_core_model:RP_PL:1", 1, _xll.TM1RPTTITLE("tango_core_model:Activity",$D$11), _xll.TM1RPTTITLE("tango_core_model:Currency",$D$12), _xll.TM1RPTTITLE("tango_core_model:Integration_Rate",$D$13), _xll.TM1RPTTITLE("tango_core_model:Legal_Organization",$D$14), _xll.TM1RPTTITLE("tango_core_model:Management_Organization",$D$15), _xll.TM1RPTTITLE("tango_core_model:Period",$D$16), _xll.TM1RPTTITLE("tango_core_model:Phase",$D$17),TM1RPTFMTRNG,TM1RPTFMTIDCOL)</f>
        <v>tango_core_model:RP_PL:1</v>
      </c>
    </row>
    <row r="10" spans="1:8" hidden="1" x14ac:dyDescent="0.25"/>
    <row r="11" spans="1:8" x14ac:dyDescent="0.25">
      <c r="B11" s="1" t="s">
        <v>0</v>
      </c>
      <c r="C11" s="1"/>
      <c r="D11" s="3" t="str">
        <f ca="1">'Ecarts Données Locales'!D11</f>
        <v>Tot_act</v>
      </c>
      <c r="F11" s="6"/>
      <c r="G11" s="6"/>
      <c r="H11" s="6"/>
    </row>
    <row r="12" spans="1:8" x14ac:dyDescent="0.25">
      <c r="B12" s="1" t="s">
        <v>1</v>
      </c>
      <c r="C12" s="1"/>
      <c r="D12" s="3" t="str">
        <f ca="1">'Ecarts Données Locales'!D12</f>
        <v>MLCL</v>
      </c>
      <c r="F12" s="7"/>
      <c r="G12" s="8"/>
      <c r="H12" s="6"/>
    </row>
    <row r="13" spans="1:8" x14ac:dyDescent="0.25">
      <c r="B13" s="1" t="s">
        <v>2</v>
      </c>
      <c r="C13" s="1"/>
      <c r="D13" s="3" t="str">
        <f ca="1">'Ecarts Données Locales'!D13</f>
        <v>APP</v>
      </c>
    </row>
    <row r="14" spans="1:8" x14ac:dyDescent="0.25">
      <c r="B14" s="1" t="s">
        <v>3</v>
      </c>
      <c r="C14" s="1"/>
      <c r="D14" s="5" t="str">
        <f ca="1">'Ecarts Données Locales'!D14</f>
        <v>CHL</v>
      </c>
    </row>
    <row r="15" spans="1:8" x14ac:dyDescent="0.25">
      <c r="B15" s="1" t="s">
        <v>4</v>
      </c>
      <c r="C15" s="1"/>
      <c r="D15" s="3" t="str">
        <f ca="1">'Ecarts Données Locales'!D15</f>
        <v>VTD_corp</v>
      </c>
    </row>
    <row r="16" spans="1:8" x14ac:dyDescent="0.25">
      <c r="B16" s="1" t="s">
        <v>5</v>
      </c>
      <c r="C16" s="1"/>
      <c r="D16" s="3" t="str">
        <f ca="1">'Ecarts Données Locales'!D16</f>
        <v>2019.02_YTD</v>
      </c>
    </row>
    <row r="17" spans="1:6" x14ac:dyDescent="0.25">
      <c r="B17" s="1" t="s">
        <v>6</v>
      </c>
      <c r="C17" s="1"/>
      <c r="D17" s="3" t="str">
        <f ca="1">'Ecarts Données Locales'!D17</f>
        <v>ACT_TOT</v>
      </c>
    </row>
    <row r="18" spans="1:6" x14ac:dyDescent="0.25">
      <c r="D18" s="5" t="str">
        <f>'Ecarts Données Locales'!D18</f>
        <v>French</v>
      </c>
    </row>
    <row r="20" spans="1:6" s="4" customFormat="1" ht="24" x14ac:dyDescent="0.25">
      <c r="D20" s="27" t="s">
        <v>7</v>
      </c>
      <c r="E20" s="27" t="s">
        <v>8</v>
      </c>
      <c r="F20" s="27" t="s">
        <v>9</v>
      </c>
    </row>
    <row r="21" spans="1:6" x14ac:dyDescent="0.25">
      <c r="A21" s="2" t="str">
        <f ca="1">IF(_xll.TM1RPTELISCONSOLIDATED($B$21,$B21),IF(_xll.TM1RPTELLEV($B$21,$B21)&lt;=3,_xll.TM1RPTELLEV($B$21,$B21),"D"),"N")</f>
        <v>N</v>
      </c>
      <c r="B21" s="25" t="str">
        <f ca="1">_xll.TM1RPTROW($B$9,"tango_core_model:Indicator","",'Active_form Indic'!$B$21:$B$29,"",0)</f>
        <v/>
      </c>
      <c r="C21" s="24" t="str">
        <f ca="1">_xll.DBRA("tango_core_model:Indicator",$B21,$D$18)</f>
        <v/>
      </c>
      <c r="D21" s="24" t="str">
        <f ca="1">_xll.DBRW($B$9,$D$11,$D$12,D$20,$D$13,$D$14,$D$15,$D$16,$D$17,$B21)</f>
        <v/>
      </c>
      <c r="E21" s="24" t="str">
        <f ca="1">_xll.DBRW($B$9,$D$11,$D$12,E$20,$D$13,$D$14,$D$15,$D$16,$D$17,$B21)</f>
        <v/>
      </c>
      <c r="F21" s="24" t="str">
        <f ca="1">_xll.DBRW($B$9,$D$11,$D$12,F$20,$D$13,$D$14,$D$15,$D$16,$D$17,$B21)</f>
        <v/>
      </c>
    </row>
    <row r="22" spans="1:6" x14ac:dyDescent="0.25">
      <c r="A22" s="2" t="str">
        <f ca="1">IF(_xll.TM1RPTELISCONSOLIDATED($B$21,$B22),IF(_xll.TM1RPTELLEV($B$21,$B22)&lt;=3,_xll.TM1RPTELLEV($B$21,$B22),"D"),"N")</f>
        <v>N</v>
      </c>
      <c r="B22" s="25" t="s">
        <v>1363</v>
      </c>
      <c r="C22" s="24" t="str">
        <f ca="1">_xll.DBRA("tango_core_model:Indicator",$B22,$D$18)</f>
        <v>MARGE BRUTE (par nature)</v>
      </c>
      <c r="D22" s="24">
        <f ca="1">_xll.DBRW($B$9,$D$11,$D$12,D$20,$D$13,$D$14,$D$15,$D$16,$D$17,$B22)</f>
        <v>0</v>
      </c>
      <c r="E22" s="24">
        <f ca="1">_xll.DBRW($B$9,$D$11,$D$12,E$20,$D$13,$D$14,$D$15,$D$16,$D$17,$B22)</f>
        <v>0</v>
      </c>
      <c r="F22" s="24">
        <f ca="1">_xll.DBRW($B$9,$D$11,$D$12,F$20,$D$13,$D$14,$D$15,$D$16,$D$17,$B22)</f>
        <v>0</v>
      </c>
    </row>
    <row r="23" spans="1:6" x14ac:dyDescent="0.25">
      <c r="A23" s="2" t="str">
        <f ca="1">IF(_xll.TM1RPTELISCONSOLIDATED($B$21,$B23),IF(_xll.TM1RPTELLEV($B$21,$B23)&lt;=3,_xll.TM1RPTELLEV($B$21,$B23),"D"),"N")</f>
        <v>N</v>
      </c>
      <c r="B23" s="32" t="s">
        <v>1376</v>
      </c>
      <c r="C23" s="24" t="str">
        <f ca="1">_xll.DBRA("tango_core_model:Indicator",$B23,$D$18)</f>
        <v>COUTS GENERAUX ET ADMINISTRATIFS (par nature)</v>
      </c>
      <c r="D23" s="24">
        <f ca="1">_xll.DBRW($B$9,$D$11,$D$12,D$20,$D$13,$D$14,$D$15,$D$16,$D$17,$B23)</f>
        <v>0</v>
      </c>
      <c r="E23" s="24">
        <f ca="1">_xll.DBRW($B$9,$D$11,$D$12,E$20,$D$13,$D$14,$D$15,$D$16,$D$17,$B23)</f>
        <v>0</v>
      </c>
      <c r="F23" s="24">
        <f ca="1">_xll.DBRW($B$9,$D$11,$D$12,F$20,$D$13,$D$14,$D$15,$D$16,$D$17,$B23)</f>
        <v>0</v>
      </c>
    </row>
    <row r="24" spans="1:6" x14ac:dyDescent="0.25">
      <c r="A24" s="2" t="str">
        <f ca="1">IF(_xll.TM1RPTELISCONSOLIDATED($B$21,$B24),IF(_xll.TM1RPTELLEV($B$21,$B24)&lt;=3,_xll.TM1RPTELLEV($B$21,$B24),"D"),"N")</f>
        <v>N</v>
      </c>
      <c r="B24" s="50" t="s">
        <v>1388</v>
      </c>
      <c r="C24" s="10" t="str">
        <f ca="1">_xll.DBRA("tango_core_model:Indicator",$B24,$D$18)</f>
        <v>G&amp;A - Refacturation autres que frais de siège</v>
      </c>
      <c r="D24" s="10">
        <f ca="1">_xll.DBRW($B$9,$D$11,$D$12,D$20,$D$13,$D$14,$D$15,$D$16,$D$17,$B24)</f>
        <v>0</v>
      </c>
      <c r="E24" s="10">
        <f ca="1">_xll.DBRW($B$9,$D$11,$D$12,E$20,$D$13,$D$14,$D$15,$D$16,$D$17,$B24)</f>
        <v>0</v>
      </c>
      <c r="F24" s="10">
        <f ca="1">_xll.DBRW($B$9,$D$11,$D$12,F$20,$D$13,$D$14,$D$15,$D$16,$D$17,$B24)</f>
        <v>0</v>
      </c>
    </row>
    <row r="25" spans="1:6" x14ac:dyDescent="0.25">
      <c r="A25" s="2" t="str">
        <f ca="1">IF(_xll.TM1RPTELISCONSOLIDATED($B$21,$B25),IF(_xll.TM1RPTELLEV($B$21,$B25)&lt;=3,_xll.TM1RPTELLEV($B$21,$B25),"D"),"N")</f>
        <v>N</v>
      </c>
      <c r="B25" s="50" t="s">
        <v>1389</v>
      </c>
      <c r="C25" s="10" t="str">
        <f ca="1">_xll.DBRA("tango_core_model:Indicator",$B25,$D$18)</f>
        <v>G&amp;A - Management fees (produit)</v>
      </c>
      <c r="D25" s="10">
        <f ca="1">_xll.DBRW($B$9,$D$11,$D$12,D$20,$D$13,$D$14,$D$15,$D$16,$D$17,$B25)</f>
        <v>0</v>
      </c>
      <c r="E25" s="10">
        <f ca="1">_xll.DBRW($B$9,$D$11,$D$12,E$20,$D$13,$D$14,$D$15,$D$16,$D$17,$B25)</f>
        <v>0</v>
      </c>
      <c r="F25" s="10">
        <f ca="1">_xll.DBRW($B$9,$D$11,$D$12,F$20,$D$13,$D$14,$D$15,$D$16,$D$17,$B25)</f>
        <v>0</v>
      </c>
    </row>
    <row r="26" spans="1:6" x14ac:dyDescent="0.25">
      <c r="A26" s="2" t="str">
        <f ca="1">IF(_xll.TM1RPTELISCONSOLIDATED($B$21,$B26),IF(_xll.TM1RPTELLEV($B$21,$B26)&lt;=3,_xll.TM1RPTELLEV($B$21,$B26),"D"),"N")</f>
        <v>N</v>
      </c>
      <c r="B26" s="50" t="s">
        <v>1390</v>
      </c>
      <c r="C26" s="10" t="str">
        <f ca="1">_xll.DBRA("tango_core_model:Indicator",$B26,$D$18)</f>
        <v>G&amp;A - Frais de siège facturés (charge)</v>
      </c>
      <c r="D26" s="10">
        <f ca="1">_xll.DBRW($B$9,$D$11,$D$12,D$20,$D$13,$D$14,$D$15,$D$16,$D$17,$B26)</f>
        <v>0</v>
      </c>
      <c r="E26" s="10">
        <f ca="1">_xll.DBRW($B$9,$D$11,$D$12,E$20,$D$13,$D$14,$D$15,$D$16,$D$17,$B26)</f>
        <v>0</v>
      </c>
      <c r="F26" s="10">
        <f ca="1">_xll.DBRW($B$9,$D$11,$D$12,F$20,$D$13,$D$14,$D$15,$D$16,$D$17,$B26)</f>
        <v>0</v>
      </c>
    </row>
    <row r="27" spans="1:6" x14ac:dyDescent="0.25">
      <c r="A27" s="2" t="str">
        <f ca="1">IF(_xll.TM1RPTELISCONSOLIDATED($B$21,$B27),IF(_xll.TM1RPTELLEV($B$21,$B27)&lt;=3,_xll.TM1RPTELLEV($B$21,$B27),"D"),"N")</f>
        <v>N</v>
      </c>
      <c r="B27" s="32" t="s">
        <v>1394</v>
      </c>
      <c r="C27" s="24" t="str">
        <f ca="1">_xll.DBRA("tango_core_model:Indicator",$B27,$D$18)</f>
        <v>AUTRES CHARGES ET PRODUITS OPERATIONNELS (par nature)</v>
      </c>
      <c r="D27" s="24">
        <f ca="1">_xll.DBRW($B$9,$D$11,$D$12,D$20,$D$13,$D$14,$D$15,$D$16,$D$17,$B27)</f>
        <v>0</v>
      </c>
      <c r="E27" s="24">
        <f ca="1">_xll.DBRW($B$9,$D$11,$D$12,E$20,$D$13,$D$14,$D$15,$D$16,$D$17,$B27)</f>
        <v>0</v>
      </c>
      <c r="F27" s="24">
        <f ca="1">_xll.DBRW($B$9,$D$11,$D$12,F$20,$D$13,$D$14,$D$15,$D$16,$D$17,$B27)</f>
        <v>0</v>
      </c>
    </row>
    <row r="28" spans="1:6" x14ac:dyDescent="0.25">
      <c r="A28" s="2" t="str">
        <f ca="1">IF(_xll.TM1RPTELISCONSOLIDATED($B$21,$B28),IF(_xll.TM1RPTELLEV($B$21,$B28)&lt;=3,_xll.TM1RPTELLEV($B$21,$B28),"D"),"N")</f>
        <v>N</v>
      </c>
      <c r="B28" s="50" t="s">
        <v>1396</v>
      </c>
      <c r="C28" s="10" t="str">
        <f ca="1">_xll.DBRA("tango_core_model:Indicator",$B28,$D$18)</f>
        <v>Liaison - RESOP CDV</v>
      </c>
      <c r="D28" s="10">
        <f ca="1">_xll.DBRW($B$9,$D$11,$D$12,D$20,$D$13,$D$14,$D$15,$D$16,$D$17,$B28)</f>
        <v>0</v>
      </c>
      <c r="E28" s="10">
        <f ca="1">_xll.DBRW($B$9,$D$11,$D$12,E$20,$D$13,$D$14,$D$15,$D$16,$D$17,$B28)</f>
        <v>0</v>
      </c>
      <c r="F28" s="10">
        <f ca="1">_xll.DBRW($B$9,$D$11,$D$12,F$20,$D$13,$D$14,$D$15,$D$16,$D$17,$B28)</f>
        <v>0</v>
      </c>
    </row>
    <row r="29" spans="1:6" x14ac:dyDescent="0.25">
      <c r="A29" s="2" t="str">
        <f ca="1">IF(_xll.TM1RPTELISCONSOLIDATED($B$21,$B29),IF(_xll.TM1RPTELLEV($B$21,$B29)&lt;=3,_xll.TM1RPTELLEV($B$21,$B29),"D"),"N")</f>
        <v>N</v>
      </c>
      <c r="B29" s="50" t="s">
        <v>1398</v>
      </c>
      <c r="C29" s="10" t="str">
        <f ca="1">_xll.DBRA("tango_core_model:Indicator",$B29,$D$18)</f>
        <v>Liaison - RESOP G&amp;A</v>
      </c>
      <c r="D29" s="10">
        <f ca="1">_xll.DBRW($B$9,$D$11,$D$12,D$20,$D$13,$D$14,$D$15,$D$16,$D$17,$B29)</f>
        <v>0</v>
      </c>
      <c r="E29" s="10">
        <f ca="1">_xll.DBRW($B$9,$D$11,$D$12,E$20,$D$13,$D$14,$D$15,$D$16,$D$17,$B29)</f>
        <v>0</v>
      </c>
      <c r="F29" s="10">
        <f ca="1">_xll.DBRW($B$9,$D$11,$D$12,F$20,$D$13,$D$14,$D$15,$D$16,$D$17,$B29)</f>
        <v>0</v>
      </c>
    </row>
    <row r="30" spans="1:6" x14ac:dyDescent="0.25">
      <c r="A30" s="2" t="str">
        <f ca="1">IF(_xll.TM1RPTELISCONSOLIDATED($B$21,$B30),IF(_xll.TM1RPTELLEV($B$21,$B30)&lt;=3,_xll.TM1RPTELLEV($B$21,$B30),"D"),"N")</f>
        <v>N</v>
      </c>
      <c r="B30" s="25" t="s">
        <v>1413</v>
      </c>
      <c r="C30" s="24" t="str">
        <f ca="1">_xll.DBRA("tango_core_model:Indicator",$B30,$D$18)</f>
        <v>RESULTAT OPERATIONNEL (par nature)</v>
      </c>
      <c r="D30" s="24">
        <f ca="1">_xll.DBRW($B$9,$D$11,$D$12,D$20,$D$13,$D$14,$D$15,$D$16,$D$17,$B30)</f>
        <v>0</v>
      </c>
      <c r="E30" s="24">
        <f ca="1">_xll.DBRW($B$9,$D$11,$D$12,E$20,$D$13,$D$14,$D$15,$D$16,$D$17,$B30)</f>
        <v>0</v>
      </c>
      <c r="F30" s="24">
        <f ca="1">_xll.DBRW($B$9,$D$11,$D$12,F$20,$D$13,$D$14,$D$15,$D$16,$D$17,$B30)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L230"/>
  <sheetViews>
    <sheetView topLeftCell="B7" zoomScale="80" zoomScaleNormal="80" workbookViewId="0">
      <pane xSplit="3" ySplit="14" topLeftCell="E21" activePane="bottomRight" state="frozen"/>
      <selection activeCell="C1" sqref="C1:C1048576"/>
      <selection pane="topRight" activeCell="C1" sqref="C1:C1048576"/>
      <selection pane="bottomLeft" activeCell="C1" sqref="C1:C1048576"/>
      <selection pane="bottomRight" activeCell="D41" sqref="D41"/>
    </sheetView>
  </sheetViews>
  <sheetFormatPr baseColWidth="10" defaultRowHeight="15" x14ac:dyDescent="0.25"/>
  <cols>
    <col min="1" max="1" width="20.140625" hidden="1" customWidth="1"/>
    <col min="2" max="2" width="35.140625" bestFit="1" customWidth="1"/>
    <col min="3" max="3" width="40.7109375" customWidth="1"/>
    <col min="4" max="4" width="28.140625" customWidth="1"/>
    <col min="5" max="10" width="14.140625" customWidth="1"/>
    <col min="12" max="12" width="13" bestFit="1" customWidth="1"/>
  </cols>
  <sheetData>
    <row r="1" spans="1:12" x14ac:dyDescent="0.25">
      <c r="A1" t="s">
        <v>21</v>
      </c>
    </row>
    <row r="2" spans="1:12" x14ac:dyDescent="0.25">
      <c r="A2" s="2">
        <f>0</f>
        <v>0</v>
      </c>
      <c r="B2" s="24"/>
      <c r="C2" s="24"/>
      <c r="D2" s="24"/>
      <c r="E2" s="38"/>
      <c r="F2" s="38"/>
      <c r="G2" s="39"/>
      <c r="H2" s="24"/>
      <c r="I2" s="24"/>
      <c r="J2" s="24"/>
    </row>
    <row r="3" spans="1:12" x14ac:dyDescent="0.25">
      <c r="A3" s="2">
        <f>1</f>
        <v>1</v>
      </c>
      <c r="B3" s="10"/>
      <c r="C3" s="10"/>
      <c r="D3" s="10"/>
      <c r="E3" s="40"/>
      <c r="F3" s="40"/>
      <c r="G3" s="41"/>
      <c r="H3" s="10"/>
      <c r="I3" s="10"/>
      <c r="J3" s="10"/>
    </row>
    <row r="4" spans="1:12" x14ac:dyDescent="0.25">
      <c r="A4" s="2">
        <f>2</f>
        <v>2</v>
      </c>
      <c r="B4" s="10"/>
      <c r="C4" s="10"/>
      <c r="D4" s="10"/>
      <c r="E4" s="40"/>
      <c r="F4" s="40"/>
      <c r="G4" s="41"/>
      <c r="H4" s="10"/>
      <c r="I4" s="10"/>
      <c r="J4" s="10"/>
    </row>
    <row r="5" spans="1:12" x14ac:dyDescent="0.25">
      <c r="A5" s="2">
        <f>3</f>
        <v>3</v>
      </c>
      <c r="B5" s="10"/>
      <c r="C5" s="10"/>
      <c r="D5" s="10"/>
      <c r="E5" s="40"/>
      <c r="F5" s="40"/>
      <c r="G5" s="41"/>
      <c r="H5" s="10"/>
      <c r="I5" s="10"/>
      <c r="J5" s="10"/>
    </row>
    <row r="6" spans="1:12" hidden="1" x14ac:dyDescent="0.25">
      <c r="A6" s="2" t="s">
        <v>19</v>
      </c>
      <c r="B6" s="10"/>
      <c r="C6" s="10"/>
      <c r="D6" s="10"/>
      <c r="E6" s="40"/>
      <c r="F6" s="40"/>
      <c r="G6" s="41"/>
      <c r="H6" s="10"/>
      <c r="I6" s="10"/>
      <c r="J6" s="10"/>
    </row>
    <row r="7" spans="1:12" hidden="1" x14ac:dyDescent="0.25">
      <c r="A7" s="2" t="s">
        <v>20</v>
      </c>
      <c r="B7" s="2"/>
      <c r="C7" s="2"/>
      <c r="D7" s="2"/>
      <c r="E7" s="42"/>
      <c r="F7" s="42"/>
      <c r="G7" s="43"/>
      <c r="H7" s="2"/>
      <c r="I7" s="2"/>
      <c r="J7" s="2"/>
    </row>
    <row r="8" spans="1:12" hidden="1" x14ac:dyDescent="0.25">
      <c r="A8" s="2" t="s">
        <v>22</v>
      </c>
      <c r="B8" s="26"/>
      <c r="C8" s="2"/>
      <c r="D8" s="2"/>
      <c r="E8" s="2"/>
      <c r="F8" s="2"/>
      <c r="G8" s="2"/>
      <c r="H8" s="2"/>
      <c r="I8" s="2"/>
      <c r="J8" s="2"/>
    </row>
    <row r="9" spans="1:12" hidden="1" x14ac:dyDescent="0.25">
      <c r="B9" t="str">
        <f ca="1">_xll.TM1RPTVIEW("tango_core_model:RP_PL:1",0, _xll.TM1RPTTITLE("tango_core_model:Activity",$E$11), _xll.TM1RPTTITLE("tango_core_model:Integration_Rate",$E$12), _xll.TM1RPTTITLE("tango_core_model:Legal_Organization",$E$13), _xll.TM1RPTTITLE("tango_core_model:Management_Organization",$E$14), _xll.TM1RPTTITLE("tango_core_model:Period",$E$15), _xll.TM1RPTTITLE("tango_core_model:Phase",$E$16),TM1RPTFMTRNG,TM1RPTFMTIDCOL)</f>
        <v>tango_core_model:RP_PL:1</v>
      </c>
      <c r="C9" t="s">
        <v>1469</v>
      </c>
    </row>
    <row r="10" spans="1:12" ht="14.25" hidden="1" customHeight="1" x14ac:dyDescent="0.25"/>
    <row r="11" spans="1:12" x14ac:dyDescent="0.25">
      <c r="B11" s="1" t="s">
        <v>0</v>
      </c>
      <c r="C11" s="1"/>
      <c r="D11" s="1"/>
      <c r="E11" s="3" t="str">
        <f ca="1">'Ecarts Données Locales'!D11</f>
        <v>Tot_act</v>
      </c>
      <c r="G11" s="6"/>
      <c r="I11" s="6"/>
      <c r="J11" s="6"/>
      <c r="K11" s="6"/>
      <c r="L11" s="6"/>
    </row>
    <row r="12" spans="1:12" x14ac:dyDescent="0.25">
      <c r="B12" s="1" t="s">
        <v>2</v>
      </c>
      <c r="E12" s="3" t="str">
        <f ca="1">'Ecarts Données Locales'!D13</f>
        <v>APP</v>
      </c>
    </row>
    <row r="13" spans="1:12" x14ac:dyDescent="0.25">
      <c r="B13" s="1" t="s">
        <v>3</v>
      </c>
      <c r="E13" s="5" t="str">
        <f ca="1">'Ecarts Données Locales'!D14</f>
        <v>CHL</v>
      </c>
    </row>
    <row r="14" spans="1:12" x14ac:dyDescent="0.25">
      <c r="B14" s="1" t="s">
        <v>4</v>
      </c>
      <c r="E14" s="3" t="str">
        <f ca="1">'Ecarts Données Locales'!D15</f>
        <v>VTD_corp</v>
      </c>
    </row>
    <row r="15" spans="1:12" x14ac:dyDescent="0.25">
      <c r="B15" s="1" t="s">
        <v>5</v>
      </c>
      <c r="E15" s="3" t="str">
        <f ca="1">'Ecarts Données Locales'!D16</f>
        <v>2019.02_YTD</v>
      </c>
    </row>
    <row r="16" spans="1:12" x14ac:dyDescent="0.25">
      <c r="B16" s="1" t="s">
        <v>6</v>
      </c>
      <c r="C16" s="1"/>
      <c r="D16" s="1"/>
      <c r="E16" s="3" t="str">
        <f ca="1">'Ecarts Données Locales'!D17</f>
        <v>ACT_TOT</v>
      </c>
    </row>
    <row r="17" spans="1:12" x14ac:dyDescent="0.25">
      <c r="E17" s="5" t="str">
        <f>'Ecarts Données Locales'!D18</f>
        <v>French</v>
      </c>
    </row>
    <row r="18" spans="1:12" x14ac:dyDescent="0.25">
      <c r="C18" s="36"/>
      <c r="D18" s="36"/>
    </row>
    <row r="19" spans="1:12" x14ac:dyDescent="0.25">
      <c r="B19" s="1"/>
      <c r="C19" s="1"/>
      <c r="D19" s="1"/>
      <c r="E19" s="44" t="s">
        <v>1653</v>
      </c>
      <c r="F19" s="44"/>
      <c r="G19" s="45"/>
      <c r="H19" s="37" t="s">
        <v>1652</v>
      </c>
      <c r="I19" s="37"/>
      <c r="J19" s="37"/>
      <c r="K19" s="8"/>
      <c r="L19" s="6"/>
    </row>
    <row r="20" spans="1:12" s="4" customFormat="1" ht="24" x14ac:dyDescent="0.25">
      <c r="B20" s="27" t="s">
        <v>1077</v>
      </c>
      <c r="C20" s="27" t="s">
        <v>1654</v>
      </c>
      <c r="D20" s="27" t="s">
        <v>1655</v>
      </c>
      <c r="E20" s="46" t="s">
        <v>24</v>
      </c>
      <c r="F20" s="46" t="s">
        <v>23</v>
      </c>
      <c r="G20" s="47" t="s">
        <v>1459</v>
      </c>
      <c r="H20" s="27" t="s">
        <v>24</v>
      </c>
      <c r="I20" s="27" t="s">
        <v>23</v>
      </c>
      <c r="J20" s="27" t="s">
        <v>1459</v>
      </c>
    </row>
    <row r="21" spans="1:12" x14ac:dyDescent="0.25">
      <c r="A21" s="2" t="str">
        <f ca="1">IF(_xll.TM1RPTELISCONSOLIDATED($B$21,$B21),IF(_xll.TM1RPTELLEV($B$21,$B21)&lt;=3,_xll.TM1RPTELLEV($B$21,$B21),"D"),"N")</f>
        <v>N</v>
      </c>
      <c r="B21" s="32" t="str">
        <f ca="1">_xll.TM1RPTROW($B$9,"tango_core_model:Indicator","default",,,,C9)</f>
        <v/>
      </c>
      <c r="C21" s="24" t="str">
        <f ca="1">_xll.DBRA("tango_core_model:Indicator",$B21,$E$17)</f>
        <v/>
      </c>
      <c r="D21" s="24" t="str">
        <f ca="1">_xll.DBRA("tango_core_model:Indicator",$B21,"Source_Indicator")</f>
        <v/>
      </c>
      <c r="E21" s="38" t="str">
        <f ca="1">_xll.DBRW($B$9,$E$11,$E$19,E$20,$E$12,$E$13,$E$14,$E$15,$E$16,$B21)</f>
        <v/>
      </c>
      <c r="F21" s="38" t="str">
        <f ca="1">_xll.DBRW($B$9,$E$11,$E$19,F$20,$E$12,$E$13,$E$14,$E$15,$E$16,$B21)</f>
        <v/>
      </c>
      <c r="G21" s="39" t="str">
        <f ca="1">_xll.DBRW($B$9,$E$11,$E$19,G$20,$E$12,$E$13,$E$14,$E$15,$E$16,$B21)</f>
        <v/>
      </c>
      <c r="H21" s="24" t="str">
        <f ca="1">_xll.DBRW($B$9,$E$11,$H$19,H$20,$E$12,$E$13,$E$14,$E$15,$E$16,$B21)</f>
        <v/>
      </c>
      <c r="I21" s="24" t="str">
        <f ca="1">_xll.DBRW($B$9,$E$11,$H$19,I$20,$E$12,$E$13,$E$14,$E$15,$E$16,$B21)</f>
        <v/>
      </c>
      <c r="J21" s="24" t="str">
        <f ca="1">_xll.DBRW($B$9,$E$11,$H$19,J$20,$E$12,$E$13,$E$14,$E$15,$E$16,$B21)</f>
        <v/>
      </c>
    </row>
    <row r="22" spans="1:12" x14ac:dyDescent="0.25">
      <c r="A22" s="2" t="str">
        <f ca="1">IF(_xll.TM1RPTELISCONSOLIDATED($B$21,$B22),IF(_xll.TM1RPTELLEV($B$21,$B22)&lt;=3,_xll.TM1RPTELLEV($B$21,$B22),"D"),"N")</f>
        <v>N</v>
      </c>
      <c r="B22" s="33" t="s">
        <v>1470</v>
      </c>
      <c r="C22" s="10" t="str">
        <f ca="1">_xll.DBRA("tango_core_model:Indicator",$B22,$E$17)</f>
        <v>OPERATIONS</v>
      </c>
      <c r="D22" s="10" t="str">
        <f ca="1">_xll.DBRA("tango_core_model:Indicator",$B22,"Source_Indicator")</f>
        <v/>
      </c>
      <c r="E22" s="40">
        <f ca="1">_xll.DBRW($B$9,$E$11,$E$19,E$20,$E$12,$E$13,$E$14,$E$15,$E$16,$B22)</f>
        <v>0</v>
      </c>
      <c r="F22" s="40">
        <f ca="1">_xll.DBRW($B$9,$E$11,$E$19,F$20,$E$12,$E$13,$E$14,$E$15,$E$16,$B22)</f>
        <v>0</v>
      </c>
      <c r="G22" s="41">
        <f ca="1">_xll.DBRW($B$9,$E$11,$E$19,G$20,$E$12,$E$13,$E$14,$E$15,$E$16,$B22)</f>
        <v>0</v>
      </c>
      <c r="H22" s="10">
        <f ca="1">_xll.DBRW($B$9,$E$11,$H$19,H$20,$E$12,$E$13,$E$14,$E$15,$E$16,$B22)</f>
        <v>0</v>
      </c>
      <c r="I22" s="10">
        <f ca="1">_xll.DBRW($B$9,$E$11,$H$19,I$20,$E$12,$E$13,$E$14,$E$15,$E$16,$B22)</f>
        <v>0</v>
      </c>
      <c r="J22" s="10">
        <f ca="1">_xll.DBRW($B$9,$E$11,$H$19,J$20,$E$12,$E$13,$E$14,$E$15,$E$16,$B22)</f>
        <v>0</v>
      </c>
    </row>
    <row r="23" spans="1:12" x14ac:dyDescent="0.25">
      <c r="A23" s="2" t="str">
        <f ca="1">IF(_xll.TM1RPTELISCONSOLIDATED($B$21,$B23),IF(_xll.TM1RPTELLEV($B$21,$B23)&lt;=3,_xll.TM1RPTELLEV($B$21,$B23),"D"),"N")</f>
        <v>N</v>
      </c>
      <c r="B23" s="34" t="s">
        <v>1471</v>
      </c>
      <c r="C23" s="2" t="str">
        <f ca="1">_xll.DBRA("tango_core_model:Indicator",$B23,$E$17)</f>
        <v>Total KM en propre</v>
      </c>
      <c r="D23" s="2" t="str">
        <f ca="1">_xll.DBRA("tango_core_model:Indicator",$B23,"Source_Indicator")</f>
        <v>input_country</v>
      </c>
      <c r="E23" s="42">
        <f ca="1">_xll.DBRW($B$9,$E$11,$E$19,E$20,$E$12,$E$13,$E$14,$E$15,$E$16,$B23)</f>
        <v>0</v>
      </c>
      <c r="F23" s="42">
        <f ca="1">_xll.DBRW($B$9,$E$11,$E$19,F$20,$E$12,$E$13,$E$14,$E$15,$E$16,$B23)</f>
        <v>0</v>
      </c>
      <c r="G23" s="43">
        <f ca="1">_xll.DBRW($B$9,$E$11,$E$19,G$20,$E$12,$E$13,$E$14,$E$15,$E$16,$B23)</f>
        <v>0</v>
      </c>
      <c r="H23" s="2">
        <f ca="1">_xll.DBRW($B$9,$E$11,$H$19,H$20,$E$12,$E$13,$E$14,$E$15,$E$16,$B23)</f>
        <v>0</v>
      </c>
      <c r="I23" s="2">
        <f ca="1">_xll.DBRW($B$9,$E$11,$H$19,I$20,$E$12,$E$13,$E$14,$E$15,$E$16,$B23)</f>
        <v>0</v>
      </c>
      <c r="J23" s="2">
        <f ca="1">_xll.DBRW($B$9,$E$11,$H$19,J$20,$E$12,$E$13,$E$14,$E$15,$E$16,$B23)</f>
        <v>0</v>
      </c>
    </row>
    <row r="24" spans="1:12" x14ac:dyDescent="0.25">
      <c r="A24" s="2" t="str">
        <f ca="1">IF(_xll.TM1RPTELISCONSOLIDATED($B$21,$B24),IF(_xll.TM1RPTELLEV($B$21,$B24)&lt;=3,_xll.TM1RPTELLEV($B$21,$B24),"D"),"N")</f>
        <v>N</v>
      </c>
      <c r="B24" s="34" t="s">
        <v>1472</v>
      </c>
      <c r="C24" s="2" t="str">
        <f ca="1">_xll.DBRA("tango_core_model:Indicator",$B24,$E$17)</f>
        <v>Km commerciaux</v>
      </c>
      <c r="D24" s="2" t="str">
        <f ca="1">_xll.DBRA("tango_core_model:Indicator",$B24,"Source_Indicator")</f>
        <v>input_country</v>
      </c>
      <c r="E24" s="42">
        <f ca="1">_xll.DBRW($B$9,$E$11,$E$19,E$20,$E$12,$E$13,$E$14,$E$15,$E$16,$B24)</f>
        <v>0</v>
      </c>
      <c r="F24" s="42">
        <f ca="1">_xll.DBRW($B$9,$E$11,$E$19,F$20,$E$12,$E$13,$E$14,$E$15,$E$16,$B24)</f>
        <v>0</v>
      </c>
      <c r="G24" s="43">
        <f ca="1">_xll.DBRW($B$9,$E$11,$E$19,G$20,$E$12,$E$13,$E$14,$E$15,$E$16,$B24)</f>
        <v>0</v>
      </c>
      <c r="H24" s="2">
        <f ca="1">_xll.DBRW($B$9,$E$11,$H$19,H$20,$E$12,$E$13,$E$14,$E$15,$E$16,$B24)</f>
        <v>0</v>
      </c>
      <c r="I24" s="2">
        <f ca="1">_xll.DBRW($B$9,$E$11,$H$19,I$20,$E$12,$E$13,$E$14,$E$15,$E$16,$B24)</f>
        <v>0</v>
      </c>
      <c r="J24" s="2">
        <f ca="1">_xll.DBRW($B$9,$E$11,$H$19,J$20,$E$12,$E$13,$E$14,$E$15,$E$16,$B24)</f>
        <v>0</v>
      </c>
    </row>
    <row r="25" spans="1:12" x14ac:dyDescent="0.25">
      <c r="A25" s="2" t="str">
        <f ca="1">IF(_xll.TM1RPTELISCONSOLIDATED($B$21,$B25),IF(_xll.TM1RPTELLEV($B$21,$B25)&lt;=3,_xll.TM1RPTELLEV($B$21,$B25),"D"),"N")</f>
        <v>N</v>
      </c>
      <c r="B25" s="34" t="s">
        <v>1473</v>
      </c>
      <c r="C25" s="2" t="str">
        <f ca="1">_xll.DBRA("tango_core_model:Indicator",$B25,$E$17)</f>
        <v>Total Km roulés en carburant</v>
      </c>
      <c r="D25" s="2" t="str">
        <f ca="1">_xll.DBRA("tango_core_model:Indicator",$B25,"Source_Indicator")</f>
        <v>input_country</v>
      </c>
      <c r="E25" s="42">
        <f ca="1">_xll.DBRW($B$9,$E$11,$E$19,E$20,$E$12,$E$13,$E$14,$E$15,$E$16,$B25)</f>
        <v>0</v>
      </c>
      <c r="F25" s="42">
        <f ca="1">_xll.DBRW($B$9,$E$11,$E$19,F$20,$E$12,$E$13,$E$14,$E$15,$E$16,$B25)</f>
        <v>0</v>
      </c>
      <c r="G25" s="43">
        <f ca="1">_xll.DBRW($B$9,$E$11,$E$19,G$20,$E$12,$E$13,$E$14,$E$15,$E$16,$B25)</f>
        <v>0</v>
      </c>
      <c r="H25" s="2">
        <f ca="1">_xll.DBRW($B$9,$E$11,$H$19,H$20,$E$12,$E$13,$E$14,$E$15,$E$16,$B25)</f>
        <v>0</v>
      </c>
      <c r="I25" s="2">
        <f ca="1">_xll.DBRW($B$9,$E$11,$H$19,I$20,$E$12,$E$13,$E$14,$E$15,$E$16,$B25)</f>
        <v>0</v>
      </c>
      <c r="J25" s="2">
        <f ca="1">_xll.DBRW($B$9,$E$11,$H$19,J$20,$E$12,$E$13,$E$14,$E$15,$E$16,$B25)</f>
        <v>0</v>
      </c>
    </row>
    <row r="26" spans="1:12" x14ac:dyDescent="0.25">
      <c r="A26" s="2" t="str">
        <f ca="1">IF(_xll.TM1RPTELISCONSOLIDATED($B$21,$B26),IF(_xll.TM1RPTELLEV($B$21,$B26)&lt;=3,_xll.TM1RPTELLEV($B$21,$B26),"D"),"N")</f>
        <v>N</v>
      </c>
      <c r="B26" s="34" t="s">
        <v>1474</v>
      </c>
      <c r="C26" s="2" t="str">
        <f ca="1">_xll.DBRA("tango_core_model:Indicator",$B26,$E$17)</f>
        <v>Total Km roulés en bio carburant</v>
      </c>
      <c r="D26" s="2" t="str">
        <f ca="1">_xll.DBRA("tango_core_model:Indicator",$B26,"Source_Indicator")</f>
        <v>input_country</v>
      </c>
      <c r="E26" s="42">
        <f ca="1">_xll.DBRW($B$9,$E$11,$E$19,E$20,$E$12,$E$13,$E$14,$E$15,$E$16,$B26)</f>
        <v>0</v>
      </c>
      <c r="F26" s="42">
        <f ca="1">_xll.DBRW($B$9,$E$11,$E$19,F$20,$E$12,$E$13,$E$14,$E$15,$E$16,$B26)</f>
        <v>0</v>
      </c>
      <c r="G26" s="43">
        <f ca="1">_xll.DBRW($B$9,$E$11,$E$19,G$20,$E$12,$E$13,$E$14,$E$15,$E$16,$B26)</f>
        <v>0</v>
      </c>
      <c r="H26" s="2">
        <f ca="1">_xll.DBRW($B$9,$E$11,$H$19,H$20,$E$12,$E$13,$E$14,$E$15,$E$16,$B26)</f>
        <v>0</v>
      </c>
      <c r="I26" s="2">
        <f ca="1">_xll.DBRW($B$9,$E$11,$H$19,I$20,$E$12,$E$13,$E$14,$E$15,$E$16,$B26)</f>
        <v>0</v>
      </c>
      <c r="J26" s="2">
        <f ca="1">_xll.DBRW($B$9,$E$11,$H$19,J$20,$E$12,$E$13,$E$14,$E$15,$E$16,$B26)</f>
        <v>0</v>
      </c>
    </row>
    <row r="27" spans="1:12" x14ac:dyDescent="0.25">
      <c r="A27" s="2" t="str">
        <f ca="1">IF(_xll.TM1RPTELISCONSOLIDATED($B$21,$B27),IF(_xll.TM1RPTELLEV($B$21,$B27)&lt;=3,_xll.TM1RPTELLEV($B$21,$B27),"D"),"N")</f>
        <v>N</v>
      </c>
      <c r="B27" s="34" t="s">
        <v>1475</v>
      </c>
      <c r="C27" s="2" t="str">
        <f ca="1">_xll.DBRA("tango_core_model:Indicator",$B27,$E$17)</f>
        <v>Total Km roulés en mode électrique</v>
      </c>
      <c r="D27" s="2" t="str">
        <f ca="1">_xll.DBRA("tango_core_model:Indicator",$B27,"Source_Indicator")</f>
        <v>input_country</v>
      </c>
      <c r="E27" s="42">
        <f ca="1">_xll.DBRW($B$9,$E$11,$E$19,E$20,$E$12,$E$13,$E$14,$E$15,$E$16,$B27)</f>
        <v>0</v>
      </c>
      <c r="F27" s="42">
        <f ca="1">_xll.DBRW($B$9,$E$11,$E$19,F$20,$E$12,$E$13,$E$14,$E$15,$E$16,$B27)</f>
        <v>0</v>
      </c>
      <c r="G27" s="43">
        <f ca="1">_xll.DBRW($B$9,$E$11,$E$19,G$20,$E$12,$E$13,$E$14,$E$15,$E$16,$B27)</f>
        <v>0</v>
      </c>
      <c r="H27" s="2">
        <f ca="1">_xll.DBRW($B$9,$E$11,$H$19,H$20,$E$12,$E$13,$E$14,$E$15,$E$16,$B27)</f>
        <v>0</v>
      </c>
      <c r="I27" s="2">
        <f ca="1">_xll.DBRW($B$9,$E$11,$H$19,I$20,$E$12,$E$13,$E$14,$E$15,$E$16,$B27)</f>
        <v>0</v>
      </c>
      <c r="J27" s="2">
        <f ca="1">_xll.DBRW($B$9,$E$11,$H$19,J$20,$E$12,$E$13,$E$14,$E$15,$E$16,$B27)</f>
        <v>0</v>
      </c>
    </row>
    <row r="28" spans="1:12" x14ac:dyDescent="0.25">
      <c r="A28" s="2" t="str">
        <f ca="1">IF(_xll.TM1RPTELISCONSOLIDATED($B$21,$B28),IF(_xll.TM1RPTELLEV($B$21,$B28)&lt;=3,_xll.TM1RPTELLEV($B$21,$B28),"D"),"N")</f>
        <v>N</v>
      </c>
      <c r="B28" s="34" t="s">
        <v>1476</v>
      </c>
      <c r="C28" s="2" t="str">
        <f ca="1">_xll.DBRA("tango_core_model:Indicator",$B28,$E$17)</f>
        <v>Total Km roulés au gaz</v>
      </c>
      <c r="D28" s="2" t="str">
        <f ca="1">_xll.DBRA("tango_core_model:Indicator",$B28,"Source_Indicator")</f>
        <v>input_country</v>
      </c>
      <c r="E28" s="42">
        <f ca="1">_xll.DBRW($B$9,$E$11,$E$19,E$20,$E$12,$E$13,$E$14,$E$15,$E$16,$B28)</f>
        <v>0</v>
      </c>
      <c r="F28" s="42">
        <f ca="1">_xll.DBRW($B$9,$E$11,$E$19,F$20,$E$12,$E$13,$E$14,$E$15,$E$16,$B28)</f>
        <v>0</v>
      </c>
      <c r="G28" s="43">
        <f ca="1">_xll.DBRW($B$9,$E$11,$E$19,G$20,$E$12,$E$13,$E$14,$E$15,$E$16,$B28)</f>
        <v>0</v>
      </c>
      <c r="H28" s="2">
        <f ca="1">_xll.DBRW($B$9,$E$11,$H$19,H$20,$E$12,$E$13,$E$14,$E$15,$E$16,$B28)</f>
        <v>0</v>
      </c>
      <c r="I28" s="2">
        <f ca="1">_xll.DBRW($B$9,$E$11,$H$19,I$20,$E$12,$E$13,$E$14,$E$15,$E$16,$B28)</f>
        <v>0</v>
      </c>
      <c r="J28" s="2">
        <f ca="1">_xll.DBRW($B$9,$E$11,$H$19,J$20,$E$12,$E$13,$E$14,$E$15,$E$16,$B28)</f>
        <v>0</v>
      </c>
    </row>
    <row r="29" spans="1:12" x14ac:dyDescent="0.25">
      <c r="A29" s="2" t="str">
        <f ca="1">IF(_xll.TM1RPTELISCONSOLIDATED($B$21,$B29),IF(_xll.TM1RPTELLEV($B$21,$B29)&lt;=3,_xll.TM1RPTELLEV($B$21,$B29),"D"),"N")</f>
        <v>N</v>
      </c>
      <c r="B29" s="34" t="s">
        <v>1477</v>
      </c>
      <c r="C29" s="2" t="str">
        <f ca="1">_xll.DBRA("tango_core_model:Indicator",$B29,$E$17)</f>
        <v>Total Km sous-traités</v>
      </c>
      <c r="D29" s="2" t="str">
        <f ca="1">_xll.DBRA("tango_core_model:Indicator",$B29,"Source_Indicator")</f>
        <v>input_country</v>
      </c>
      <c r="E29" s="42">
        <f ca="1">_xll.DBRW($B$9,$E$11,$E$19,E$20,$E$12,$E$13,$E$14,$E$15,$E$16,$B29)</f>
        <v>0</v>
      </c>
      <c r="F29" s="42">
        <f ca="1">_xll.DBRW($B$9,$E$11,$E$19,F$20,$E$12,$E$13,$E$14,$E$15,$E$16,$B29)</f>
        <v>0</v>
      </c>
      <c r="G29" s="43">
        <f ca="1">_xll.DBRW($B$9,$E$11,$E$19,G$20,$E$12,$E$13,$E$14,$E$15,$E$16,$B29)</f>
        <v>0</v>
      </c>
      <c r="H29" s="2">
        <f ca="1">_xll.DBRW($B$9,$E$11,$H$19,H$20,$E$12,$E$13,$E$14,$E$15,$E$16,$B29)</f>
        <v>0</v>
      </c>
      <c r="I29" s="2">
        <f ca="1">_xll.DBRW($B$9,$E$11,$H$19,I$20,$E$12,$E$13,$E$14,$E$15,$E$16,$B29)</f>
        <v>0</v>
      </c>
      <c r="J29" s="2">
        <f ca="1">_xll.DBRW($B$9,$E$11,$H$19,J$20,$E$12,$E$13,$E$14,$E$15,$E$16,$B29)</f>
        <v>0</v>
      </c>
    </row>
    <row r="30" spans="1:12" x14ac:dyDescent="0.25">
      <c r="A30" s="2" t="str">
        <f ca="1">IF(_xll.TM1RPTELISCONSOLIDATED($B$21,$B30),IF(_xll.TM1RPTELLEV($B$21,$B30)&lt;=3,_xll.TM1RPTELLEV($B$21,$B30),"D"),"N")</f>
        <v>N</v>
      </c>
      <c r="B30" s="34" t="s">
        <v>1478</v>
      </c>
      <c r="C30" s="2" t="str">
        <f ca="1">_xll.DBRA("tango_core_model:Indicator",$B30,$E$17)</f>
        <v>Total des heures de conduite payées</v>
      </c>
      <c r="D30" s="2" t="str">
        <f ca="1">_xll.DBRA("tango_core_model:Indicator",$B30,"Source_Indicator")</f>
        <v>input_country</v>
      </c>
      <c r="E30" s="42">
        <f ca="1">_xll.DBRW($B$9,$E$11,$E$19,E$20,$E$12,$E$13,$E$14,$E$15,$E$16,$B30)</f>
        <v>0</v>
      </c>
      <c r="F30" s="42">
        <f ca="1">_xll.DBRW($B$9,$E$11,$E$19,F$20,$E$12,$E$13,$E$14,$E$15,$E$16,$B30)</f>
        <v>0</v>
      </c>
      <c r="G30" s="43">
        <f ca="1">_xll.DBRW($B$9,$E$11,$E$19,G$20,$E$12,$E$13,$E$14,$E$15,$E$16,$B30)</f>
        <v>0</v>
      </c>
      <c r="H30" s="2">
        <f ca="1">_xll.DBRW($B$9,$E$11,$H$19,H$20,$E$12,$E$13,$E$14,$E$15,$E$16,$B30)</f>
        <v>0</v>
      </c>
      <c r="I30" s="2">
        <f ca="1">_xll.DBRW($B$9,$E$11,$H$19,I$20,$E$12,$E$13,$E$14,$E$15,$E$16,$B30)</f>
        <v>0</v>
      </c>
      <c r="J30" s="2">
        <f ca="1">_xll.DBRW($B$9,$E$11,$H$19,J$20,$E$12,$E$13,$E$14,$E$15,$E$16,$B30)</f>
        <v>0</v>
      </c>
    </row>
    <row r="31" spans="1:12" x14ac:dyDescent="0.25">
      <c r="A31" s="2" t="str">
        <f ca="1">IF(_xll.TM1RPTELISCONSOLIDATED($B$21,$B31),IF(_xll.TM1RPTELLEV($B$21,$B31)&lt;=3,_xll.TM1RPTELLEV($B$21,$B31),"D"),"N")</f>
        <v>N</v>
      </c>
      <c r="B31" s="34" t="s">
        <v>1479</v>
      </c>
      <c r="C31" s="2" t="str">
        <f ca="1">_xll.DBRA("tango_core_model:Indicator",$B31,$E$17)</f>
        <v>Heures de conduite payées à taux normal</v>
      </c>
      <c r="D31" s="2" t="str">
        <f ca="1">_xll.DBRA("tango_core_model:Indicator",$B31,"Source_Indicator")</f>
        <v>input_country</v>
      </c>
      <c r="E31" s="42">
        <f ca="1">_xll.DBRW($B$9,$E$11,$E$19,E$20,$E$12,$E$13,$E$14,$E$15,$E$16,$B31)</f>
        <v>0</v>
      </c>
      <c r="F31" s="42">
        <f ca="1">_xll.DBRW($B$9,$E$11,$E$19,F$20,$E$12,$E$13,$E$14,$E$15,$E$16,$B31)</f>
        <v>0</v>
      </c>
      <c r="G31" s="43">
        <f ca="1">_xll.DBRW($B$9,$E$11,$E$19,G$20,$E$12,$E$13,$E$14,$E$15,$E$16,$B31)</f>
        <v>0</v>
      </c>
      <c r="H31" s="2">
        <f ca="1">_xll.DBRW($B$9,$E$11,$H$19,H$20,$E$12,$E$13,$E$14,$E$15,$E$16,$B31)</f>
        <v>0</v>
      </c>
      <c r="I31" s="2">
        <f ca="1">_xll.DBRW($B$9,$E$11,$H$19,I$20,$E$12,$E$13,$E$14,$E$15,$E$16,$B31)</f>
        <v>0</v>
      </c>
      <c r="J31" s="2">
        <f ca="1">_xll.DBRW($B$9,$E$11,$H$19,J$20,$E$12,$E$13,$E$14,$E$15,$E$16,$B31)</f>
        <v>0</v>
      </c>
    </row>
    <row r="32" spans="1:12" x14ac:dyDescent="0.25">
      <c r="A32" s="2" t="str">
        <f ca="1">IF(_xll.TM1RPTELISCONSOLIDATED($B$21,$B32),IF(_xll.TM1RPTELLEV($B$21,$B32)&lt;=3,_xll.TM1RPTELLEV($B$21,$B32),"D"),"N")</f>
        <v>N</v>
      </c>
      <c r="B32" s="34" t="s">
        <v>1480</v>
      </c>
      <c r="C32" s="2" t="str">
        <f ca="1">_xll.DBRA("tango_core_model:Indicator",$B32,$E$17)</f>
        <v>Heures de conduite commerciales</v>
      </c>
      <c r="D32" s="2" t="str">
        <f ca="1">_xll.DBRA("tango_core_model:Indicator",$B32,"Source_Indicator")</f>
        <v>input_country</v>
      </c>
      <c r="E32" s="42">
        <f ca="1">_xll.DBRW($B$9,$E$11,$E$19,E$20,$E$12,$E$13,$E$14,$E$15,$E$16,$B32)</f>
        <v>0</v>
      </c>
      <c r="F32" s="42">
        <f ca="1">_xll.DBRW($B$9,$E$11,$E$19,F$20,$E$12,$E$13,$E$14,$E$15,$E$16,$B32)</f>
        <v>0</v>
      </c>
      <c r="G32" s="43">
        <f ca="1">_xll.DBRW($B$9,$E$11,$E$19,G$20,$E$12,$E$13,$E$14,$E$15,$E$16,$B32)</f>
        <v>0</v>
      </c>
      <c r="H32" s="2">
        <f ca="1">_xll.DBRW($B$9,$E$11,$H$19,H$20,$E$12,$E$13,$E$14,$E$15,$E$16,$B32)</f>
        <v>0</v>
      </c>
      <c r="I32" s="2">
        <f ca="1">_xll.DBRW($B$9,$E$11,$H$19,I$20,$E$12,$E$13,$E$14,$E$15,$E$16,$B32)</f>
        <v>0</v>
      </c>
      <c r="J32" s="2">
        <f ca="1">_xll.DBRW($B$9,$E$11,$H$19,J$20,$E$12,$E$13,$E$14,$E$15,$E$16,$B32)</f>
        <v>0</v>
      </c>
    </row>
    <row r="33" spans="1:10" x14ac:dyDescent="0.25">
      <c r="A33" s="2" t="str">
        <f ca="1">IF(_xll.TM1RPTELISCONSOLIDATED($B$21,$B33),IF(_xll.TM1RPTELLEV($B$21,$B33)&lt;=3,_xll.TM1RPTELLEV($B$21,$B33),"D"),"N")</f>
        <v>N</v>
      </c>
      <c r="B33" s="34" t="s">
        <v>1481</v>
      </c>
      <c r="C33" s="2" t="str">
        <f ca="1">_xll.DBRA("tango_core_model:Indicator",$B33,$E$17)</f>
        <v>Heures de conduite supplémentaires</v>
      </c>
      <c r="D33" s="2" t="str">
        <f ca="1">_xll.DBRA("tango_core_model:Indicator",$B33,"Source_Indicator")</f>
        <v>input_country</v>
      </c>
      <c r="E33" s="42">
        <f ca="1">_xll.DBRW($B$9,$E$11,$E$19,E$20,$E$12,$E$13,$E$14,$E$15,$E$16,$B33)</f>
        <v>0</v>
      </c>
      <c r="F33" s="42">
        <f ca="1">_xll.DBRW($B$9,$E$11,$E$19,F$20,$E$12,$E$13,$E$14,$E$15,$E$16,$B33)</f>
        <v>0</v>
      </c>
      <c r="G33" s="43">
        <f ca="1">_xll.DBRW($B$9,$E$11,$E$19,G$20,$E$12,$E$13,$E$14,$E$15,$E$16,$B33)</f>
        <v>0</v>
      </c>
      <c r="H33" s="2">
        <f ca="1">_xll.DBRW($B$9,$E$11,$H$19,H$20,$E$12,$E$13,$E$14,$E$15,$E$16,$B33)</f>
        <v>0</v>
      </c>
      <c r="I33" s="2">
        <f ca="1">_xll.DBRW($B$9,$E$11,$H$19,I$20,$E$12,$E$13,$E$14,$E$15,$E$16,$B33)</f>
        <v>0</v>
      </c>
      <c r="J33" s="2">
        <f ca="1">_xll.DBRW($B$9,$E$11,$H$19,J$20,$E$12,$E$13,$E$14,$E$15,$E$16,$B33)</f>
        <v>0</v>
      </c>
    </row>
    <row r="34" spans="1:10" x14ac:dyDescent="0.25">
      <c r="A34" s="2" t="str">
        <f ca="1">IF(_xll.TM1RPTELISCONSOLIDATED($B$21,$B34),IF(_xll.TM1RPTELLEV($B$21,$B34)&lt;=3,_xll.TM1RPTELLEV($B$21,$B34),"D"),"N")</f>
        <v>N</v>
      </c>
      <c r="B34" s="34" t="s">
        <v>1482</v>
      </c>
      <c r="C34" s="2" t="str">
        <f ca="1">_xll.DBRA("tango_core_model:Indicator",$B34,$E$17)</f>
        <v>Heures de conduite sous-traitées</v>
      </c>
      <c r="D34" s="2" t="str">
        <f ca="1">_xll.DBRA("tango_core_model:Indicator",$B34,"Source_Indicator")</f>
        <v>input_country</v>
      </c>
      <c r="E34" s="42">
        <f ca="1">_xll.DBRW($B$9,$E$11,$E$19,E$20,$E$12,$E$13,$E$14,$E$15,$E$16,$B34)</f>
        <v>0</v>
      </c>
      <c r="F34" s="42">
        <f ca="1">_xll.DBRW($B$9,$E$11,$E$19,F$20,$E$12,$E$13,$E$14,$E$15,$E$16,$B34)</f>
        <v>0</v>
      </c>
      <c r="G34" s="43">
        <f ca="1">_xll.DBRW($B$9,$E$11,$E$19,G$20,$E$12,$E$13,$E$14,$E$15,$E$16,$B34)</f>
        <v>0</v>
      </c>
      <c r="H34" s="2">
        <f ca="1">_xll.DBRW($B$9,$E$11,$H$19,H$20,$E$12,$E$13,$E$14,$E$15,$E$16,$B34)</f>
        <v>0</v>
      </c>
      <c r="I34" s="2">
        <f ca="1">_xll.DBRW($B$9,$E$11,$H$19,I$20,$E$12,$E$13,$E$14,$E$15,$E$16,$B34)</f>
        <v>0</v>
      </c>
      <c r="J34" s="2">
        <f ca="1">_xll.DBRW($B$9,$E$11,$H$19,J$20,$E$12,$E$13,$E$14,$E$15,$E$16,$B34)</f>
        <v>0</v>
      </c>
    </row>
    <row r="35" spans="1:10" x14ac:dyDescent="0.25">
      <c r="A35" s="2" t="str">
        <f ca="1">IF(_xll.TM1RPTELISCONSOLIDATED($B$21,$B35),IF(_xll.TM1RPTELLEV($B$21,$B35)&lt;=3,_xll.TM1RPTELLEV($B$21,$B35),"D"),"N")</f>
        <v>N</v>
      </c>
      <c r="B35" s="34" t="s">
        <v>1483</v>
      </c>
      <c r="C35" s="2" t="str">
        <f ca="1">_xll.DBRA("tango_core_model:Indicator",$B35,$E$17)</f>
        <v>Ratio d'efficacité de la conduite en % (hrs)</v>
      </c>
      <c r="D35" s="2" t="str">
        <f ca="1">_xll.DBRA("tango_core_model:Indicator",$B35,"Source_Indicator")</f>
        <v>calc</v>
      </c>
      <c r="E35" s="42">
        <f ca="1">_xll.DBRW($B$9,$E$11,$E$19,E$20,$E$12,$E$13,$E$14,$E$15,$E$16,$B35)</f>
        <v>0</v>
      </c>
      <c r="F35" s="42">
        <f ca="1">_xll.DBRW($B$9,$E$11,$E$19,F$20,$E$12,$E$13,$E$14,$E$15,$E$16,$B35)</f>
        <v>0</v>
      </c>
      <c r="G35" s="43">
        <f ca="1">_xll.DBRW($B$9,$E$11,$E$19,G$20,$E$12,$E$13,$E$14,$E$15,$E$16,$B35)</f>
        <v>0</v>
      </c>
      <c r="H35" s="2">
        <f ca="1">_xll.DBRW($B$9,$E$11,$H$19,H$20,$E$12,$E$13,$E$14,$E$15,$E$16,$B35)</f>
        <v>0</v>
      </c>
      <c r="I35" s="2">
        <f ca="1">_xll.DBRW($B$9,$E$11,$H$19,I$20,$E$12,$E$13,$E$14,$E$15,$E$16,$B35)</f>
        <v>0</v>
      </c>
      <c r="J35" s="2">
        <f ca="1">_xll.DBRW($B$9,$E$11,$H$19,J$20,$E$12,$E$13,$E$14,$E$15,$E$16,$B35)</f>
        <v>0</v>
      </c>
    </row>
    <row r="36" spans="1:10" x14ac:dyDescent="0.25">
      <c r="A36" s="2" t="str">
        <f ca="1">IF(_xll.TM1RPTELISCONSOLIDATED($B$21,$B36),IF(_xll.TM1RPTELLEV($B$21,$B36)&lt;=3,_xll.TM1RPTELLEV($B$21,$B36),"D"),"N")</f>
        <v>N</v>
      </c>
      <c r="B36" s="34" t="s">
        <v>1484</v>
      </c>
      <c r="C36" s="2" t="str">
        <f ca="1">_xll.DBRA("tango_core_model:Indicator",$B36,$E$17)</f>
        <v>Ratio d'efficacité de la conduite en % (km)</v>
      </c>
      <c r="D36" s="2" t="str">
        <f ca="1">_xll.DBRA("tango_core_model:Indicator",$B36,"Source_Indicator")</f>
        <v>calc</v>
      </c>
      <c r="E36" s="42">
        <f ca="1">_xll.DBRW($B$9,$E$11,$E$19,E$20,$E$12,$E$13,$E$14,$E$15,$E$16,$B36)</f>
        <v>0</v>
      </c>
      <c r="F36" s="42">
        <f ca="1">_xll.DBRW($B$9,$E$11,$E$19,F$20,$E$12,$E$13,$E$14,$E$15,$E$16,$B36)</f>
        <v>0</v>
      </c>
      <c r="G36" s="43">
        <f ca="1">_xll.DBRW($B$9,$E$11,$E$19,G$20,$E$12,$E$13,$E$14,$E$15,$E$16,$B36)</f>
        <v>0</v>
      </c>
      <c r="H36" s="2">
        <f ca="1">_xll.DBRW($B$9,$E$11,$H$19,H$20,$E$12,$E$13,$E$14,$E$15,$E$16,$B36)</f>
        <v>0</v>
      </c>
      <c r="I36" s="2">
        <f ca="1">_xll.DBRW($B$9,$E$11,$H$19,I$20,$E$12,$E$13,$E$14,$E$15,$E$16,$B36)</f>
        <v>0</v>
      </c>
      <c r="J36" s="2">
        <f ca="1">_xll.DBRW($B$9,$E$11,$H$19,J$20,$E$12,$E$13,$E$14,$E$15,$E$16,$B36)</f>
        <v>0</v>
      </c>
    </row>
    <row r="37" spans="1:10" x14ac:dyDescent="0.25">
      <c r="A37" s="2" t="str">
        <f ca="1">IF(_xll.TM1RPTELISCONSOLIDATED($B$21,$B37),IF(_xll.TM1RPTELLEV($B$21,$B37)&lt;=3,_xll.TM1RPTELLEV($B$21,$B37),"D"),"N")</f>
        <v>N</v>
      </c>
      <c r="B37" s="34" t="s">
        <v>1485</v>
      </c>
      <c r="C37" s="2" t="str">
        <f ca="1">_xll.DBRA("tango_core_model:Indicator",$B37,$E$17)</f>
        <v>Ratio d'heures supplémentaires en %</v>
      </c>
      <c r="D37" s="2" t="str">
        <f ca="1">_xll.DBRA("tango_core_model:Indicator",$B37,"Source_Indicator")</f>
        <v>calc</v>
      </c>
      <c r="E37" s="42">
        <f ca="1">_xll.DBRW($B$9,$E$11,$E$19,E$20,$E$12,$E$13,$E$14,$E$15,$E$16,$B37)</f>
        <v>0</v>
      </c>
      <c r="F37" s="42">
        <f ca="1">_xll.DBRW($B$9,$E$11,$E$19,F$20,$E$12,$E$13,$E$14,$E$15,$E$16,$B37)</f>
        <v>0</v>
      </c>
      <c r="G37" s="43">
        <f ca="1">_xll.DBRW($B$9,$E$11,$E$19,G$20,$E$12,$E$13,$E$14,$E$15,$E$16,$B37)</f>
        <v>0</v>
      </c>
      <c r="H37" s="2">
        <f ca="1">_xll.DBRW($B$9,$E$11,$H$19,H$20,$E$12,$E$13,$E$14,$E$15,$E$16,$B37)</f>
        <v>0</v>
      </c>
      <c r="I37" s="2">
        <f ca="1">_xll.DBRW($B$9,$E$11,$H$19,I$20,$E$12,$E$13,$E$14,$E$15,$E$16,$B37)</f>
        <v>0</v>
      </c>
      <c r="J37" s="2">
        <f ca="1">_xll.DBRW($B$9,$E$11,$H$19,J$20,$E$12,$E$13,$E$14,$E$15,$E$16,$B37)</f>
        <v>0</v>
      </c>
    </row>
    <row r="38" spans="1:10" x14ac:dyDescent="0.25">
      <c r="A38" s="2" t="str">
        <f ca="1">IF(_xll.TM1RPTELISCONSOLIDATED($B$21,$B38),IF(_xll.TM1RPTELLEV($B$21,$B38)&lt;=3,_xll.TM1RPTELLEV($B$21,$B38),"D"),"N")</f>
        <v>N</v>
      </c>
      <c r="B38" s="33" t="s">
        <v>1486</v>
      </c>
      <c r="C38" s="10" t="str">
        <f ca="1">_xll.DBRA("tango_core_model:Indicator",$B38,$E$17)</f>
        <v>GESTION D'ACTIF</v>
      </c>
      <c r="D38" s="10" t="str">
        <f ca="1">_xll.DBRA("tango_core_model:Indicator",$B38,"Source_Indicator")</f>
        <v/>
      </c>
      <c r="E38" s="40">
        <f ca="1">_xll.DBRW($B$9,$E$11,$E$19,E$20,$E$12,$E$13,$E$14,$E$15,$E$16,$B38)</f>
        <v>0</v>
      </c>
      <c r="F38" s="40">
        <f ca="1">_xll.DBRW($B$9,$E$11,$E$19,F$20,$E$12,$E$13,$E$14,$E$15,$E$16,$B38)</f>
        <v>0</v>
      </c>
      <c r="G38" s="41">
        <f ca="1">_xll.DBRW($B$9,$E$11,$E$19,G$20,$E$12,$E$13,$E$14,$E$15,$E$16,$B38)</f>
        <v>0</v>
      </c>
      <c r="H38" s="10">
        <f ca="1">_xll.DBRW($B$9,$E$11,$H$19,H$20,$E$12,$E$13,$E$14,$E$15,$E$16,$B38)</f>
        <v>0</v>
      </c>
      <c r="I38" s="10">
        <f ca="1">_xll.DBRW($B$9,$E$11,$H$19,I$20,$E$12,$E$13,$E$14,$E$15,$E$16,$B38)</f>
        <v>0</v>
      </c>
      <c r="J38" s="10">
        <f ca="1">_xll.DBRW($B$9,$E$11,$H$19,J$20,$E$12,$E$13,$E$14,$E$15,$E$16,$B38)</f>
        <v>0</v>
      </c>
    </row>
    <row r="39" spans="1:10" x14ac:dyDescent="0.25">
      <c r="A39" s="2" t="str">
        <f ca="1">IF(_xll.TM1RPTELISCONSOLIDATED($B$21,$B39),IF(_xll.TM1RPTELLEV($B$21,$B39)&lt;=3,_xll.TM1RPTELLEV($B$21,$B39),"D"),"N")</f>
        <v>N</v>
      </c>
      <c r="B39" s="34" t="s">
        <v>1487</v>
      </c>
      <c r="C39" s="2" t="str">
        <f ca="1">_xll.DBRA("tango_core_model:Indicator",$B39,$E$17)</f>
        <v>Nombre de pannes</v>
      </c>
      <c r="D39" s="2" t="str">
        <f ca="1">_xll.DBRA("tango_core_model:Indicator",$B39,"Source_Indicator")</f>
        <v>input_country</v>
      </c>
      <c r="E39" s="42">
        <f ca="1">_xll.DBRW($B$9,$E$11,$E$19,E$20,$E$12,$E$13,$E$14,$E$15,$E$16,$B39)</f>
        <v>0</v>
      </c>
      <c r="F39" s="42">
        <f ca="1">_xll.DBRW($B$9,$E$11,$E$19,F$20,$E$12,$E$13,$E$14,$E$15,$E$16,$B39)</f>
        <v>0</v>
      </c>
      <c r="G39" s="43">
        <f ca="1">_xll.DBRW($B$9,$E$11,$E$19,G$20,$E$12,$E$13,$E$14,$E$15,$E$16,$B39)</f>
        <v>0</v>
      </c>
      <c r="H39" s="2">
        <f ca="1">_xll.DBRW($B$9,$E$11,$H$19,H$20,$E$12,$E$13,$E$14,$E$15,$E$16,$B39)</f>
        <v>0</v>
      </c>
      <c r="I39" s="2">
        <f ca="1">_xll.DBRW($B$9,$E$11,$H$19,I$20,$E$12,$E$13,$E$14,$E$15,$E$16,$B39)</f>
        <v>0</v>
      </c>
      <c r="J39" s="2">
        <f ca="1">_xll.DBRW($B$9,$E$11,$H$19,J$20,$E$12,$E$13,$E$14,$E$15,$E$16,$B39)</f>
        <v>0</v>
      </c>
    </row>
    <row r="40" spans="1:10" x14ac:dyDescent="0.25">
      <c r="A40" s="2" t="str">
        <f ca="1">IF(_xll.TM1RPTELISCONSOLIDATED($B$21,$B40),IF(_xll.TM1RPTELLEV($B$21,$B40)&lt;=3,_xll.TM1RPTELLEV($B$21,$B40),"D"),"N")</f>
        <v>N</v>
      </c>
      <c r="B40" s="34" t="s">
        <v>1488</v>
      </c>
      <c r="C40" s="2" t="str">
        <f ca="1">_xll.DBRA("tango_core_model:Indicator",$B40,$E$17)</f>
        <v>Nombre de véhicules utilisés en période de pointe</v>
      </c>
      <c r="D40" s="2" t="str">
        <f ca="1">_xll.DBRA("tango_core_model:Indicator",$B40,"Source_Indicator")</f>
        <v>input_country</v>
      </c>
      <c r="E40" s="42">
        <f ca="1">_xll.DBRW($B$9,$E$11,$E$19,E$20,$E$12,$E$13,$E$14,$E$15,$E$16,$B40)</f>
        <v>0</v>
      </c>
      <c r="F40" s="42">
        <f ca="1">_xll.DBRW($B$9,$E$11,$E$19,F$20,$E$12,$E$13,$E$14,$E$15,$E$16,$B40)</f>
        <v>0</v>
      </c>
      <c r="G40" s="43">
        <f ca="1">_xll.DBRW($B$9,$E$11,$E$19,G$20,$E$12,$E$13,$E$14,$E$15,$E$16,$B40)</f>
        <v>0</v>
      </c>
      <c r="H40" s="2">
        <f ca="1">_xll.DBRW($B$9,$E$11,$H$19,H$20,$E$12,$E$13,$E$14,$E$15,$E$16,$B40)</f>
        <v>0</v>
      </c>
      <c r="I40" s="2">
        <f ca="1">_xll.DBRW($B$9,$E$11,$H$19,I$20,$E$12,$E$13,$E$14,$E$15,$E$16,$B40)</f>
        <v>0</v>
      </c>
      <c r="J40" s="2">
        <f ca="1">_xll.DBRW($B$9,$E$11,$H$19,J$20,$E$12,$E$13,$E$14,$E$15,$E$16,$B40)</f>
        <v>0</v>
      </c>
    </row>
    <row r="41" spans="1:10" x14ac:dyDescent="0.25">
      <c r="A41" s="2" t="str">
        <f ca="1">IF(_xll.TM1RPTELISCONSOLIDATED($B$21,$B41),IF(_xll.TM1RPTELLEV($B$21,$B41)&lt;=3,_xll.TM1RPTELLEV($B$21,$B41),"D"),"N")</f>
        <v>N</v>
      </c>
      <c r="B41" s="34" t="s">
        <v>1432</v>
      </c>
      <c r="C41" s="2" t="str">
        <f ca="1">_xll.DBRA("tango_core_model:Indicator",$B41,$E$17)</f>
        <v>Vehicle_peak_Count_Tech</v>
      </c>
      <c r="D41" s="2" t="str">
        <f ca="1">_xll.DBRA("tango_core_model:Indicator",$B41,"Source_Indicator")</f>
        <v>input_country</v>
      </c>
      <c r="E41" s="42">
        <f ca="1">_xll.DBRW($B$9,$E$11,$E$19,E$20,$E$12,$E$13,$E$14,$E$15,$E$16,$B41)</f>
        <v>0</v>
      </c>
      <c r="F41" s="42">
        <f ca="1">_xll.DBRW($B$9,$E$11,$E$19,F$20,$E$12,$E$13,$E$14,$E$15,$E$16,$B41)</f>
        <v>0</v>
      </c>
      <c r="G41" s="43">
        <f ca="1">_xll.DBRW($B$9,$E$11,$E$19,G$20,$E$12,$E$13,$E$14,$E$15,$E$16,$B41)</f>
        <v>0</v>
      </c>
      <c r="H41" s="2">
        <f ca="1">_xll.DBRW($B$9,$E$11,$H$19,H$20,$E$12,$E$13,$E$14,$E$15,$E$16,$B41)</f>
        <v>0</v>
      </c>
      <c r="I41" s="2">
        <f ca="1">_xll.DBRW($B$9,$E$11,$H$19,I$20,$E$12,$E$13,$E$14,$E$15,$E$16,$B41)</f>
        <v>0</v>
      </c>
      <c r="J41" s="2">
        <f ca="1">_xll.DBRW($B$9,$E$11,$H$19,J$20,$E$12,$E$13,$E$14,$E$15,$E$16,$B41)</f>
        <v>0</v>
      </c>
    </row>
    <row r="42" spans="1:10" x14ac:dyDescent="0.25">
      <c r="A42" s="2" t="str">
        <f ca="1">IF(_xll.TM1RPTELISCONSOLIDATED($B$21,$B42),IF(_xll.TM1RPTELLEV($B$21,$B42)&lt;=3,_xll.TM1RPTELLEV($B$21,$B42),"D"),"N")</f>
        <v>N</v>
      </c>
      <c r="B42" s="34" t="s">
        <v>1433</v>
      </c>
      <c r="C42" s="2" t="str">
        <f ca="1">_xll.DBRA("tango_core_model:Indicator",$B42,$E$17)</f>
        <v>Vehicle_peak_Count_Tech_2</v>
      </c>
      <c r="D42" s="2" t="str">
        <f ca="1">_xll.DBRA("tango_core_model:Indicator",$B42,"Source_Indicator")</f>
        <v>input_country</v>
      </c>
      <c r="E42" s="42">
        <f ca="1">_xll.DBRW($B$9,$E$11,$E$19,E$20,$E$12,$E$13,$E$14,$E$15,$E$16,$B42)</f>
        <v>0</v>
      </c>
      <c r="F42" s="42">
        <f ca="1">_xll.DBRW($B$9,$E$11,$E$19,F$20,$E$12,$E$13,$E$14,$E$15,$E$16,$B42)</f>
        <v>0</v>
      </c>
      <c r="G42" s="43">
        <f ca="1">_xll.DBRW($B$9,$E$11,$E$19,G$20,$E$12,$E$13,$E$14,$E$15,$E$16,$B42)</f>
        <v>0</v>
      </c>
      <c r="H42" s="2">
        <f ca="1">_xll.DBRW($B$9,$E$11,$H$19,H$20,$E$12,$E$13,$E$14,$E$15,$E$16,$B42)</f>
        <v>0</v>
      </c>
      <c r="I42" s="2">
        <f ca="1">_xll.DBRW($B$9,$E$11,$H$19,I$20,$E$12,$E$13,$E$14,$E$15,$E$16,$B42)</f>
        <v>0</v>
      </c>
      <c r="J42" s="2">
        <f ca="1">_xll.DBRW($B$9,$E$11,$H$19,J$20,$E$12,$E$13,$E$14,$E$15,$E$16,$B42)</f>
        <v>0</v>
      </c>
    </row>
    <row r="43" spans="1:10" x14ac:dyDescent="0.25">
      <c r="A43" s="2" t="str">
        <f ca="1">IF(_xll.TM1RPTELISCONSOLIDATED($B$21,$B43),IF(_xll.TM1RPTELLEV($B$21,$B43)&lt;=3,_xll.TM1RPTELLEV($B$21,$B43),"D"),"N")</f>
        <v>N</v>
      </c>
      <c r="B43" s="34" t="s">
        <v>1434</v>
      </c>
      <c r="C43" s="2" t="str">
        <f ca="1">_xll.DBRA("tango_core_model:Indicator",$B43,$E$17)</f>
        <v>Vehicle_peak_Hold_Tech</v>
      </c>
      <c r="D43" s="2" t="str">
        <f ca="1">_xll.DBRA("tango_core_model:Indicator",$B43,"Source_Indicator")</f>
        <v>input_country</v>
      </c>
      <c r="E43" s="42">
        <f ca="1">_xll.DBRW($B$9,$E$11,$E$19,E$20,$E$12,$E$13,$E$14,$E$15,$E$16,$B43)</f>
        <v>0</v>
      </c>
      <c r="F43" s="42">
        <f ca="1">_xll.DBRW($B$9,$E$11,$E$19,F$20,$E$12,$E$13,$E$14,$E$15,$E$16,$B43)</f>
        <v>0</v>
      </c>
      <c r="G43" s="43">
        <f ca="1">_xll.DBRW($B$9,$E$11,$E$19,G$20,$E$12,$E$13,$E$14,$E$15,$E$16,$B43)</f>
        <v>0</v>
      </c>
      <c r="H43" s="2">
        <f ca="1">_xll.DBRW($B$9,$E$11,$H$19,H$20,$E$12,$E$13,$E$14,$E$15,$E$16,$B43)</f>
        <v>0</v>
      </c>
      <c r="I43" s="2">
        <f ca="1">_xll.DBRW($B$9,$E$11,$H$19,I$20,$E$12,$E$13,$E$14,$E$15,$E$16,$B43)</f>
        <v>0</v>
      </c>
      <c r="J43" s="2">
        <f ca="1">_xll.DBRW($B$9,$E$11,$H$19,J$20,$E$12,$E$13,$E$14,$E$15,$E$16,$B43)</f>
        <v>0</v>
      </c>
    </row>
    <row r="44" spans="1:10" x14ac:dyDescent="0.25">
      <c r="A44" s="2" t="str">
        <f ca="1">IF(_xll.TM1RPTELISCONSOLIDATED($B$21,$B44),IF(_xll.TM1RPTELLEV($B$21,$B44)&lt;=3,_xll.TM1RPTELLEV($B$21,$B44),"D"),"N")</f>
        <v>N</v>
      </c>
      <c r="B44" s="34" t="s">
        <v>1489</v>
      </c>
      <c r="C44" s="2" t="str">
        <f ca="1">_xll.DBRA("tango_core_model:Indicator",$B44,$E$17)</f>
        <v>Age moyen de la flotte</v>
      </c>
      <c r="D44" s="2" t="str">
        <f ca="1">_xll.DBRA("tango_core_model:Indicator",$B44,"Source_Indicator")</f>
        <v>input_country</v>
      </c>
      <c r="E44" s="42">
        <f ca="1">_xll.DBRW($B$9,$E$11,$E$19,E$20,$E$12,$E$13,$E$14,$E$15,$E$16,$B44)</f>
        <v>0</v>
      </c>
      <c r="F44" s="42">
        <f ca="1">_xll.DBRW($B$9,$E$11,$E$19,F$20,$E$12,$E$13,$E$14,$E$15,$E$16,$B44)</f>
        <v>0</v>
      </c>
      <c r="G44" s="43">
        <f ca="1">_xll.DBRW($B$9,$E$11,$E$19,G$20,$E$12,$E$13,$E$14,$E$15,$E$16,$B44)</f>
        <v>0</v>
      </c>
      <c r="H44" s="2">
        <f ca="1">_xll.DBRW($B$9,$E$11,$H$19,H$20,$E$12,$E$13,$E$14,$E$15,$E$16,$B44)</f>
        <v>0</v>
      </c>
      <c r="I44" s="2">
        <f ca="1">_xll.DBRW($B$9,$E$11,$H$19,I$20,$E$12,$E$13,$E$14,$E$15,$E$16,$B44)</f>
        <v>0</v>
      </c>
      <c r="J44" s="2">
        <f ca="1">_xll.DBRW($B$9,$E$11,$H$19,J$20,$E$12,$E$13,$E$14,$E$15,$E$16,$B44)</f>
        <v>0</v>
      </c>
    </row>
    <row r="45" spans="1:10" x14ac:dyDescent="0.25">
      <c r="A45" s="2" t="str">
        <f ca="1">IF(_xll.TM1RPTELISCONSOLIDATED($B$21,$B45),IF(_xll.TM1RPTELLEV($B$21,$B45)&lt;=3,_xll.TM1RPTELLEV($B$21,$B45),"D"),"N")</f>
        <v>N</v>
      </c>
      <c r="B45" s="34" t="s">
        <v>1435</v>
      </c>
      <c r="C45" s="2" t="str">
        <f ca="1">_xll.DBRA("tango_core_model:Indicator",$B45,$E$17)</f>
        <v>Aver_age_fl_Count_Tech</v>
      </c>
      <c r="D45" s="2" t="str">
        <f ca="1">_xll.DBRA("tango_core_model:Indicator",$B45,"Source_Indicator")</f>
        <v>input_country</v>
      </c>
      <c r="E45" s="42">
        <f ca="1">_xll.DBRW($B$9,$E$11,$E$19,E$20,$E$12,$E$13,$E$14,$E$15,$E$16,$B45)</f>
        <v>0</v>
      </c>
      <c r="F45" s="42">
        <f ca="1">_xll.DBRW($B$9,$E$11,$E$19,F$20,$E$12,$E$13,$E$14,$E$15,$E$16,$B45)</f>
        <v>0</v>
      </c>
      <c r="G45" s="43">
        <f ca="1">_xll.DBRW($B$9,$E$11,$E$19,G$20,$E$12,$E$13,$E$14,$E$15,$E$16,$B45)</f>
        <v>0</v>
      </c>
      <c r="H45" s="2">
        <f ca="1">_xll.DBRW($B$9,$E$11,$H$19,H$20,$E$12,$E$13,$E$14,$E$15,$E$16,$B45)</f>
        <v>0</v>
      </c>
      <c r="I45" s="2">
        <f ca="1">_xll.DBRW($B$9,$E$11,$H$19,I$20,$E$12,$E$13,$E$14,$E$15,$E$16,$B45)</f>
        <v>0</v>
      </c>
      <c r="J45" s="2">
        <f ca="1">_xll.DBRW($B$9,$E$11,$H$19,J$20,$E$12,$E$13,$E$14,$E$15,$E$16,$B45)</f>
        <v>0</v>
      </c>
    </row>
    <row r="46" spans="1:10" x14ac:dyDescent="0.25">
      <c r="A46" s="2" t="str">
        <f ca="1">IF(_xll.TM1RPTELISCONSOLIDATED($B$21,$B46),IF(_xll.TM1RPTELLEV($B$21,$B46)&lt;=3,_xll.TM1RPTELLEV($B$21,$B46),"D"),"N")</f>
        <v>N</v>
      </c>
      <c r="B46" s="34" t="s">
        <v>1436</v>
      </c>
      <c r="C46" s="2" t="str">
        <f ca="1">_xll.DBRA("tango_core_model:Indicator",$B46,$E$17)</f>
        <v>Aver_age_fl_Count_Tech_2</v>
      </c>
      <c r="D46" s="2" t="str">
        <f ca="1">_xll.DBRA("tango_core_model:Indicator",$B46,"Source_Indicator")</f>
        <v>input_country</v>
      </c>
      <c r="E46" s="42">
        <f ca="1">_xll.DBRW($B$9,$E$11,$E$19,E$20,$E$12,$E$13,$E$14,$E$15,$E$16,$B46)</f>
        <v>0</v>
      </c>
      <c r="F46" s="42">
        <f ca="1">_xll.DBRW($B$9,$E$11,$E$19,F$20,$E$12,$E$13,$E$14,$E$15,$E$16,$B46)</f>
        <v>0</v>
      </c>
      <c r="G46" s="43">
        <f ca="1">_xll.DBRW($B$9,$E$11,$E$19,G$20,$E$12,$E$13,$E$14,$E$15,$E$16,$B46)</f>
        <v>0</v>
      </c>
      <c r="H46" s="2">
        <f ca="1">_xll.DBRW($B$9,$E$11,$H$19,H$20,$E$12,$E$13,$E$14,$E$15,$E$16,$B46)</f>
        <v>0</v>
      </c>
      <c r="I46" s="2">
        <f ca="1">_xll.DBRW($B$9,$E$11,$H$19,I$20,$E$12,$E$13,$E$14,$E$15,$E$16,$B46)</f>
        <v>0</v>
      </c>
      <c r="J46" s="2">
        <f ca="1">_xll.DBRW($B$9,$E$11,$H$19,J$20,$E$12,$E$13,$E$14,$E$15,$E$16,$B46)</f>
        <v>0</v>
      </c>
    </row>
    <row r="47" spans="1:10" x14ac:dyDescent="0.25">
      <c r="A47" s="2" t="str">
        <f ca="1">IF(_xll.TM1RPTELISCONSOLIDATED($B$21,$B47),IF(_xll.TM1RPTELLEV($B$21,$B47)&lt;=3,_xll.TM1RPTELLEV($B$21,$B47),"D"),"N")</f>
        <v>N</v>
      </c>
      <c r="B47" s="34" t="s">
        <v>1437</v>
      </c>
      <c r="C47" s="2" t="str">
        <f ca="1">_xll.DBRA("tango_core_model:Indicator",$B47,$E$17)</f>
        <v>Aver_age_fl_Hold_Tech</v>
      </c>
      <c r="D47" s="2" t="str">
        <f ca="1">_xll.DBRA("tango_core_model:Indicator",$B47,"Source_Indicator")</f>
        <v>input_country</v>
      </c>
      <c r="E47" s="42">
        <f ca="1">_xll.DBRW($B$9,$E$11,$E$19,E$20,$E$12,$E$13,$E$14,$E$15,$E$16,$B47)</f>
        <v>0</v>
      </c>
      <c r="F47" s="42">
        <f ca="1">_xll.DBRW($B$9,$E$11,$E$19,F$20,$E$12,$E$13,$E$14,$E$15,$E$16,$B47)</f>
        <v>0</v>
      </c>
      <c r="G47" s="43">
        <f ca="1">_xll.DBRW($B$9,$E$11,$E$19,G$20,$E$12,$E$13,$E$14,$E$15,$E$16,$B47)</f>
        <v>0</v>
      </c>
      <c r="H47" s="2">
        <f ca="1">_xll.DBRW($B$9,$E$11,$H$19,H$20,$E$12,$E$13,$E$14,$E$15,$E$16,$B47)</f>
        <v>0</v>
      </c>
      <c r="I47" s="2">
        <f ca="1">_xll.DBRW($B$9,$E$11,$H$19,I$20,$E$12,$E$13,$E$14,$E$15,$E$16,$B47)</f>
        <v>0</v>
      </c>
      <c r="J47" s="2">
        <f ca="1">_xll.DBRW($B$9,$E$11,$H$19,J$20,$E$12,$E$13,$E$14,$E$15,$E$16,$B47)</f>
        <v>0</v>
      </c>
    </row>
    <row r="48" spans="1:10" x14ac:dyDescent="0.25">
      <c r="A48" s="2" t="str">
        <f ca="1">IF(_xll.TM1RPTELISCONSOLIDATED($B$21,$B48),IF(_xll.TM1RPTELLEV($B$21,$B48)&lt;=3,_xll.TM1RPTELLEV($B$21,$B48),"D"),"N")</f>
        <v>N</v>
      </c>
      <c r="B48" s="34" t="s">
        <v>1490</v>
      </c>
      <c r="C48" s="2" t="str">
        <f ca="1">_xll.DBRA("tango_core_model:Indicator",$B48,$E$17)</f>
        <v>Nombre total de véhicules en parc</v>
      </c>
      <c r="D48" s="2" t="str">
        <f ca="1">_xll.DBRA("tango_core_model:Indicator",$B48,"Source_Indicator")</f>
        <v>input_country</v>
      </c>
      <c r="E48" s="42">
        <f ca="1">_xll.DBRW($B$9,$E$11,$E$19,E$20,$E$12,$E$13,$E$14,$E$15,$E$16,$B48)</f>
        <v>0</v>
      </c>
      <c r="F48" s="42">
        <f ca="1">_xll.DBRW($B$9,$E$11,$E$19,F$20,$E$12,$E$13,$E$14,$E$15,$E$16,$B48)</f>
        <v>0</v>
      </c>
      <c r="G48" s="43">
        <f ca="1">_xll.DBRW($B$9,$E$11,$E$19,G$20,$E$12,$E$13,$E$14,$E$15,$E$16,$B48)</f>
        <v>0</v>
      </c>
      <c r="H48" s="2">
        <f ca="1">_xll.DBRW($B$9,$E$11,$H$19,H$20,$E$12,$E$13,$E$14,$E$15,$E$16,$B48)</f>
        <v>0</v>
      </c>
      <c r="I48" s="2">
        <f ca="1">_xll.DBRW($B$9,$E$11,$H$19,I$20,$E$12,$E$13,$E$14,$E$15,$E$16,$B48)</f>
        <v>0</v>
      </c>
      <c r="J48" s="2">
        <f ca="1">_xll.DBRW($B$9,$E$11,$H$19,J$20,$E$12,$E$13,$E$14,$E$15,$E$16,$B48)</f>
        <v>0</v>
      </c>
    </row>
    <row r="49" spans="1:10" x14ac:dyDescent="0.25">
      <c r="A49" s="2" t="str">
        <f ca="1">IF(_xll.TM1RPTELISCONSOLIDATED($B$21,$B49),IF(_xll.TM1RPTELLEV($B$21,$B49)&lt;=3,_xll.TM1RPTELLEV($B$21,$B49),"D"),"N")</f>
        <v>N</v>
      </c>
      <c r="B49" s="34" t="s">
        <v>1438</v>
      </c>
      <c r="C49" s="2" t="str">
        <f ca="1">_xll.DBRA("tango_core_model:Indicator",$B49,$E$17)</f>
        <v>Tot_nb_vehicle_Count_Tech</v>
      </c>
      <c r="D49" s="2" t="str">
        <f ca="1">_xll.DBRA("tango_core_model:Indicator",$B49,"Source_Indicator")</f>
        <v>calc</v>
      </c>
      <c r="E49" s="42">
        <f ca="1">_xll.DBRW($B$9,$E$11,$E$19,E$20,$E$12,$E$13,$E$14,$E$15,$E$16,$B49)</f>
        <v>0</v>
      </c>
      <c r="F49" s="42">
        <f ca="1">_xll.DBRW($B$9,$E$11,$E$19,F$20,$E$12,$E$13,$E$14,$E$15,$E$16,$B49)</f>
        <v>0</v>
      </c>
      <c r="G49" s="43">
        <f ca="1">_xll.DBRW($B$9,$E$11,$E$19,G$20,$E$12,$E$13,$E$14,$E$15,$E$16,$B49)</f>
        <v>0</v>
      </c>
      <c r="H49" s="2">
        <f ca="1">_xll.DBRW($B$9,$E$11,$H$19,H$20,$E$12,$E$13,$E$14,$E$15,$E$16,$B49)</f>
        <v>0</v>
      </c>
      <c r="I49" s="2">
        <f ca="1">_xll.DBRW($B$9,$E$11,$H$19,I$20,$E$12,$E$13,$E$14,$E$15,$E$16,$B49)</f>
        <v>0</v>
      </c>
      <c r="J49" s="2">
        <f ca="1">_xll.DBRW($B$9,$E$11,$H$19,J$20,$E$12,$E$13,$E$14,$E$15,$E$16,$B49)</f>
        <v>0</v>
      </c>
    </row>
    <row r="50" spans="1:10" x14ac:dyDescent="0.25">
      <c r="A50" s="2" t="str">
        <f ca="1">IF(_xll.TM1RPTELISCONSOLIDATED($B$21,$B50),IF(_xll.TM1RPTELLEV($B$21,$B50)&lt;=3,_xll.TM1RPTELLEV($B$21,$B50),"D"),"N")</f>
        <v>N</v>
      </c>
      <c r="B50" s="34" t="s">
        <v>1439</v>
      </c>
      <c r="C50" s="2" t="str">
        <f ca="1">_xll.DBRA("tango_core_model:Indicator",$B50,$E$17)</f>
        <v>Tot_nb_vehicle_Count_Tech_2</v>
      </c>
      <c r="D50" s="2" t="str">
        <f ca="1">_xll.DBRA("tango_core_model:Indicator",$B50,"Source_Indicator")</f>
        <v>calc</v>
      </c>
      <c r="E50" s="42">
        <f ca="1">_xll.DBRW($B$9,$E$11,$E$19,E$20,$E$12,$E$13,$E$14,$E$15,$E$16,$B50)</f>
        <v>0</v>
      </c>
      <c r="F50" s="42">
        <f ca="1">_xll.DBRW($B$9,$E$11,$E$19,F$20,$E$12,$E$13,$E$14,$E$15,$E$16,$B50)</f>
        <v>0</v>
      </c>
      <c r="G50" s="43">
        <f ca="1">_xll.DBRW($B$9,$E$11,$E$19,G$20,$E$12,$E$13,$E$14,$E$15,$E$16,$B50)</f>
        <v>0</v>
      </c>
      <c r="H50" s="2">
        <f ca="1">_xll.DBRW($B$9,$E$11,$H$19,H$20,$E$12,$E$13,$E$14,$E$15,$E$16,$B50)</f>
        <v>0</v>
      </c>
      <c r="I50" s="2">
        <f ca="1">_xll.DBRW($B$9,$E$11,$H$19,I$20,$E$12,$E$13,$E$14,$E$15,$E$16,$B50)</f>
        <v>0</v>
      </c>
      <c r="J50" s="2">
        <f ca="1">_xll.DBRW($B$9,$E$11,$H$19,J$20,$E$12,$E$13,$E$14,$E$15,$E$16,$B50)</f>
        <v>0</v>
      </c>
    </row>
    <row r="51" spans="1:10" x14ac:dyDescent="0.25">
      <c r="A51" s="2" t="str">
        <f ca="1">IF(_xll.TM1RPTELISCONSOLIDATED($B$21,$B51),IF(_xll.TM1RPTELLEV($B$21,$B51)&lt;=3,_xll.TM1RPTELLEV($B$21,$B51),"D"),"N")</f>
        <v>N</v>
      </c>
      <c r="B51" s="34" t="s">
        <v>1440</v>
      </c>
      <c r="C51" s="2" t="str">
        <f ca="1">_xll.DBRA("tango_core_model:Indicator",$B51,$E$17)</f>
        <v>Tot_nb_vehicle_Hold_Tech</v>
      </c>
      <c r="D51" s="2" t="str">
        <f ca="1">_xll.DBRA("tango_core_model:Indicator",$B51,"Source_Indicator")</f>
        <v>calc</v>
      </c>
      <c r="E51" s="42">
        <f ca="1">_xll.DBRW($B$9,$E$11,$E$19,E$20,$E$12,$E$13,$E$14,$E$15,$E$16,$B51)</f>
        <v>0</v>
      </c>
      <c r="F51" s="42">
        <f ca="1">_xll.DBRW($B$9,$E$11,$E$19,F$20,$E$12,$E$13,$E$14,$E$15,$E$16,$B51)</f>
        <v>0</v>
      </c>
      <c r="G51" s="43">
        <f ca="1">_xll.DBRW($B$9,$E$11,$E$19,G$20,$E$12,$E$13,$E$14,$E$15,$E$16,$B51)</f>
        <v>0</v>
      </c>
      <c r="H51" s="2">
        <f ca="1">_xll.DBRW($B$9,$E$11,$H$19,H$20,$E$12,$E$13,$E$14,$E$15,$E$16,$B51)</f>
        <v>0</v>
      </c>
      <c r="I51" s="2">
        <f ca="1">_xll.DBRW($B$9,$E$11,$H$19,I$20,$E$12,$E$13,$E$14,$E$15,$E$16,$B51)</f>
        <v>0</v>
      </c>
      <c r="J51" s="2">
        <f ca="1">_xll.DBRW($B$9,$E$11,$H$19,J$20,$E$12,$E$13,$E$14,$E$15,$E$16,$B51)</f>
        <v>0</v>
      </c>
    </row>
    <row r="52" spans="1:10" x14ac:dyDescent="0.25">
      <c r="A52" s="2" t="str">
        <f ca="1">IF(_xll.TM1RPTELISCONSOLIDATED($B$21,$B52),IF(_xll.TM1RPTELLEV($B$21,$B52)&lt;=3,_xll.TM1RPTELLEV($B$21,$B52),"D"),"N")</f>
        <v>N</v>
      </c>
      <c r="B52" s="34" t="s">
        <v>1491</v>
      </c>
      <c r="C52" s="2" t="str">
        <f ca="1">_xll.DBRA("tango_core_model:Indicator",$B52,$E$17)</f>
        <v>Total des heures payées de maintenance et nettoyage de la flotte</v>
      </c>
      <c r="D52" s="2" t="str">
        <f ca="1">_xll.DBRA("tango_core_model:Indicator",$B52,"Source_Indicator")</f>
        <v>input_country</v>
      </c>
      <c r="E52" s="42">
        <f ca="1">_xll.DBRW($B$9,$E$11,$E$19,E$20,$E$12,$E$13,$E$14,$E$15,$E$16,$B52)</f>
        <v>0</v>
      </c>
      <c r="F52" s="42">
        <f ca="1">_xll.DBRW($B$9,$E$11,$E$19,F$20,$E$12,$E$13,$E$14,$E$15,$E$16,$B52)</f>
        <v>0</v>
      </c>
      <c r="G52" s="43">
        <f ca="1">_xll.DBRW($B$9,$E$11,$E$19,G$20,$E$12,$E$13,$E$14,$E$15,$E$16,$B52)</f>
        <v>0</v>
      </c>
      <c r="H52" s="2">
        <f ca="1">_xll.DBRW($B$9,$E$11,$H$19,H$20,$E$12,$E$13,$E$14,$E$15,$E$16,$B52)</f>
        <v>0</v>
      </c>
      <c r="I52" s="2">
        <f ca="1">_xll.DBRW($B$9,$E$11,$H$19,I$20,$E$12,$E$13,$E$14,$E$15,$E$16,$B52)</f>
        <v>0</v>
      </c>
      <c r="J52" s="2">
        <f ca="1">_xll.DBRW($B$9,$E$11,$H$19,J$20,$E$12,$E$13,$E$14,$E$15,$E$16,$B52)</f>
        <v>0</v>
      </c>
    </row>
    <row r="53" spans="1:10" x14ac:dyDescent="0.25">
      <c r="A53" s="2" t="str">
        <f ca="1">IF(_xll.TM1RPTELISCONSOLIDATED($B$21,$B53),IF(_xll.TM1RPTELLEV($B$21,$B53)&lt;=3,_xll.TM1RPTELLEV($B$21,$B53),"D"),"N")</f>
        <v>N</v>
      </c>
      <c r="B53" s="34" t="s">
        <v>1492</v>
      </c>
      <c r="C53" s="2" t="str">
        <f ca="1">_xll.DBRA("tango_core_model:Indicator",$B53,$E$17)</f>
        <v>Taux de panne</v>
      </c>
      <c r="D53" s="2" t="str">
        <f ca="1">_xll.DBRA("tango_core_model:Indicator",$B53,"Source_Indicator")</f>
        <v>calc</v>
      </c>
      <c r="E53" s="42">
        <f ca="1">_xll.DBRW($B$9,$E$11,$E$19,E$20,$E$12,$E$13,$E$14,$E$15,$E$16,$B53)</f>
        <v>0</v>
      </c>
      <c r="F53" s="42">
        <f ca="1">_xll.DBRW($B$9,$E$11,$E$19,F$20,$E$12,$E$13,$E$14,$E$15,$E$16,$B53)</f>
        <v>0</v>
      </c>
      <c r="G53" s="43">
        <f ca="1">_xll.DBRW($B$9,$E$11,$E$19,G$20,$E$12,$E$13,$E$14,$E$15,$E$16,$B53)</f>
        <v>0</v>
      </c>
      <c r="H53" s="2">
        <f ca="1">_xll.DBRW($B$9,$E$11,$H$19,H$20,$E$12,$E$13,$E$14,$E$15,$E$16,$B53)</f>
        <v>0</v>
      </c>
      <c r="I53" s="2">
        <f ca="1">_xll.DBRW($B$9,$E$11,$H$19,I$20,$E$12,$E$13,$E$14,$E$15,$E$16,$B53)</f>
        <v>0</v>
      </c>
      <c r="J53" s="2">
        <f ca="1">_xll.DBRW($B$9,$E$11,$H$19,J$20,$E$12,$E$13,$E$14,$E$15,$E$16,$B53)</f>
        <v>0</v>
      </c>
    </row>
    <row r="54" spans="1:10" x14ac:dyDescent="0.25">
      <c r="A54" s="2" t="str">
        <f ca="1">IF(_xll.TM1RPTELISCONSOLIDATED($B$21,$B54),IF(_xll.TM1RPTELLEV($B$21,$B54)&lt;=3,_xll.TM1RPTELLEV($B$21,$B54),"D"),"N")</f>
        <v>N</v>
      </c>
      <c r="B54" s="34" t="s">
        <v>1493</v>
      </c>
      <c r="C54" s="2" t="str">
        <f ca="1">_xll.DBRA("tango_core_model:Indicator",$B54,$E$17)</f>
        <v>Taux de réserve en %</v>
      </c>
      <c r="D54" s="2" t="str">
        <f ca="1">_xll.DBRA("tango_core_model:Indicator",$B54,"Source_Indicator")</f>
        <v>calc</v>
      </c>
      <c r="E54" s="42">
        <f ca="1">_xll.DBRW($B$9,$E$11,$E$19,E$20,$E$12,$E$13,$E$14,$E$15,$E$16,$B54)</f>
        <v>0</v>
      </c>
      <c r="F54" s="42">
        <f ca="1">_xll.DBRW($B$9,$E$11,$E$19,F$20,$E$12,$E$13,$E$14,$E$15,$E$16,$B54)</f>
        <v>0</v>
      </c>
      <c r="G54" s="43">
        <f ca="1">_xll.DBRW($B$9,$E$11,$E$19,G$20,$E$12,$E$13,$E$14,$E$15,$E$16,$B54)</f>
        <v>0</v>
      </c>
      <c r="H54" s="2">
        <f ca="1">_xll.DBRW($B$9,$E$11,$H$19,H$20,$E$12,$E$13,$E$14,$E$15,$E$16,$B54)</f>
        <v>0</v>
      </c>
      <c r="I54" s="2">
        <f ca="1">_xll.DBRW($B$9,$E$11,$H$19,I$20,$E$12,$E$13,$E$14,$E$15,$E$16,$B54)</f>
        <v>0</v>
      </c>
      <c r="J54" s="2">
        <f ca="1">_xll.DBRW($B$9,$E$11,$H$19,J$20,$E$12,$E$13,$E$14,$E$15,$E$16,$B54)</f>
        <v>0</v>
      </c>
    </row>
    <row r="55" spans="1:10" x14ac:dyDescent="0.25">
      <c r="A55" s="2" t="str">
        <f ca="1">IF(_xll.TM1RPTELISCONSOLIDATED($B$21,$B55),IF(_xll.TM1RPTELLEV($B$21,$B55)&lt;=3,_xll.TM1RPTELLEV($B$21,$B55),"D"),"N")</f>
        <v>N</v>
      </c>
      <c r="B55" s="34" t="s">
        <v>1494</v>
      </c>
      <c r="C55" s="2" t="str">
        <f ca="1">_xll.DBRA("tango_core_model:Indicator",$B55,$E$17)</f>
        <v>Parc cible</v>
      </c>
      <c r="D55" s="2" t="str">
        <f ca="1">_xll.DBRA("tango_core_model:Indicator",$B55,"Source_Indicator")</f>
        <v>calc</v>
      </c>
      <c r="E55" s="42">
        <f ca="1">_xll.DBRW($B$9,$E$11,$E$19,E$20,$E$12,$E$13,$E$14,$E$15,$E$16,$B55)</f>
        <v>0</v>
      </c>
      <c r="F55" s="42">
        <f ca="1">_xll.DBRW($B$9,$E$11,$E$19,F$20,$E$12,$E$13,$E$14,$E$15,$E$16,$B55)</f>
        <v>0</v>
      </c>
      <c r="G55" s="43">
        <f ca="1">_xll.DBRW($B$9,$E$11,$E$19,G$20,$E$12,$E$13,$E$14,$E$15,$E$16,$B55)</f>
        <v>0</v>
      </c>
      <c r="H55" s="2">
        <f ca="1">_xll.DBRW($B$9,$E$11,$H$19,H$20,$E$12,$E$13,$E$14,$E$15,$E$16,$B55)</f>
        <v>0</v>
      </c>
      <c r="I55" s="2">
        <f ca="1">_xll.DBRW($B$9,$E$11,$H$19,I$20,$E$12,$E$13,$E$14,$E$15,$E$16,$B55)</f>
        <v>0</v>
      </c>
      <c r="J55" s="2">
        <f ca="1">_xll.DBRW($B$9,$E$11,$H$19,J$20,$E$12,$E$13,$E$14,$E$15,$E$16,$B55)</f>
        <v>0</v>
      </c>
    </row>
    <row r="56" spans="1:10" x14ac:dyDescent="0.25">
      <c r="A56" s="2" t="str">
        <f ca="1">IF(_xll.TM1RPTELISCONSOLIDATED($B$21,$B56),IF(_xll.TM1RPTELLEV($B$21,$B56)&lt;=3,_xll.TM1RPTELLEV($B$21,$B56),"D"),"N")</f>
        <v>N</v>
      </c>
      <c r="B56" s="34" t="s">
        <v>1495</v>
      </c>
      <c r="C56" s="2" t="str">
        <f ca="1">_xll.DBRA("tango_core_model:Indicator",$B56,$E$17)</f>
        <v>Parc cible Count Tech</v>
      </c>
      <c r="D56" s="2" t="str">
        <f ca="1">_xll.DBRA("tango_core_model:Indicator",$B56,"Source_Indicator")</f>
        <v>calc</v>
      </c>
      <c r="E56" s="42">
        <f ca="1">_xll.DBRW($B$9,$E$11,$E$19,E$20,$E$12,$E$13,$E$14,$E$15,$E$16,$B56)</f>
        <v>0</v>
      </c>
      <c r="F56" s="42">
        <f ca="1">_xll.DBRW($B$9,$E$11,$E$19,F$20,$E$12,$E$13,$E$14,$E$15,$E$16,$B56)</f>
        <v>0</v>
      </c>
      <c r="G56" s="43">
        <f ca="1">_xll.DBRW($B$9,$E$11,$E$19,G$20,$E$12,$E$13,$E$14,$E$15,$E$16,$B56)</f>
        <v>0</v>
      </c>
      <c r="H56" s="2">
        <f ca="1">_xll.DBRW($B$9,$E$11,$H$19,H$20,$E$12,$E$13,$E$14,$E$15,$E$16,$B56)</f>
        <v>0</v>
      </c>
      <c r="I56" s="2">
        <f ca="1">_xll.DBRW($B$9,$E$11,$H$19,I$20,$E$12,$E$13,$E$14,$E$15,$E$16,$B56)</f>
        <v>0</v>
      </c>
      <c r="J56" s="2">
        <f ca="1">_xll.DBRW($B$9,$E$11,$H$19,J$20,$E$12,$E$13,$E$14,$E$15,$E$16,$B56)</f>
        <v>0</v>
      </c>
    </row>
    <row r="57" spans="1:10" x14ac:dyDescent="0.25">
      <c r="A57" s="2" t="str">
        <f ca="1">IF(_xll.TM1RPTELISCONSOLIDATED($B$21,$B57),IF(_xll.TM1RPTELLEV($B$21,$B57)&lt;=3,_xll.TM1RPTELLEV($B$21,$B57),"D"),"N")</f>
        <v>N</v>
      </c>
      <c r="B57" s="34" t="s">
        <v>1496</v>
      </c>
      <c r="C57" s="2" t="str">
        <f ca="1">_xll.DBRA("tango_core_model:Indicator",$B57,$E$17)</f>
        <v>Parc cible Count Tech 2</v>
      </c>
      <c r="D57" s="2" t="str">
        <f ca="1">_xll.DBRA("tango_core_model:Indicator",$B57,"Source_Indicator")</f>
        <v>calc</v>
      </c>
      <c r="E57" s="42">
        <f ca="1">_xll.DBRW($B$9,$E$11,$E$19,E$20,$E$12,$E$13,$E$14,$E$15,$E$16,$B57)</f>
        <v>0</v>
      </c>
      <c r="F57" s="42">
        <f ca="1">_xll.DBRW($B$9,$E$11,$E$19,F$20,$E$12,$E$13,$E$14,$E$15,$E$16,$B57)</f>
        <v>0</v>
      </c>
      <c r="G57" s="43">
        <f ca="1">_xll.DBRW($B$9,$E$11,$E$19,G$20,$E$12,$E$13,$E$14,$E$15,$E$16,$B57)</f>
        <v>0</v>
      </c>
      <c r="H57" s="2">
        <f ca="1">_xll.DBRW($B$9,$E$11,$H$19,H$20,$E$12,$E$13,$E$14,$E$15,$E$16,$B57)</f>
        <v>0</v>
      </c>
      <c r="I57" s="2">
        <f ca="1">_xll.DBRW($B$9,$E$11,$H$19,I$20,$E$12,$E$13,$E$14,$E$15,$E$16,$B57)</f>
        <v>0</v>
      </c>
      <c r="J57" s="2">
        <f ca="1">_xll.DBRW($B$9,$E$11,$H$19,J$20,$E$12,$E$13,$E$14,$E$15,$E$16,$B57)</f>
        <v>0</v>
      </c>
    </row>
    <row r="58" spans="1:10" x14ac:dyDescent="0.25">
      <c r="A58" s="2" t="str">
        <f ca="1">IF(_xll.TM1RPTELISCONSOLIDATED($B$21,$B58),IF(_xll.TM1RPTELLEV($B$21,$B58)&lt;=3,_xll.TM1RPTELLEV($B$21,$B58),"D"),"N")</f>
        <v>N</v>
      </c>
      <c r="B58" s="34" t="s">
        <v>1497</v>
      </c>
      <c r="C58" s="2" t="str">
        <f ca="1">_xll.DBRA("tango_core_model:Indicator",$B58,$E$17)</f>
        <v>Parc cible Hold Tech</v>
      </c>
      <c r="D58" s="2" t="str">
        <f ca="1">_xll.DBRA("tango_core_model:Indicator",$B58,"Source_Indicator")</f>
        <v>calc</v>
      </c>
      <c r="E58" s="42">
        <f ca="1">_xll.DBRW($B$9,$E$11,$E$19,E$20,$E$12,$E$13,$E$14,$E$15,$E$16,$B58)</f>
        <v>0</v>
      </c>
      <c r="F58" s="42">
        <f ca="1">_xll.DBRW($B$9,$E$11,$E$19,F$20,$E$12,$E$13,$E$14,$E$15,$E$16,$B58)</f>
        <v>0</v>
      </c>
      <c r="G58" s="43">
        <f ca="1">_xll.DBRW($B$9,$E$11,$E$19,G$20,$E$12,$E$13,$E$14,$E$15,$E$16,$B58)</f>
        <v>0</v>
      </c>
      <c r="H58" s="2">
        <f ca="1">_xll.DBRW($B$9,$E$11,$H$19,H$20,$E$12,$E$13,$E$14,$E$15,$E$16,$B58)</f>
        <v>0</v>
      </c>
      <c r="I58" s="2">
        <f ca="1">_xll.DBRW($B$9,$E$11,$H$19,I$20,$E$12,$E$13,$E$14,$E$15,$E$16,$B58)</f>
        <v>0</v>
      </c>
      <c r="J58" s="2">
        <f ca="1">_xll.DBRW($B$9,$E$11,$H$19,J$20,$E$12,$E$13,$E$14,$E$15,$E$16,$B58)</f>
        <v>0</v>
      </c>
    </row>
    <row r="59" spans="1:10" x14ac:dyDescent="0.25">
      <c r="A59" s="2" t="str">
        <f ca="1">IF(_xll.TM1RPTELISCONSOLIDATED($B$21,$B59),IF(_xll.TM1RPTELLEV($B$21,$B59)&lt;=3,_xll.TM1RPTELLEV($B$21,$B59),"D"),"N")</f>
        <v>N</v>
      </c>
      <c r="B59" s="33" t="s">
        <v>1498</v>
      </c>
      <c r="C59" s="10" t="str">
        <f ca="1">_xll.DBRA("tango_core_model:Indicator",$B59,$E$17)</f>
        <v>SECURITE</v>
      </c>
      <c r="D59" s="10" t="str">
        <f ca="1">_xll.DBRA("tango_core_model:Indicator",$B59,"Source_Indicator")</f>
        <v/>
      </c>
      <c r="E59" s="40">
        <f ca="1">_xll.DBRW($B$9,$E$11,$E$19,E$20,$E$12,$E$13,$E$14,$E$15,$E$16,$B59)</f>
        <v>0</v>
      </c>
      <c r="F59" s="40">
        <f ca="1">_xll.DBRW($B$9,$E$11,$E$19,F$20,$E$12,$E$13,$E$14,$E$15,$E$16,$B59)</f>
        <v>0</v>
      </c>
      <c r="G59" s="41">
        <f ca="1">_xll.DBRW($B$9,$E$11,$E$19,G$20,$E$12,$E$13,$E$14,$E$15,$E$16,$B59)</f>
        <v>0</v>
      </c>
      <c r="H59" s="10">
        <f ca="1">_xll.DBRW($B$9,$E$11,$H$19,H$20,$E$12,$E$13,$E$14,$E$15,$E$16,$B59)</f>
        <v>0</v>
      </c>
      <c r="I59" s="10">
        <f ca="1">_xll.DBRW($B$9,$E$11,$H$19,I$20,$E$12,$E$13,$E$14,$E$15,$E$16,$B59)</f>
        <v>0</v>
      </c>
      <c r="J59" s="10">
        <f ca="1">_xll.DBRW($B$9,$E$11,$H$19,J$20,$E$12,$E$13,$E$14,$E$15,$E$16,$B59)</f>
        <v>0</v>
      </c>
    </row>
    <row r="60" spans="1:10" x14ac:dyDescent="0.25">
      <c r="A60" s="2" t="str">
        <f ca="1">IF(_xll.TM1RPTELISCONSOLIDATED($B$21,$B60),IF(_xll.TM1RPTELLEV($B$21,$B60)&lt;=3,_xll.TM1RPTELLEV($B$21,$B60),"D"),"N")</f>
        <v>N</v>
      </c>
      <c r="B60" s="34" t="s">
        <v>1499</v>
      </c>
      <c r="C60" s="2" t="str">
        <f ca="1">_xll.DBRA("tango_core_model:Indicator",$B60,$E$17)</f>
        <v>Nombre total d'accidents du travail</v>
      </c>
      <c r="D60" s="2" t="str">
        <f ca="1">_xll.DBRA("tango_core_model:Indicator",$B60,"Source_Indicator")</f>
        <v>input_country</v>
      </c>
      <c r="E60" s="42">
        <f ca="1">_xll.DBRW($B$9,$E$11,$E$19,E$20,$E$12,$E$13,$E$14,$E$15,$E$16,$B60)</f>
        <v>0</v>
      </c>
      <c r="F60" s="42">
        <f ca="1">_xll.DBRW($B$9,$E$11,$E$19,F$20,$E$12,$E$13,$E$14,$E$15,$E$16,$B60)</f>
        <v>0</v>
      </c>
      <c r="G60" s="43">
        <f ca="1">_xll.DBRW($B$9,$E$11,$E$19,G$20,$E$12,$E$13,$E$14,$E$15,$E$16,$B60)</f>
        <v>0</v>
      </c>
      <c r="H60" s="2">
        <f ca="1">_xll.DBRW($B$9,$E$11,$H$19,H$20,$E$12,$E$13,$E$14,$E$15,$E$16,$B60)</f>
        <v>0</v>
      </c>
      <c r="I60" s="2">
        <f ca="1">_xll.DBRW($B$9,$E$11,$H$19,I$20,$E$12,$E$13,$E$14,$E$15,$E$16,$B60)</f>
        <v>0</v>
      </c>
      <c r="J60" s="2">
        <f ca="1">_xll.DBRW($B$9,$E$11,$H$19,J$20,$E$12,$E$13,$E$14,$E$15,$E$16,$B60)</f>
        <v>0</v>
      </c>
    </row>
    <row r="61" spans="1:10" x14ac:dyDescent="0.25">
      <c r="A61" s="2" t="str">
        <f ca="1">IF(_xll.TM1RPTELISCONSOLIDATED($B$21,$B61),IF(_xll.TM1RPTELLEV($B$21,$B61)&lt;=3,_xll.TM1RPTELLEV($B$21,$B61),"D"),"N")</f>
        <v>N</v>
      </c>
      <c r="B61" s="34" t="s">
        <v>1500</v>
      </c>
      <c r="C61" s="2" t="str">
        <f ca="1">_xll.DBRA("tango_core_model:Indicator",$B61,$E$17)</f>
        <v>Nombre total de jours calendaires perdus</v>
      </c>
      <c r="D61" s="2" t="str">
        <f ca="1">_xll.DBRA("tango_core_model:Indicator",$B61,"Source_Indicator")</f>
        <v>input_country</v>
      </c>
      <c r="E61" s="42">
        <f ca="1">_xll.DBRW($B$9,$E$11,$E$19,E$20,$E$12,$E$13,$E$14,$E$15,$E$16,$B61)</f>
        <v>0</v>
      </c>
      <c r="F61" s="42">
        <f ca="1">_xll.DBRW($B$9,$E$11,$E$19,F$20,$E$12,$E$13,$E$14,$E$15,$E$16,$B61)</f>
        <v>0</v>
      </c>
      <c r="G61" s="43">
        <f ca="1">_xll.DBRW($B$9,$E$11,$E$19,G$20,$E$12,$E$13,$E$14,$E$15,$E$16,$B61)</f>
        <v>0</v>
      </c>
      <c r="H61" s="2">
        <f ca="1">_xll.DBRW($B$9,$E$11,$H$19,H$20,$E$12,$E$13,$E$14,$E$15,$E$16,$B61)</f>
        <v>0</v>
      </c>
      <c r="I61" s="2">
        <f ca="1">_xll.DBRW($B$9,$E$11,$H$19,I$20,$E$12,$E$13,$E$14,$E$15,$E$16,$B61)</f>
        <v>0</v>
      </c>
      <c r="J61" s="2">
        <f ca="1">_xll.DBRW($B$9,$E$11,$H$19,J$20,$E$12,$E$13,$E$14,$E$15,$E$16,$B61)</f>
        <v>0</v>
      </c>
    </row>
    <row r="62" spans="1:10" x14ac:dyDescent="0.25">
      <c r="A62" s="2" t="str">
        <f ca="1">IF(_xll.TM1RPTELISCONSOLIDATED($B$21,$B62),IF(_xll.TM1RPTELLEV($B$21,$B62)&lt;=3,_xll.TM1RPTELLEV($B$21,$B62),"D"),"N")</f>
        <v>N</v>
      </c>
      <c r="B62" s="34" t="s">
        <v>1501</v>
      </c>
      <c r="C62" s="2" t="str">
        <f ca="1">_xll.DBRA("tango_core_model:Indicator",$B62,$E$17)</f>
        <v>Nombre total d'accidents-véhicule</v>
      </c>
      <c r="D62" s="2" t="str">
        <f ca="1">_xll.DBRA("tango_core_model:Indicator",$B62,"Source_Indicator")</f>
        <v>input_country</v>
      </c>
      <c r="E62" s="42">
        <f ca="1">_xll.DBRW($B$9,$E$11,$E$19,E$20,$E$12,$E$13,$E$14,$E$15,$E$16,$B62)</f>
        <v>0</v>
      </c>
      <c r="F62" s="42">
        <f ca="1">_xll.DBRW($B$9,$E$11,$E$19,F$20,$E$12,$E$13,$E$14,$E$15,$E$16,$B62)</f>
        <v>0</v>
      </c>
      <c r="G62" s="43">
        <f ca="1">_xll.DBRW($B$9,$E$11,$E$19,G$20,$E$12,$E$13,$E$14,$E$15,$E$16,$B62)</f>
        <v>0</v>
      </c>
      <c r="H62" s="2">
        <f ca="1">_xll.DBRW($B$9,$E$11,$H$19,H$20,$E$12,$E$13,$E$14,$E$15,$E$16,$B62)</f>
        <v>0</v>
      </c>
      <c r="I62" s="2">
        <f ca="1">_xll.DBRW($B$9,$E$11,$H$19,I$20,$E$12,$E$13,$E$14,$E$15,$E$16,$B62)</f>
        <v>0</v>
      </c>
      <c r="J62" s="2">
        <f ca="1">_xll.DBRW($B$9,$E$11,$H$19,J$20,$E$12,$E$13,$E$14,$E$15,$E$16,$B62)</f>
        <v>0</v>
      </c>
    </row>
    <row r="63" spans="1:10" x14ac:dyDescent="0.25">
      <c r="A63" s="2" t="str">
        <f ca="1">IF(_xll.TM1RPTELISCONSOLIDATED($B$21,$B63),IF(_xll.TM1RPTELLEV($B$21,$B63)&lt;=3,_xll.TM1RPTELLEV($B$21,$B63),"D"),"N")</f>
        <v>N</v>
      </c>
      <c r="B63" s="34" t="s">
        <v>1502</v>
      </c>
      <c r="C63" s="2" t="str">
        <f ca="1">_xll.DBRA("tango_core_model:Indicator",$B63,$E$17)</f>
        <v>Nombre total d'accidents-passager mineurs</v>
      </c>
      <c r="D63" s="2" t="str">
        <f ca="1">_xll.DBRA("tango_core_model:Indicator",$B63,"Source_Indicator")</f>
        <v>input_country</v>
      </c>
      <c r="E63" s="42">
        <f ca="1">_xll.DBRW($B$9,$E$11,$E$19,E$20,$E$12,$E$13,$E$14,$E$15,$E$16,$B63)</f>
        <v>0</v>
      </c>
      <c r="F63" s="42">
        <f ca="1">_xll.DBRW($B$9,$E$11,$E$19,F$20,$E$12,$E$13,$E$14,$E$15,$E$16,$B63)</f>
        <v>0</v>
      </c>
      <c r="G63" s="43">
        <f ca="1">_xll.DBRW($B$9,$E$11,$E$19,G$20,$E$12,$E$13,$E$14,$E$15,$E$16,$B63)</f>
        <v>0</v>
      </c>
      <c r="H63" s="2">
        <f ca="1">_xll.DBRW($B$9,$E$11,$H$19,H$20,$E$12,$E$13,$E$14,$E$15,$E$16,$B63)</f>
        <v>0</v>
      </c>
      <c r="I63" s="2">
        <f ca="1">_xll.DBRW($B$9,$E$11,$H$19,I$20,$E$12,$E$13,$E$14,$E$15,$E$16,$B63)</f>
        <v>0</v>
      </c>
      <c r="J63" s="2">
        <f ca="1">_xll.DBRW($B$9,$E$11,$H$19,J$20,$E$12,$E$13,$E$14,$E$15,$E$16,$B63)</f>
        <v>0</v>
      </c>
    </row>
    <row r="64" spans="1:10" x14ac:dyDescent="0.25">
      <c r="A64" s="2" t="str">
        <f ca="1">IF(_xll.TM1RPTELISCONSOLIDATED($B$21,$B64),IF(_xll.TM1RPTELLEV($B$21,$B64)&lt;=3,_xll.TM1RPTELLEV($B$21,$B64),"D"),"N")</f>
        <v>N</v>
      </c>
      <c r="B64" s="34" t="s">
        <v>1503</v>
      </c>
      <c r="C64" s="2" t="str">
        <f ca="1">_xll.DBRA("tango_core_model:Indicator",$B64,$E$17)</f>
        <v>Nombre total d'accidents-passager graves</v>
      </c>
      <c r="D64" s="2" t="str">
        <f ca="1">_xll.DBRA("tango_core_model:Indicator",$B64,"Source_Indicator")</f>
        <v>input_country</v>
      </c>
      <c r="E64" s="42">
        <f ca="1">_xll.DBRW($B$9,$E$11,$E$19,E$20,$E$12,$E$13,$E$14,$E$15,$E$16,$B64)</f>
        <v>0</v>
      </c>
      <c r="F64" s="42">
        <f ca="1">_xll.DBRW($B$9,$E$11,$E$19,F$20,$E$12,$E$13,$E$14,$E$15,$E$16,$B64)</f>
        <v>0</v>
      </c>
      <c r="G64" s="43">
        <f ca="1">_xll.DBRW($B$9,$E$11,$E$19,G$20,$E$12,$E$13,$E$14,$E$15,$E$16,$B64)</f>
        <v>0</v>
      </c>
      <c r="H64" s="2">
        <f ca="1">_xll.DBRW($B$9,$E$11,$H$19,H$20,$E$12,$E$13,$E$14,$E$15,$E$16,$B64)</f>
        <v>0</v>
      </c>
      <c r="I64" s="2">
        <f ca="1">_xll.DBRW($B$9,$E$11,$H$19,I$20,$E$12,$E$13,$E$14,$E$15,$E$16,$B64)</f>
        <v>0</v>
      </c>
      <c r="J64" s="2">
        <f ca="1">_xll.DBRW($B$9,$E$11,$H$19,J$20,$E$12,$E$13,$E$14,$E$15,$E$16,$B64)</f>
        <v>0</v>
      </c>
    </row>
    <row r="65" spans="1:10" x14ac:dyDescent="0.25">
      <c r="A65" s="2" t="str">
        <f ca="1">IF(_xll.TM1RPTELISCONSOLIDATED($B$21,$B65),IF(_xll.TM1RPTELLEV($B$21,$B65)&lt;=3,_xll.TM1RPTELLEV($B$21,$B65),"D"),"N")</f>
        <v>N</v>
      </c>
      <c r="B65" s="34" t="s">
        <v>1504</v>
      </c>
      <c r="C65" s="2" t="str">
        <f ca="1">_xll.DBRA("tango_core_model:Indicator",$B65,$E$17)</f>
        <v>Nombre de passagers tués</v>
      </c>
      <c r="D65" s="2" t="str">
        <f ca="1">_xll.DBRA("tango_core_model:Indicator",$B65,"Source_Indicator")</f>
        <v>input_country</v>
      </c>
      <c r="E65" s="42">
        <f ca="1">_xll.DBRW($B$9,$E$11,$E$19,E$20,$E$12,$E$13,$E$14,$E$15,$E$16,$B65)</f>
        <v>0</v>
      </c>
      <c r="F65" s="42">
        <f ca="1">_xll.DBRW($B$9,$E$11,$E$19,F$20,$E$12,$E$13,$E$14,$E$15,$E$16,$B65)</f>
        <v>0</v>
      </c>
      <c r="G65" s="43">
        <f ca="1">_xll.DBRW($B$9,$E$11,$E$19,G$20,$E$12,$E$13,$E$14,$E$15,$E$16,$B65)</f>
        <v>0</v>
      </c>
      <c r="H65" s="2">
        <f ca="1">_xll.DBRW($B$9,$E$11,$H$19,H$20,$E$12,$E$13,$E$14,$E$15,$E$16,$B65)</f>
        <v>0</v>
      </c>
      <c r="I65" s="2">
        <f ca="1">_xll.DBRW($B$9,$E$11,$H$19,I$20,$E$12,$E$13,$E$14,$E$15,$E$16,$B65)</f>
        <v>0</v>
      </c>
      <c r="J65" s="2">
        <f ca="1">_xll.DBRW($B$9,$E$11,$H$19,J$20,$E$12,$E$13,$E$14,$E$15,$E$16,$B65)</f>
        <v>0</v>
      </c>
    </row>
    <row r="66" spans="1:10" x14ac:dyDescent="0.25">
      <c r="A66" s="2" t="str">
        <f ca="1">IF(_xll.TM1RPTELISCONSOLIDATED($B$21,$B66),IF(_xll.TM1RPTELLEV($B$21,$B66)&lt;=3,_xll.TM1RPTELLEV($B$21,$B66),"D"),"N")</f>
        <v>N</v>
      </c>
      <c r="B66" s="34" t="s">
        <v>1505</v>
      </c>
      <c r="C66" s="2" t="str">
        <f ca="1">_xll.DBRA("tango_core_model:Indicator",$B66,$E$17)</f>
        <v>Nombre de passagers blessés au 1000 000 km</v>
      </c>
      <c r="D66" s="2" t="str">
        <f ca="1">_xll.DBRA("tango_core_model:Indicator",$B66,"Source_Indicator")</f>
        <v>calc</v>
      </c>
      <c r="E66" s="42">
        <f ca="1">_xll.DBRW($B$9,$E$11,$E$19,E$20,$E$12,$E$13,$E$14,$E$15,$E$16,$B66)</f>
        <v>0</v>
      </c>
      <c r="F66" s="42">
        <f ca="1">_xll.DBRW($B$9,$E$11,$E$19,F$20,$E$12,$E$13,$E$14,$E$15,$E$16,$B66)</f>
        <v>0</v>
      </c>
      <c r="G66" s="43">
        <f ca="1">_xll.DBRW($B$9,$E$11,$E$19,G$20,$E$12,$E$13,$E$14,$E$15,$E$16,$B66)</f>
        <v>0</v>
      </c>
      <c r="H66" s="2">
        <f ca="1">_xll.DBRW($B$9,$E$11,$H$19,H$20,$E$12,$E$13,$E$14,$E$15,$E$16,$B66)</f>
        <v>0</v>
      </c>
      <c r="I66" s="2">
        <f ca="1">_xll.DBRW($B$9,$E$11,$H$19,I$20,$E$12,$E$13,$E$14,$E$15,$E$16,$B66)</f>
        <v>0</v>
      </c>
      <c r="J66" s="2">
        <f ca="1">_xll.DBRW($B$9,$E$11,$H$19,J$20,$E$12,$E$13,$E$14,$E$15,$E$16,$B66)</f>
        <v>0</v>
      </c>
    </row>
    <row r="67" spans="1:10" x14ac:dyDescent="0.25">
      <c r="A67" s="2" t="str">
        <f ca="1">IF(_xll.TM1RPTELISCONSOLIDATED($B$21,$B67),IF(_xll.TM1RPTELLEV($B$21,$B67)&lt;=3,_xll.TM1RPTELLEV($B$21,$B67),"D"),"N")</f>
        <v>N</v>
      </c>
      <c r="B67" s="34" t="s">
        <v>1506</v>
      </c>
      <c r="C67" s="2" t="str">
        <f ca="1">_xll.DBRA("tango_core_model:Indicator",$B67,$E$17)</f>
        <v>Accidents du Travail - Taux de fréquence par 1 000 000 d'heures travaillées</v>
      </c>
      <c r="D67" s="2" t="str">
        <f ca="1">_xll.DBRA("tango_core_model:Indicator",$B67,"Source_Indicator")</f>
        <v>calc</v>
      </c>
      <c r="E67" s="42">
        <f ca="1">_xll.DBRW($B$9,$E$11,$E$19,E$20,$E$12,$E$13,$E$14,$E$15,$E$16,$B67)</f>
        <v>0</v>
      </c>
      <c r="F67" s="42">
        <f ca="1">_xll.DBRW($B$9,$E$11,$E$19,F$20,$E$12,$E$13,$E$14,$E$15,$E$16,$B67)</f>
        <v>0</v>
      </c>
      <c r="G67" s="43">
        <f ca="1">_xll.DBRW($B$9,$E$11,$E$19,G$20,$E$12,$E$13,$E$14,$E$15,$E$16,$B67)</f>
        <v>0</v>
      </c>
      <c r="H67" s="2">
        <f ca="1">_xll.DBRW($B$9,$E$11,$H$19,H$20,$E$12,$E$13,$E$14,$E$15,$E$16,$B67)</f>
        <v>0</v>
      </c>
      <c r="I67" s="2">
        <f ca="1">_xll.DBRW($B$9,$E$11,$H$19,I$20,$E$12,$E$13,$E$14,$E$15,$E$16,$B67)</f>
        <v>0</v>
      </c>
      <c r="J67" s="2">
        <f ca="1">_xll.DBRW($B$9,$E$11,$H$19,J$20,$E$12,$E$13,$E$14,$E$15,$E$16,$B67)</f>
        <v>0</v>
      </c>
    </row>
    <row r="68" spans="1:10" x14ac:dyDescent="0.25">
      <c r="A68" s="2" t="str">
        <f ca="1">IF(_xll.TM1RPTELISCONSOLIDATED($B$21,$B68),IF(_xll.TM1RPTELLEV($B$21,$B68)&lt;=3,_xll.TM1RPTELLEV($B$21,$B68),"D"),"N")</f>
        <v>N</v>
      </c>
      <c r="B68" s="34" t="s">
        <v>1507</v>
      </c>
      <c r="C68" s="2" t="str">
        <f ca="1">_xll.DBRA("tango_core_model:Indicator",$B68,$E$17)</f>
        <v>Accidents du Travail - Taux de sévérité par 1 000 d'heures travaillées</v>
      </c>
      <c r="D68" s="2" t="str">
        <f ca="1">_xll.DBRA("tango_core_model:Indicator",$B68,"Source_Indicator")</f>
        <v>calc</v>
      </c>
      <c r="E68" s="42">
        <f ca="1">_xll.DBRW($B$9,$E$11,$E$19,E$20,$E$12,$E$13,$E$14,$E$15,$E$16,$B68)</f>
        <v>0</v>
      </c>
      <c r="F68" s="42">
        <f ca="1">_xll.DBRW($B$9,$E$11,$E$19,F$20,$E$12,$E$13,$E$14,$E$15,$E$16,$B68)</f>
        <v>0</v>
      </c>
      <c r="G68" s="43">
        <f ca="1">_xll.DBRW($B$9,$E$11,$E$19,G$20,$E$12,$E$13,$E$14,$E$15,$E$16,$B68)</f>
        <v>0</v>
      </c>
      <c r="H68" s="2">
        <f ca="1">_xll.DBRW($B$9,$E$11,$H$19,H$20,$E$12,$E$13,$E$14,$E$15,$E$16,$B68)</f>
        <v>0</v>
      </c>
      <c r="I68" s="2">
        <f ca="1">_xll.DBRW($B$9,$E$11,$H$19,I$20,$E$12,$E$13,$E$14,$E$15,$E$16,$B68)</f>
        <v>0</v>
      </c>
      <c r="J68" s="2">
        <f ca="1">_xll.DBRW($B$9,$E$11,$H$19,J$20,$E$12,$E$13,$E$14,$E$15,$E$16,$B68)</f>
        <v>0</v>
      </c>
    </row>
    <row r="69" spans="1:10" x14ac:dyDescent="0.25">
      <c r="A69" s="2" t="str">
        <f ca="1">IF(_xll.TM1RPTELISCONSOLIDATED($B$21,$B69),IF(_xll.TM1RPTELLEV($B$21,$B69)&lt;=3,_xll.TM1RPTELLEV($B$21,$B69),"D"),"N")</f>
        <v>N</v>
      </c>
      <c r="B69" s="34" t="s">
        <v>1508</v>
      </c>
      <c r="C69" s="2" t="str">
        <f ca="1">_xll.DBRA("tango_core_model:Indicator",$B69,$E$17)</f>
        <v>Fréquence d'accidents-véhicule au 1 000 000 km</v>
      </c>
      <c r="D69" s="2" t="str">
        <f ca="1">_xll.DBRA("tango_core_model:Indicator",$B69,"Source_Indicator")</f>
        <v>calc</v>
      </c>
      <c r="E69" s="42">
        <f ca="1">_xll.DBRW($B$9,$E$11,$E$19,E$20,$E$12,$E$13,$E$14,$E$15,$E$16,$B69)</f>
        <v>0</v>
      </c>
      <c r="F69" s="42">
        <f ca="1">_xll.DBRW($B$9,$E$11,$E$19,F$20,$E$12,$E$13,$E$14,$E$15,$E$16,$B69)</f>
        <v>0</v>
      </c>
      <c r="G69" s="43">
        <f ca="1">_xll.DBRW($B$9,$E$11,$E$19,G$20,$E$12,$E$13,$E$14,$E$15,$E$16,$B69)</f>
        <v>0</v>
      </c>
      <c r="H69" s="2">
        <f ca="1">_xll.DBRW($B$9,$E$11,$H$19,H$20,$E$12,$E$13,$E$14,$E$15,$E$16,$B69)</f>
        <v>0</v>
      </c>
      <c r="I69" s="2">
        <f ca="1">_xll.DBRW($B$9,$E$11,$H$19,I$20,$E$12,$E$13,$E$14,$E$15,$E$16,$B69)</f>
        <v>0</v>
      </c>
      <c r="J69" s="2">
        <f ca="1">_xll.DBRW($B$9,$E$11,$H$19,J$20,$E$12,$E$13,$E$14,$E$15,$E$16,$B69)</f>
        <v>0</v>
      </c>
    </row>
    <row r="70" spans="1:10" x14ac:dyDescent="0.25">
      <c r="A70" s="2" t="str">
        <f ca="1">IF(_xll.TM1RPTELISCONSOLIDATED($B$21,$B70),IF(_xll.TM1RPTELLEV($B$21,$B70)&lt;=3,_xll.TM1RPTELLEV($B$21,$B70),"D"),"N")</f>
        <v>N</v>
      </c>
      <c r="B70" s="34" t="s">
        <v>1509</v>
      </c>
      <c r="C70" s="2" t="str">
        <f ca="1">_xll.DBRA("tango_core_model:Indicator",$B70,$E$17)</f>
        <v>SPAD (Signal Passé en Situation de Danger)</v>
      </c>
      <c r="D70" s="2" t="str">
        <f ca="1">_xll.DBRA("tango_core_model:Indicator",$B70,"Source_Indicator")</f>
        <v>input_country</v>
      </c>
      <c r="E70" s="42">
        <f ca="1">_xll.DBRW($B$9,$E$11,$E$19,E$20,$E$12,$E$13,$E$14,$E$15,$E$16,$B70)</f>
        <v>0</v>
      </c>
      <c r="F70" s="42">
        <f ca="1">_xll.DBRW($B$9,$E$11,$E$19,F$20,$E$12,$E$13,$E$14,$E$15,$E$16,$B70)</f>
        <v>0</v>
      </c>
      <c r="G70" s="43">
        <f ca="1">_xll.DBRW($B$9,$E$11,$E$19,G$20,$E$12,$E$13,$E$14,$E$15,$E$16,$B70)</f>
        <v>0</v>
      </c>
      <c r="H70" s="2">
        <f ca="1">_xll.DBRW($B$9,$E$11,$H$19,H$20,$E$12,$E$13,$E$14,$E$15,$E$16,$B70)</f>
        <v>0</v>
      </c>
      <c r="I70" s="2">
        <f ca="1">_xll.DBRW($B$9,$E$11,$H$19,I$20,$E$12,$E$13,$E$14,$E$15,$E$16,$B70)</f>
        <v>0</v>
      </c>
      <c r="J70" s="2">
        <f ca="1">_xll.DBRW($B$9,$E$11,$H$19,J$20,$E$12,$E$13,$E$14,$E$15,$E$16,$B70)</f>
        <v>0</v>
      </c>
    </row>
    <row r="71" spans="1:10" x14ac:dyDescent="0.25">
      <c r="A71" s="2" t="str">
        <f ca="1">IF(_xll.TM1RPTELISCONSOLIDATED($B$21,$B71),IF(_xll.TM1RPTELLEV($B$21,$B71)&lt;=3,_xll.TM1RPTELLEV($B$21,$B71),"D"),"N")</f>
        <v>N</v>
      </c>
      <c r="B71" s="34" t="s">
        <v>1510</v>
      </c>
      <c r="C71" s="2" t="str">
        <f ca="1">_xll.DBRA("tango_core_model:Indicator",$B71,$E$17)</f>
        <v>Pourcentage de respect de la sécurité sur les contrats notés A</v>
      </c>
      <c r="D71" s="2" t="str">
        <f ca="1">_xll.DBRA("tango_core_model:Indicator",$B71,"Source_Indicator")</f>
        <v>calc</v>
      </c>
      <c r="E71" s="42">
        <f ca="1">_xll.DBRW($B$9,$E$11,$E$19,E$20,$E$12,$E$13,$E$14,$E$15,$E$16,$B71)</f>
        <v>0</v>
      </c>
      <c r="F71" s="42">
        <f ca="1">_xll.DBRW($B$9,$E$11,$E$19,F$20,$E$12,$E$13,$E$14,$E$15,$E$16,$B71)</f>
        <v>0</v>
      </c>
      <c r="G71" s="43">
        <f ca="1">_xll.DBRW($B$9,$E$11,$E$19,G$20,$E$12,$E$13,$E$14,$E$15,$E$16,$B71)</f>
        <v>0</v>
      </c>
      <c r="H71" s="2">
        <f ca="1">_xll.DBRW($B$9,$E$11,$H$19,H$20,$E$12,$E$13,$E$14,$E$15,$E$16,$B71)</f>
        <v>0</v>
      </c>
      <c r="I71" s="2">
        <f ca="1">_xll.DBRW($B$9,$E$11,$H$19,I$20,$E$12,$E$13,$E$14,$E$15,$E$16,$B71)</f>
        <v>0</v>
      </c>
      <c r="J71" s="2">
        <f ca="1">_xll.DBRW($B$9,$E$11,$H$19,J$20,$E$12,$E$13,$E$14,$E$15,$E$16,$B71)</f>
        <v>0</v>
      </c>
    </row>
    <row r="72" spans="1:10" x14ac:dyDescent="0.25">
      <c r="A72" s="2" t="str">
        <f ca="1">IF(_xll.TM1RPTELISCONSOLIDATED($B$21,$B72),IF(_xll.TM1RPTELLEV($B$21,$B72)&lt;=3,_xll.TM1RPTELLEV($B$21,$B72),"D"),"N")</f>
        <v>N</v>
      </c>
      <c r="B72" s="34" t="s">
        <v>1511</v>
      </c>
      <c r="C72" s="2" t="str">
        <f ca="1">_xll.DBRA("tango_core_model:Indicator",$B72,$E$17)</f>
        <v>Pourcentage de respect de la sécurité sur les contrats notés B</v>
      </c>
      <c r="D72" s="2" t="str">
        <f ca="1">_xll.DBRA("tango_core_model:Indicator",$B72,"Source_Indicator")</f>
        <v>calc</v>
      </c>
      <c r="E72" s="42">
        <f ca="1">_xll.DBRW($B$9,$E$11,$E$19,E$20,$E$12,$E$13,$E$14,$E$15,$E$16,$B72)</f>
        <v>0</v>
      </c>
      <c r="F72" s="42">
        <f ca="1">_xll.DBRW($B$9,$E$11,$E$19,F$20,$E$12,$E$13,$E$14,$E$15,$E$16,$B72)</f>
        <v>0</v>
      </c>
      <c r="G72" s="43">
        <f ca="1">_xll.DBRW($B$9,$E$11,$E$19,G$20,$E$12,$E$13,$E$14,$E$15,$E$16,$B72)</f>
        <v>0</v>
      </c>
      <c r="H72" s="2">
        <f ca="1">_xll.DBRW($B$9,$E$11,$H$19,H$20,$E$12,$E$13,$E$14,$E$15,$E$16,$B72)</f>
        <v>0</v>
      </c>
      <c r="I72" s="2">
        <f ca="1">_xll.DBRW($B$9,$E$11,$H$19,I$20,$E$12,$E$13,$E$14,$E$15,$E$16,$B72)</f>
        <v>0</v>
      </c>
      <c r="J72" s="2">
        <f ca="1">_xll.DBRW($B$9,$E$11,$H$19,J$20,$E$12,$E$13,$E$14,$E$15,$E$16,$B72)</f>
        <v>0</v>
      </c>
    </row>
    <row r="73" spans="1:10" x14ac:dyDescent="0.25">
      <c r="A73" s="2" t="str">
        <f ca="1">IF(_xll.TM1RPTELISCONSOLIDATED($B$21,$B73),IF(_xll.TM1RPTELLEV($B$21,$B73)&lt;=3,_xll.TM1RPTELLEV($B$21,$B73),"D"),"N")</f>
        <v>N</v>
      </c>
      <c r="B73" s="34" t="s">
        <v>1512</v>
      </c>
      <c r="C73" s="2" t="str">
        <f ca="1">_xll.DBRA("tango_core_model:Indicator",$B73,$E$17)</f>
        <v>Pourcentage de respect de la sécurité sur les contrats notés C</v>
      </c>
      <c r="D73" s="2" t="str">
        <f ca="1">_xll.DBRA("tango_core_model:Indicator",$B73,"Source_Indicator")</f>
        <v>calc</v>
      </c>
      <c r="E73" s="42">
        <f ca="1">_xll.DBRW($B$9,$E$11,$E$19,E$20,$E$12,$E$13,$E$14,$E$15,$E$16,$B73)</f>
        <v>0</v>
      </c>
      <c r="F73" s="42">
        <f ca="1">_xll.DBRW($B$9,$E$11,$E$19,F$20,$E$12,$E$13,$E$14,$E$15,$E$16,$B73)</f>
        <v>0</v>
      </c>
      <c r="G73" s="43">
        <f ca="1">_xll.DBRW($B$9,$E$11,$E$19,G$20,$E$12,$E$13,$E$14,$E$15,$E$16,$B73)</f>
        <v>0</v>
      </c>
      <c r="H73" s="2">
        <f ca="1">_xll.DBRW($B$9,$E$11,$H$19,H$20,$E$12,$E$13,$E$14,$E$15,$E$16,$B73)</f>
        <v>0</v>
      </c>
      <c r="I73" s="2">
        <f ca="1">_xll.DBRW($B$9,$E$11,$H$19,I$20,$E$12,$E$13,$E$14,$E$15,$E$16,$B73)</f>
        <v>0</v>
      </c>
      <c r="J73" s="2">
        <f ca="1">_xll.DBRW($B$9,$E$11,$H$19,J$20,$E$12,$E$13,$E$14,$E$15,$E$16,$B73)</f>
        <v>0</v>
      </c>
    </row>
    <row r="74" spans="1:10" x14ac:dyDescent="0.25">
      <c r="A74" s="2" t="str">
        <f ca="1">IF(_xll.TM1RPTELISCONSOLIDATED($B$21,$B74),IF(_xll.TM1RPTELLEV($B$21,$B74)&lt;=3,_xll.TM1RPTELLEV($B$21,$B74),"D"),"N")</f>
        <v>N</v>
      </c>
      <c r="B74" s="34" t="s">
        <v>1441</v>
      </c>
      <c r="C74" s="2" t="str">
        <f ca="1">_xll.DBRA("tango_core_model:Indicator",$B74,$E$17)</f>
        <v>Safety_comp_rate_A_CPT</v>
      </c>
      <c r="D74" s="2" t="str">
        <f ca="1">_xll.DBRA("tango_core_model:Indicator",$B74,"Source_Indicator")</f>
        <v>calc</v>
      </c>
      <c r="E74" s="42">
        <f ca="1">_xll.DBRW($B$9,$E$11,$E$19,E$20,$E$12,$E$13,$E$14,$E$15,$E$16,$B74)</f>
        <v>0</v>
      </c>
      <c r="F74" s="42">
        <f ca="1">_xll.DBRW($B$9,$E$11,$E$19,F$20,$E$12,$E$13,$E$14,$E$15,$E$16,$B74)</f>
        <v>0</v>
      </c>
      <c r="G74" s="43">
        <f ca="1">_xll.DBRW($B$9,$E$11,$E$19,G$20,$E$12,$E$13,$E$14,$E$15,$E$16,$B74)</f>
        <v>0</v>
      </c>
      <c r="H74" s="2">
        <f ca="1">_xll.DBRW($B$9,$E$11,$H$19,H$20,$E$12,$E$13,$E$14,$E$15,$E$16,$B74)</f>
        <v>0</v>
      </c>
      <c r="I74" s="2">
        <f ca="1">_xll.DBRW($B$9,$E$11,$H$19,I$20,$E$12,$E$13,$E$14,$E$15,$E$16,$B74)</f>
        <v>0</v>
      </c>
      <c r="J74" s="2">
        <f ca="1">_xll.DBRW($B$9,$E$11,$H$19,J$20,$E$12,$E$13,$E$14,$E$15,$E$16,$B74)</f>
        <v>0</v>
      </c>
    </row>
    <row r="75" spans="1:10" x14ac:dyDescent="0.25">
      <c r="A75" s="2" t="str">
        <f ca="1">IF(_xll.TM1RPTELISCONSOLIDATED($B$21,$B75),IF(_xll.TM1RPTELLEV($B$21,$B75)&lt;=3,_xll.TM1RPTELLEV($B$21,$B75),"D"),"N")</f>
        <v>N</v>
      </c>
      <c r="B75" s="34" t="s">
        <v>1442</v>
      </c>
      <c r="C75" s="2" t="str">
        <f ca="1">_xll.DBRA("tango_core_model:Indicator",$B75,$E$17)</f>
        <v>Safety_comp_rate_B_CPT</v>
      </c>
      <c r="D75" s="2" t="str">
        <f ca="1">_xll.DBRA("tango_core_model:Indicator",$B75,"Source_Indicator")</f>
        <v>calc</v>
      </c>
      <c r="E75" s="42">
        <f ca="1">_xll.DBRW($B$9,$E$11,$E$19,E$20,$E$12,$E$13,$E$14,$E$15,$E$16,$B75)</f>
        <v>0</v>
      </c>
      <c r="F75" s="42">
        <f ca="1">_xll.DBRW($B$9,$E$11,$E$19,F$20,$E$12,$E$13,$E$14,$E$15,$E$16,$B75)</f>
        <v>0</v>
      </c>
      <c r="G75" s="43">
        <f ca="1">_xll.DBRW($B$9,$E$11,$E$19,G$20,$E$12,$E$13,$E$14,$E$15,$E$16,$B75)</f>
        <v>0</v>
      </c>
      <c r="H75" s="2">
        <f ca="1">_xll.DBRW($B$9,$E$11,$H$19,H$20,$E$12,$E$13,$E$14,$E$15,$E$16,$B75)</f>
        <v>0</v>
      </c>
      <c r="I75" s="2">
        <f ca="1">_xll.DBRW($B$9,$E$11,$H$19,I$20,$E$12,$E$13,$E$14,$E$15,$E$16,$B75)</f>
        <v>0</v>
      </c>
      <c r="J75" s="2">
        <f ca="1">_xll.DBRW($B$9,$E$11,$H$19,J$20,$E$12,$E$13,$E$14,$E$15,$E$16,$B75)</f>
        <v>0</v>
      </c>
    </row>
    <row r="76" spans="1:10" x14ac:dyDescent="0.25">
      <c r="A76" s="2" t="str">
        <f ca="1">IF(_xll.TM1RPTELISCONSOLIDATED($B$21,$B76),IF(_xll.TM1RPTELLEV($B$21,$B76)&lt;=3,_xll.TM1RPTELLEV($B$21,$B76),"D"),"N")</f>
        <v>N</v>
      </c>
      <c r="B76" s="34" t="s">
        <v>1443</v>
      </c>
      <c r="C76" s="2" t="str">
        <f ca="1">_xll.DBRA("tango_core_model:Indicator",$B76,$E$17)</f>
        <v>Safety_comp_rate_C_CPT</v>
      </c>
      <c r="D76" s="2" t="str">
        <f ca="1">_xll.DBRA("tango_core_model:Indicator",$B76,"Source_Indicator")</f>
        <v>calc</v>
      </c>
      <c r="E76" s="42">
        <f ca="1">_xll.DBRW($B$9,$E$11,$E$19,E$20,$E$12,$E$13,$E$14,$E$15,$E$16,$B76)</f>
        <v>0</v>
      </c>
      <c r="F76" s="42">
        <f ca="1">_xll.DBRW($B$9,$E$11,$E$19,F$20,$E$12,$E$13,$E$14,$E$15,$E$16,$B76)</f>
        <v>0</v>
      </c>
      <c r="G76" s="43">
        <f ca="1">_xll.DBRW($B$9,$E$11,$E$19,G$20,$E$12,$E$13,$E$14,$E$15,$E$16,$B76)</f>
        <v>0</v>
      </c>
      <c r="H76" s="2">
        <f ca="1">_xll.DBRW($B$9,$E$11,$H$19,H$20,$E$12,$E$13,$E$14,$E$15,$E$16,$B76)</f>
        <v>0</v>
      </c>
      <c r="I76" s="2">
        <f ca="1">_xll.DBRW($B$9,$E$11,$H$19,I$20,$E$12,$E$13,$E$14,$E$15,$E$16,$B76)</f>
        <v>0</v>
      </c>
      <c r="J76" s="2">
        <f ca="1">_xll.DBRW($B$9,$E$11,$H$19,J$20,$E$12,$E$13,$E$14,$E$15,$E$16,$B76)</f>
        <v>0</v>
      </c>
    </row>
    <row r="77" spans="1:10" x14ac:dyDescent="0.25">
      <c r="A77" s="2" t="str">
        <f ca="1">IF(_xll.TM1RPTELISCONSOLIDATED($B$21,$B77),IF(_xll.TM1RPTELLEV($B$21,$B77)&lt;=3,_xll.TM1RPTELLEV($B$21,$B77),"D"),"N")</f>
        <v>N</v>
      </c>
      <c r="B77" s="34" t="s">
        <v>1444</v>
      </c>
      <c r="C77" s="2" t="str">
        <f ca="1">_xll.DBRA("tango_core_model:Indicator",$B77,$E$17)</f>
        <v>Safety_comp_rate_Total_CPT</v>
      </c>
      <c r="D77" s="2" t="str">
        <f ca="1">_xll.DBRA("tango_core_model:Indicator",$B77,"Source_Indicator")</f>
        <v>calc</v>
      </c>
      <c r="E77" s="42">
        <f ca="1">_xll.DBRW($B$9,$E$11,$E$19,E$20,$E$12,$E$13,$E$14,$E$15,$E$16,$B77)</f>
        <v>0</v>
      </c>
      <c r="F77" s="42">
        <f ca="1">_xll.DBRW($B$9,$E$11,$E$19,F$20,$E$12,$E$13,$E$14,$E$15,$E$16,$B77)</f>
        <v>0</v>
      </c>
      <c r="G77" s="43">
        <f ca="1">_xll.DBRW($B$9,$E$11,$E$19,G$20,$E$12,$E$13,$E$14,$E$15,$E$16,$B77)</f>
        <v>0</v>
      </c>
      <c r="H77" s="2">
        <f ca="1">_xll.DBRW($B$9,$E$11,$H$19,H$20,$E$12,$E$13,$E$14,$E$15,$E$16,$B77)</f>
        <v>0</v>
      </c>
      <c r="I77" s="2">
        <f ca="1">_xll.DBRW($B$9,$E$11,$H$19,I$20,$E$12,$E$13,$E$14,$E$15,$E$16,$B77)</f>
        <v>0</v>
      </c>
      <c r="J77" s="2">
        <f ca="1">_xll.DBRW($B$9,$E$11,$H$19,J$20,$E$12,$E$13,$E$14,$E$15,$E$16,$B77)</f>
        <v>0</v>
      </c>
    </row>
    <row r="78" spans="1:10" x14ac:dyDescent="0.25">
      <c r="A78" s="2" t="str">
        <f ca="1">IF(_xll.TM1RPTELISCONSOLIDATED($B$21,$B78),IF(_xll.TM1RPTELLEV($B$21,$B78)&lt;=3,_xll.TM1RPTELLEV($B$21,$B78),"D"),"N")</f>
        <v>N</v>
      </c>
      <c r="B78" s="33" t="s">
        <v>1513</v>
      </c>
      <c r="C78" s="10" t="str">
        <f ca="1">_xll.DBRA("tango_core_model:Indicator",$B78,$E$17)</f>
        <v>RESSOURCES HUMAINES</v>
      </c>
      <c r="D78" s="10" t="str">
        <f ca="1">_xll.DBRA("tango_core_model:Indicator",$B78,"Source_Indicator")</f>
        <v/>
      </c>
      <c r="E78" s="40">
        <f ca="1">_xll.DBRW($B$9,$E$11,$E$19,E$20,$E$12,$E$13,$E$14,$E$15,$E$16,$B78)</f>
        <v>0</v>
      </c>
      <c r="F78" s="40">
        <f ca="1">_xll.DBRW($B$9,$E$11,$E$19,F$20,$E$12,$E$13,$E$14,$E$15,$E$16,$B78)</f>
        <v>0</v>
      </c>
      <c r="G78" s="41">
        <f ca="1">_xll.DBRW($B$9,$E$11,$E$19,G$20,$E$12,$E$13,$E$14,$E$15,$E$16,$B78)</f>
        <v>0</v>
      </c>
      <c r="H78" s="10">
        <f ca="1">_xll.DBRW($B$9,$E$11,$H$19,H$20,$E$12,$E$13,$E$14,$E$15,$E$16,$B78)</f>
        <v>0</v>
      </c>
      <c r="I78" s="10">
        <f ca="1">_xll.DBRW($B$9,$E$11,$H$19,I$20,$E$12,$E$13,$E$14,$E$15,$E$16,$B78)</f>
        <v>0</v>
      </c>
      <c r="J78" s="10">
        <f ca="1">_xll.DBRW($B$9,$E$11,$H$19,J$20,$E$12,$E$13,$E$14,$E$15,$E$16,$B78)</f>
        <v>0</v>
      </c>
    </row>
    <row r="79" spans="1:10" x14ac:dyDescent="0.25">
      <c r="A79" s="2" t="str">
        <f ca="1">IF(_xll.TM1RPTELISCONSOLIDATED($B$21,$B79),IF(_xll.TM1RPTELLEV($B$21,$B79)&lt;=3,_xll.TM1RPTELLEV($B$21,$B79),"D"),"N")</f>
        <v>N</v>
      </c>
      <c r="B79" s="34" t="s">
        <v>1514</v>
      </c>
      <c r="C79" s="2" t="str">
        <f ca="1">_xll.DBRA("tango_core_model:Indicator",$B79,$E$17)</f>
        <v>Total Equivalent Temps Plein</v>
      </c>
      <c r="D79" s="2" t="str">
        <f ca="1">_xll.DBRA("tango_core_model:Indicator",$B79,"Source_Indicator")</f>
        <v>input_country</v>
      </c>
      <c r="E79" s="42">
        <f ca="1">_xll.DBRW($B$9,$E$11,$E$19,E$20,$E$12,$E$13,$E$14,$E$15,$E$16,$B79)</f>
        <v>0</v>
      </c>
      <c r="F79" s="42">
        <f ca="1">_xll.DBRW($B$9,$E$11,$E$19,F$20,$E$12,$E$13,$E$14,$E$15,$E$16,$B79)</f>
        <v>0</v>
      </c>
      <c r="G79" s="43">
        <f ca="1">_xll.DBRW($B$9,$E$11,$E$19,G$20,$E$12,$E$13,$E$14,$E$15,$E$16,$B79)</f>
        <v>0</v>
      </c>
      <c r="H79" s="2">
        <f ca="1">_xll.DBRW($B$9,$E$11,$H$19,H$20,$E$12,$E$13,$E$14,$E$15,$E$16,$B79)</f>
        <v>0</v>
      </c>
      <c r="I79" s="2">
        <f ca="1">_xll.DBRW($B$9,$E$11,$H$19,I$20,$E$12,$E$13,$E$14,$E$15,$E$16,$B79)</f>
        <v>0</v>
      </c>
      <c r="J79" s="2">
        <f ca="1">_xll.DBRW($B$9,$E$11,$H$19,J$20,$E$12,$E$13,$E$14,$E$15,$E$16,$B79)</f>
        <v>0</v>
      </c>
    </row>
    <row r="80" spans="1:10" x14ac:dyDescent="0.25">
      <c r="A80" s="2" t="str">
        <f ca="1">IF(_xll.TM1RPTELISCONSOLIDATED($B$21,$B80),IF(_xll.TM1RPTELLEV($B$21,$B80)&lt;=3,_xll.TM1RPTELLEV($B$21,$B80),"D"),"N")</f>
        <v>N</v>
      </c>
      <c r="B80" s="34" t="s">
        <v>1445</v>
      </c>
      <c r="C80" s="2" t="str">
        <f ca="1">_xll.DBRA("tango_core_model:Indicator",$B80,$E$17)</f>
        <v>Nb_FTE_Count_Tech</v>
      </c>
      <c r="D80" s="2" t="str">
        <f ca="1">_xll.DBRA("tango_core_model:Indicator",$B80,"Source_Indicator")</f>
        <v>calc</v>
      </c>
      <c r="E80" s="42">
        <f ca="1">_xll.DBRW($B$9,$E$11,$E$19,E$20,$E$12,$E$13,$E$14,$E$15,$E$16,$B80)</f>
        <v>0</v>
      </c>
      <c r="F80" s="42">
        <f ca="1">_xll.DBRW($B$9,$E$11,$E$19,F$20,$E$12,$E$13,$E$14,$E$15,$E$16,$B80)</f>
        <v>0</v>
      </c>
      <c r="G80" s="43">
        <f ca="1">_xll.DBRW($B$9,$E$11,$E$19,G$20,$E$12,$E$13,$E$14,$E$15,$E$16,$B80)</f>
        <v>0</v>
      </c>
      <c r="H80" s="2">
        <f ca="1">_xll.DBRW($B$9,$E$11,$H$19,H$20,$E$12,$E$13,$E$14,$E$15,$E$16,$B80)</f>
        <v>0</v>
      </c>
      <c r="I80" s="2">
        <f ca="1">_xll.DBRW($B$9,$E$11,$H$19,I$20,$E$12,$E$13,$E$14,$E$15,$E$16,$B80)</f>
        <v>0</v>
      </c>
      <c r="J80" s="2">
        <f ca="1">_xll.DBRW($B$9,$E$11,$H$19,J$20,$E$12,$E$13,$E$14,$E$15,$E$16,$B80)</f>
        <v>0</v>
      </c>
    </row>
    <row r="81" spans="1:10" x14ac:dyDescent="0.25">
      <c r="A81" s="2" t="str">
        <f ca="1">IF(_xll.TM1RPTELISCONSOLIDATED($B$21,$B81),IF(_xll.TM1RPTELLEV($B$21,$B81)&lt;=3,_xll.TM1RPTELLEV($B$21,$B81),"D"),"N")</f>
        <v>N</v>
      </c>
      <c r="B81" s="34" t="s">
        <v>1446</v>
      </c>
      <c r="C81" s="2" t="str">
        <f ca="1">_xll.DBRA("tango_core_model:Indicator",$B81,$E$17)</f>
        <v>Nb_FTE_Count_Tech_2</v>
      </c>
      <c r="D81" s="2" t="str">
        <f ca="1">_xll.DBRA("tango_core_model:Indicator",$B81,"Source_Indicator")</f>
        <v>calc</v>
      </c>
      <c r="E81" s="42">
        <f ca="1">_xll.DBRW($B$9,$E$11,$E$19,E$20,$E$12,$E$13,$E$14,$E$15,$E$16,$B81)</f>
        <v>0</v>
      </c>
      <c r="F81" s="42">
        <f ca="1">_xll.DBRW($B$9,$E$11,$E$19,F$20,$E$12,$E$13,$E$14,$E$15,$E$16,$B81)</f>
        <v>0</v>
      </c>
      <c r="G81" s="43">
        <f ca="1">_xll.DBRW($B$9,$E$11,$E$19,G$20,$E$12,$E$13,$E$14,$E$15,$E$16,$B81)</f>
        <v>0</v>
      </c>
      <c r="H81" s="2">
        <f ca="1">_xll.DBRW($B$9,$E$11,$H$19,H$20,$E$12,$E$13,$E$14,$E$15,$E$16,$B81)</f>
        <v>0</v>
      </c>
      <c r="I81" s="2">
        <f ca="1">_xll.DBRW($B$9,$E$11,$H$19,I$20,$E$12,$E$13,$E$14,$E$15,$E$16,$B81)</f>
        <v>0</v>
      </c>
      <c r="J81" s="2">
        <f ca="1">_xll.DBRW($B$9,$E$11,$H$19,J$20,$E$12,$E$13,$E$14,$E$15,$E$16,$B81)</f>
        <v>0</v>
      </c>
    </row>
    <row r="82" spans="1:10" x14ac:dyDescent="0.25">
      <c r="A82" s="2" t="str">
        <f ca="1">IF(_xll.TM1RPTELISCONSOLIDATED($B$21,$B82),IF(_xll.TM1RPTELLEV($B$21,$B82)&lt;=3,_xll.TM1RPTELLEV($B$21,$B82),"D"),"N")</f>
        <v>N</v>
      </c>
      <c r="B82" s="34" t="s">
        <v>1447</v>
      </c>
      <c r="C82" s="2" t="str">
        <f ca="1">_xll.DBRA("tango_core_model:Indicator",$B82,$E$17)</f>
        <v>Nb_FTE_Hold_Tech</v>
      </c>
      <c r="D82" s="2" t="str">
        <f ca="1">_xll.DBRA("tango_core_model:Indicator",$B82,"Source_Indicator")</f>
        <v>input_country</v>
      </c>
      <c r="E82" s="42">
        <f ca="1">_xll.DBRW($B$9,$E$11,$E$19,E$20,$E$12,$E$13,$E$14,$E$15,$E$16,$B82)</f>
        <v>0</v>
      </c>
      <c r="F82" s="42">
        <f ca="1">_xll.DBRW($B$9,$E$11,$E$19,F$20,$E$12,$E$13,$E$14,$E$15,$E$16,$B82)</f>
        <v>0</v>
      </c>
      <c r="G82" s="43">
        <f ca="1">_xll.DBRW($B$9,$E$11,$E$19,G$20,$E$12,$E$13,$E$14,$E$15,$E$16,$B82)</f>
        <v>0</v>
      </c>
      <c r="H82" s="2">
        <f ca="1">_xll.DBRW($B$9,$E$11,$H$19,H$20,$E$12,$E$13,$E$14,$E$15,$E$16,$B82)</f>
        <v>0</v>
      </c>
      <c r="I82" s="2">
        <f ca="1">_xll.DBRW($B$9,$E$11,$H$19,I$20,$E$12,$E$13,$E$14,$E$15,$E$16,$B82)</f>
        <v>0</v>
      </c>
      <c r="J82" s="2">
        <f ca="1">_xll.DBRW($B$9,$E$11,$H$19,J$20,$E$12,$E$13,$E$14,$E$15,$E$16,$B82)</f>
        <v>0</v>
      </c>
    </row>
    <row r="83" spans="1:10" x14ac:dyDescent="0.25">
      <c r="A83" s="2" t="str">
        <f ca="1">IF(_xll.TM1RPTELISCONSOLIDATED($B$21,$B83),IF(_xll.TM1RPTELLEV($B$21,$B83)&lt;=3,_xll.TM1RPTELLEV($B$21,$B83),"D"),"N")</f>
        <v>N</v>
      </c>
      <c r="B83" s="34" t="s">
        <v>1515</v>
      </c>
      <c r="C83" s="2" t="str">
        <f ca="1">_xll.DBRA("tango_core_model:Indicator",$B83,$E$17)</f>
        <v>Nombre de personnel intérimaire mesuré en ETP</v>
      </c>
      <c r="D83" s="2" t="str">
        <f ca="1">_xll.DBRA("tango_core_model:Indicator",$B83,"Source_Indicator")</f>
        <v>input_country</v>
      </c>
      <c r="E83" s="42">
        <f ca="1">_xll.DBRW($B$9,$E$11,$E$19,E$20,$E$12,$E$13,$E$14,$E$15,$E$16,$B83)</f>
        <v>0</v>
      </c>
      <c r="F83" s="42">
        <f ca="1">_xll.DBRW($B$9,$E$11,$E$19,F$20,$E$12,$E$13,$E$14,$E$15,$E$16,$B83)</f>
        <v>0</v>
      </c>
      <c r="G83" s="43">
        <f ca="1">_xll.DBRW($B$9,$E$11,$E$19,G$20,$E$12,$E$13,$E$14,$E$15,$E$16,$B83)</f>
        <v>0</v>
      </c>
      <c r="H83" s="2">
        <f ca="1">_xll.DBRW($B$9,$E$11,$H$19,H$20,$E$12,$E$13,$E$14,$E$15,$E$16,$B83)</f>
        <v>0</v>
      </c>
      <c r="I83" s="2">
        <f ca="1">_xll.DBRW($B$9,$E$11,$H$19,I$20,$E$12,$E$13,$E$14,$E$15,$E$16,$B83)</f>
        <v>0</v>
      </c>
      <c r="J83" s="2">
        <f ca="1">_xll.DBRW($B$9,$E$11,$H$19,J$20,$E$12,$E$13,$E$14,$E$15,$E$16,$B83)</f>
        <v>0</v>
      </c>
    </row>
    <row r="84" spans="1:10" x14ac:dyDescent="0.25">
      <c r="A84" s="2" t="str">
        <f ca="1">IF(_xll.TM1RPTELISCONSOLIDATED($B$21,$B84),IF(_xll.TM1RPTELLEV($B$21,$B84)&lt;=3,_xll.TM1RPTELLEV($B$21,$B84),"D"),"N")</f>
        <v>N</v>
      </c>
      <c r="B84" s="34" t="s">
        <v>1448</v>
      </c>
      <c r="C84" s="2" t="str">
        <f ca="1">_xll.DBRA("tango_core_model:Indicator",$B84,$E$17)</f>
        <v>Int_staff_FTE_Count_Tech</v>
      </c>
      <c r="D84" s="2" t="str">
        <f ca="1">_xll.DBRA("tango_core_model:Indicator",$B84,"Source_Indicator")</f>
        <v>calc</v>
      </c>
      <c r="E84" s="42">
        <f ca="1">_xll.DBRW($B$9,$E$11,$E$19,E$20,$E$12,$E$13,$E$14,$E$15,$E$16,$B84)</f>
        <v>0</v>
      </c>
      <c r="F84" s="42">
        <f ca="1">_xll.DBRW($B$9,$E$11,$E$19,F$20,$E$12,$E$13,$E$14,$E$15,$E$16,$B84)</f>
        <v>0</v>
      </c>
      <c r="G84" s="43">
        <f ca="1">_xll.DBRW($B$9,$E$11,$E$19,G$20,$E$12,$E$13,$E$14,$E$15,$E$16,$B84)</f>
        <v>0</v>
      </c>
      <c r="H84" s="2">
        <f ca="1">_xll.DBRW($B$9,$E$11,$H$19,H$20,$E$12,$E$13,$E$14,$E$15,$E$16,$B84)</f>
        <v>0</v>
      </c>
      <c r="I84" s="2">
        <f ca="1">_xll.DBRW($B$9,$E$11,$H$19,I$20,$E$12,$E$13,$E$14,$E$15,$E$16,$B84)</f>
        <v>0</v>
      </c>
      <c r="J84" s="2">
        <f ca="1">_xll.DBRW($B$9,$E$11,$H$19,J$20,$E$12,$E$13,$E$14,$E$15,$E$16,$B84)</f>
        <v>0</v>
      </c>
    </row>
    <row r="85" spans="1:10" x14ac:dyDescent="0.25">
      <c r="A85" s="2" t="str">
        <f ca="1">IF(_xll.TM1RPTELISCONSOLIDATED($B$21,$B85),IF(_xll.TM1RPTELLEV($B$21,$B85)&lt;=3,_xll.TM1RPTELLEV($B$21,$B85),"D"),"N")</f>
        <v>N</v>
      </c>
      <c r="B85" s="34" t="s">
        <v>1449</v>
      </c>
      <c r="C85" s="2" t="str">
        <f ca="1">_xll.DBRA("tango_core_model:Indicator",$B85,$E$17)</f>
        <v>Int_staff_FTE_Count_Tech_2</v>
      </c>
      <c r="D85" s="2" t="str">
        <f ca="1">_xll.DBRA("tango_core_model:Indicator",$B85,"Source_Indicator")</f>
        <v>calc</v>
      </c>
      <c r="E85" s="42">
        <f ca="1">_xll.DBRW($B$9,$E$11,$E$19,E$20,$E$12,$E$13,$E$14,$E$15,$E$16,$B85)</f>
        <v>0</v>
      </c>
      <c r="F85" s="42">
        <f ca="1">_xll.DBRW($B$9,$E$11,$E$19,F$20,$E$12,$E$13,$E$14,$E$15,$E$16,$B85)</f>
        <v>0</v>
      </c>
      <c r="G85" s="43">
        <f ca="1">_xll.DBRW($B$9,$E$11,$E$19,G$20,$E$12,$E$13,$E$14,$E$15,$E$16,$B85)</f>
        <v>0</v>
      </c>
      <c r="H85" s="2">
        <f ca="1">_xll.DBRW($B$9,$E$11,$H$19,H$20,$E$12,$E$13,$E$14,$E$15,$E$16,$B85)</f>
        <v>0</v>
      </c>
      <c r="I85" s="2">
        <f ca="1">_xll.DBRW($B$9,$E$11,$H$19,I$20,$E$12,$E$13,$E$14,$E$15,$E$16,$B85)</f>
        <v>0</v>
      </c>
      <c r="J85" s="2">
        <f ca="1">_xll.DBRW($B$9,$E$11,$H$19,J$20,$E$12,$E$13,$E$14,$E$15,$E$16,$B85)</f>
        <v>0</v>
      </c>
    </row>
    <row r="86" spans="1:10" x14ac:dyDescent="0.25">
      <c r="A86" s="2" t="str">
        <f ca="1">IF(_xll.TM1RPTELISCONSOLIDATED($B$21,$B86),IF(_xll.TM1RPTELLEV($B$21,$B86)&lt;=3,_xll.TM1RPTELLEV($B$21,$B86),"D"),"N")</f>
        <v>N</v>
      </c>
      <c r="B86" s="34" t="s">
        <v>1450</v>
      </c>
      <c r="C86" s="2" t="str">
        <f ca="1">_xll.DBRA("tango_core_model:Indicator",$B86,$E$17)</f>
        <v>Int_staff_FTE_Hold_Tech</v>
      </c>
      <c r="D86" s="2" t="str">
        <f ca="1">_xll.DBRA("tango_core_model:Indicator",$B86,"Source_Indicator")</f>
        <v>calc</v>
      </c>
      <c r="E86" s="42">
        <f ca="1">_xll.DBRW($B$9,$E$11,$E$19,E$20,$E$12,$E$13,$E$14,$E$15,$E$16,$B86)</f>
        <v>0</v>
      </c>
      <c r="F86" s="42">
        <f ca="1">_xll.DBRW($B$9,$E$11,$E$19,F$20,$E$12,$E$13,$E$14,$E$15,$E$16,$B86)</f>
        <v>0</v>
      </c>
      <c r="G86" s="43">
        <f ca="1">_xll.DBRW($B$9,$E$11,$E$19,G$20,$E$12,$E$13,$E$14,$E$15,$E$16,$B86)</f>
        <v>0</v>
      </c>
      <c r="H86" s="2">
        <f ca="1">_xll.DBRW($B$9,$E$11,$H$19,H$20,$E$12,$E$13,$E$14,$E$15,$E$16,$B86)</f>
        <v>0</v>
      </c>
      <c r="I86" s="2">
        <f ca="1">_xll.DBRW($B$9,$E$11,$H$19,I$20,$E$12,$E$13,$E$14,$E$15,$E$16,$B86)</f>
        <v>0</v>
      </c>
      <c r="J86" s="2">
        <f ca="1">_xll.DBRW($B$9,$E$11,$H$19,J$20,$E$12,$E$13,$E$14,$E$15,$E$16,$B86)</f>
        <v>0</v>
      </c>
    </row>
    <row r="87" spans="1:10" x14ac:dyDescent="0.25">
      <c r="A87" s="2" t="str">
        <f ca="1">IF(_xll.TM1RPTELISCONSOLIDATED($B$21,$B87),IF(_xll.TM1RPTELLEV($B$21,$B87)&lt;=3,_xll.TM1RPTELLEV($B$21,$B87),"D"),"N")</f>
        <v>N</v>
      </c>
      <c r="B87" s="34" t="s">
        <v>1516</v>
      </c>
      <c r="C87" s="2" t="str">
        <f ca="1">_xll.DBRA("tango_core_model:Indicator",$B87,$E$17)</f>
        <v>Personnel résiliant sur la période</v>
      </c>
      <c r="D87" s="2" t="str">
        <f ca="1">_xll.DBRA("tango_core_model:Indicator",$B87,"Source_Indicator")</f>
        <v>input_country</v>
      </c>
      <c r="E87" s="42">
        <f ca="1">_xll.DBRW($B$9,$E$11,$E$19,E$20,$E$12,$E$13,$E$14,$E$15,$E$16,$B87)</f>
        <v>0</v>
      </c>
      <c r="F87" s="42">
        <f ca="1">_xll.DBRW($B$9,$E$11,$E$19,F$20,$E$12,$E$13,$E$14,$E$15,$E$16,$B87)</f>
        <v>0</v>
      </c>
      <c r="G87" s="43">
        <f ca="1">_xll.DBRW($B$9,$E$11,$E$19,G$20,$E$12,$E$13,$E$14,$E$15,$E$16,$B87)</f>
        <v>0</v>
      </c>
      <c r="H87" s="2">
        <f ca="1">_xll.DBRW($B$9,$E$11,$H$19,H$20,$E$12,$E$13,$E$14,$E$15,$E$16,$B87)</f>
        <v>0</v>
      </c>
      <c r="I87" s="2">
        <f ca="1">_xll.DBRW($B$9,$E$11,$H$19,I$20,$E$12,$E$13,$E$14,$E$15,$E$16,$B87)</f>
        <v>0</v>
      </c>
      <c r="J87" s="2">
        <f ca="1">_xll.DBRW($B$9,$E$11,$H$19,J$20,$E$12,$E$13,$E$14,$E$15,$E$16,$B87)</f>
        <v>0</v>
      </c>
    </row>
    <row r="88" spans="1:10" x14ac:dyDescent="0.25">
      <c r="A88" s="2" t="str">
        <f ca="1">IF(_xll.TM1RPTELISCONSOLIDATED($B$21,$B88),IF(_xll.TM1RPTELLEV($B$21,$B88)&lt;=3,_xll.TM1RPTELLEV($B$21,$B88),"D"),"N")</f>
        <v>N</v>
      </c>
      <c r="B88" s="34" t="s">
        <v>1517</v>
      </c>
      <c r="C88" s="2" t="str">
        <f ca="1">_xll.DBRA("tango_core_model:Indicator",$B88,$E$17)</f>
        <v>Nombre total d'heures travaillées</v>
      </c>
      <c r="D88" s="2" t="str">
        <f ca="1">_xll.DBRA("tango_core_model:Indicator",$B88,"Source_Indicator")</f>
        <v>input_country</v>
      </c>
      <c r="E88" s="42">
        <f ca="1">_xll.DBRW($B$9,$E$11,$E$19,E$20,$E$12,$E$13,$E$14,$E$15,$E$16,$B88)</f>
        <v>0</v>
      </c>
      <c r="F88" s="42">
        <f ca="1">_xll.DBRW($B$9,$E$11,$E$19,F$20,$E$12,$E$13,$E$14,$E$15,$E$16,$B88)</f>
        <v>0</v>
      </c>
      <c r="G88" s="43">
        <f ca="1">_xll.DBRW($B$9,$E$11,$E$19,G$20,$E$12,$E$13,$E$14,$E$15,$E$16,$B88)</f>
        <v>0</v>
      </c>
      <c r="H88" s="2">
        <f ca="1">_xll.DBRW($B$9,$E$11,$H$19,H$20,$E$12,$E$13,$E$14,$E$15,$E$16,$B88)</f>
        <v>0</v>
      </c>
      <c r="I88" s="2">
        <f ca="1">_xll.DBRW($B$9,$E$11,$H$19,I$20,$E$12,$E$13,$E$14,$E$15,$E$16,$B88)</f>
        <v>0</v>
      </c>
      <c r="J88" s="2">
        <f ca="1">_xll.DBRW($B$9,$E$11,$H$19,J$20,$E$12,$E$13,$E$14,$E$15,$E$16,$B88)</f>
        <v>0</v>
      </c>
    </row>
    <row r="89" spans="1:10" x14ac:dyDescent="0.25">
      <c r="A89" s="2" t="str">
        <f ca="1">IF(_xll.TM1RPTELISCONSOLIDATED($B$21,$B89),IF(_xll.TM1RPTELLEV($B$21,$B89)&lt;=3,_xll.TM1RPTELLEV($B$21,$B89),"D"),"N")</f>
        <v>N</v>
      </c>
      <c r="B89" s="34" t="s">
        <v>1518</v>
      </c>
      <c r="C89" s="2" t="str">
        <f ca="1">_xll.DBRA("tango_core_model:Indicator",$B89,$E$17)</f>
        <v>Nombre total de jours d'absence</v>
      </c>
      <c r="D89" s="2" t="str">
        <f ca="1">_xll.DBRA("tango_core_model:Indicator",$B89,"Source_Indicator")</f>
        <v>input_country</v>
      </c>
      <c r="E89" s="42">
        <f ca="1">_xll.DBRW($B$9,$E$11,$E$19,E$20,$E$12,$E$13,$E$14,$E$15,$E$16,$B89)</f>
        <v>0</v>
      </c>
      <c r="F89" s="42">
        <f ca="1">_xll.DBRW($B$9,$E$11,$E$19,F$20,$E$12,$E$13,$E$14,$E$15,$E$16,$B89)</f>
        <v>0</v>
      </c>
      <c r="G89" s="43">
        <f ca="1">_xll.DBRW($B$9,$E$11,$E$19,G$20,$E$12,$E$13,$E$14,$E$15,$E$16,$B89)</f>
        <v>0</v>
      </c>
      <c r="H89" s="2">
        <f ca="1">_xll.DBRW($B$9,$E$11,$H$19,H$20,$E$12,$E$13,$E$14,$E$15,$E$16,$B89)</f>
        <v>0</v>
      </c>
      <c r="I89" s="2">
        <f ca="1">_xll.DBRW($B$9,$E$11,$H$19,I$20,$E$12,$E$13,$E$14,$E$15,$E$16,$B89)</f>
        <v>0</v>
      </c>
      <c r="J89" s="2">
        <f ca="1">_xll.DBRW($B$9,$E$11,$H$19,J$20,$E$12,$E$13,$E$14,$E$15,$E$16,$B89)</f>
        <v>0</v>
      </c>
    </row>
    <row r="90" spans="1:10" x14ac:dyDescent="0.25">
      <c r="A90" s="2" t="str">
        <f ca="1">IF(_xll.TM1RPTELISCONSOLIDATED($B$21,$B90),IF(_xll.TM1RPTELLEV($B$21,$B90)&lt;=3,_xll.TM1RPTELLEV($B$21,$B90),"D"),"N")</f>
        <v>N</v>
      </c>
      <c r="B90" s="34" t="s">
        <v>1519</v>
      </c>
      <c r="C90" s="2" t="str">
        <f ca="1">_xll.DBRA("tango_core_model:Indicator",$B90,$E$17)</f>
        <v>Taux de turnover en %</v>
      </c>
      <c r="D90" s="2" t="str">
        <f ca="1">_xll.DBRA("tango_core_model:Indicator",$B90,"Source_Indicator")</f>
        <v>calc</v>
      </c>
      <c r="E90" s="42">
        <f ca="1">_xll.DBRW($B$9,$E$11,$E$19,E$20,$E$12,$E$13,$E$14,$E$15,$E$16,$B90)</f>
        <v>0</v>
      </c>
      <c r="F90" s="42">
        <f ca="1">_xll.DBRW($B$9,$E$11,$E$19,F$20,$E$12,$E$13,$E$14,$E$15,$E$16,$B90)</f>
        <v>0</v>
      </c>
      <c r="G90" s="43">
        <f ca="1">_xll.DBRW($B$9,$E$11,$E$19,G$20,$E$12,$E$13,$E$14,$E$15,$E$16,$B90)</f>
        <v>0</v>
      </c>
      <c r="H90" s="2">
        <f ca="1">_xll.DBRW($B$9,$E$11,$H$19,H$20,$E$12,$E$13,$E$14,$E$15,$E$16,$B90)</f>
        <v>0</v>
      </c>
      <c r="I90" s="2">
        <f ca="1">_xll.DBRW($B$9,$E$11,$H$19,I$20,$E$12,$E$13,$E$14,$E$15,$E$16,$B90)</f>
        <v>0</v>
      </c>
      <c r="J90" s="2">
        <f ca="1">_xll.DBRW($B$9,$E$11,$H$19,J$20,$E$12,$E$13,$E$14,$E$15,$E$16,$B90)</f>
        <v>0</v>
      </c>
    </row>
    <row r="91" spans="1:10" x14ac:dyDescent="0.25">
      <c r="A91" s="2" t="str">
        <f ca="1">IF(_xll.TM1RPTELISCONSOLIDATED($B$21,$B91),IF(_xll.TM1RPTELLEV($B$21,$B91)&lt;=3,_xll.TM1RPTELLEV($B$21,$B91),"D"),"N")</f>
        <v>N</v>
      </c>
      <c r="B91" s="34" t="s">
        <v>1520</v>
      </c>
      <c r="C91" s="2" t="str">
        <f ca="1">_xll.DBRA("tango_core_model:Indicator",$B91,$E$17)</f>
        <v>Taux d'absentéisme en %</v>
      </c>
      <c r="D91" s="2" t="str">
        <f ca="1">_xll.DBRA("tango_core_model:Indicator",$B91,"Source_Indicator")</f>
        <v>calc</v>
      </c>
      <c r="E91" s="42">
        <f ca="1">_xll.DBRW($B$9,$E$11,$E$19,E$20,$E$12,$E$13,$E$14,$E$15,$E$16,$B91)</f>
        <v>0</v>
      </c>
      <c r="F91" s="42">
        <f ca="1">_xll.DBRW($B$9,$E$11,$E$19,F$20,$E$12,$E$13,$E$14,$E$15,$E$16,$B91)</f>
        <v>0</v>
      </c>
      <c r="G91" s="43">
        <f ca="1">_xll.DBRW($B$9,$E$11,$E$19,G$20,$E$12,$E$13,$E$14,$E$15,$E$16,$B91)</f>
        <v>0</v>
      </c>
      <c r="H91" s="2">
        <f ca="1">_xll.DBRW($B$9,$E$11,$H$19,H$20,$E$12,$E$13,$E$14,$E$15,$E$16,$B91)</f>
        <v>0</v>
      </c>
      <c r="I91" s="2">
        <f ca="1">_xll.DBRW($B$9,$E$11,$H$19,I$20,$E$12,$E$13,$E$14,$E$15,$E$16,$B91)</f>
        <v>0</v>
      </c>
      <c r="J91" s="2">
        <f ca="1">_xll.DBRW($B$9,$E$11,$H$19,J$20,$E$12,$E$13,$E$14,$E$15,$E$16,$B91)</f>
        <v>0</v>
      </c>
    </row>
    <row r="92" spans="1:10" x14ac:dyDescent="0.25">
      <c r="A92" s="2" t="str">
        <f ca="1">IF(_xll.TM1RPTELISCONSOLIDATED($B$21,$B92),IF(_xll.TM1RPTELLEV($B$21,$B92)&lt;=3,_xll.TM1RPTELLEV($B$21,$B92),"D"),"N")</f>
        <v>N</v>
      </c>
      <c r="B92" s="34" t="s">
        <v>1521</v>
      </c>
      <c r="C92" s="2" t="str">
        <f ca="1">_xll.DBRA("tango_core_model:Indicator",$B92,$E$17)</f>
        <v>Personnel operationnel de structure (Strop)</v>
      </c>
      <c r="D92" s="2" t="str">
        <f ca="1">_xll.DBRA("tango_core_model:Indicator",$B92,"Source_Indicator")</f>
        <v>calc</v>
      </c>
      <c r="E92" s="42">
        <f ca="1">_xll.DBRW($B$9,$E$11,$E$19,E$20,$E$12,$E$13,$E$14,$E$15,$E$16,$B92)</f>
        <v>0</v>
      </c>
      <c r="F92" s="42">
        <f ca="1">_xll.DBRW($B$9,$E$11,$E$19,F$20,$E$12,$E$13,$E$14,$E$15,$E$16,$B92)</f>
        <v>0</v>
      </c>
      <c r="G92" s="43">
        <f ca="1">_xll.DBRW($B$9,$E$11,$E$19,G$20,$E$12,$E$13,$E$14,$E$15,$E$16,$B92)</f>
        <v>0</v>
      </c>
      <c r="H92" s="2">
        <f ca="1">_xll.DBRW($B$9,$E$11,$H$19,H$20,$E$12,$E$13,$E$14,$E$15,$E$16,$B92)</f>
        <v>0</v>
      </c>
      <c r="I92" s="2">
        <f ca="1">_xll.DBRW($B$9,$E$11,$H$19,I$20,$E$12,$E$13,$E$14,$E$15,$E$16,$B92)</f>
        <v>0</v>
      </c>
      <c r="J92" s="2">
        <f ca="1">_xll.DBRW($B$9,$E$11,$H$19,J$20,$E$12,$E$13,$E$14,$E$15,$E$16,$B92)</f>
        <v>0</v>
      </c>
    </row>
    <row r="93" spans="1:10" x14ac:dyDescent="0.25">
      <c r="A93" s="2" t="str">
        <f ca="1">IF(_xll.TM1RPTELISCONSOLIDATED($B$21,$B93),IF(_xll.TM1RPTELLEV($B$21,$B93)&lt;=3,_xll.TM1RPTELLEV($B$21,$B93),"D"),"N")</f>
        <v>N</v>
      </c>
      <c r="B93" s="34" t="s">
        <v>1522</v>
      </c>
      <c r="C93" s="2" t="str">
        <f ca="1">_xll.DBRA("tango_core_model:Indicator",$B93,$E$17)</f>
        <v>Personnel operationnel de structure (Strop) Count Tech</v>
      </c>
      <c r="D93" s="2" t="str">
        <f ca="1">_xll.DBRA("tango_core_model:Indicator",$B93,"Source_Indicator")</f>
        <v>calc</v>
      </c>
      <c r="E93" s="42">
        <f ca="1">_xll.DBRW($B$9,$E$11,$E$19,E$20,$E$12,$E$13,$E$14,$E$15,$E$16,$B93)</f>
        <v>0</v>
      </c>
      <c r="F93" s="42">
        <f ca="1">_xll.DBRW($B$9,$E$11,$E$19,F$20,$E$12,$E$13,$E$14,$E$15,$E$16,$B93)</f>
        <v>0</v>
      </c>
      <c r="G93" s="43">
        <f ca="1">_xll.DBRW($B$9,$E$11,$E$19,G$20,$E$12,$E$13,$E$14,$E$15,$E$16,$B93)</f>
        <v>0</v>
      </c>
      <c r="H93" s="2">
        <f ca="1">_xll.DBRW($B$9,$E$11,$H$19,H$20,$E$12,$E$13,$E$14,$E$15,$E$16,$B93)</f>
        <v>0</v>
      </c>
      <c r="I93" s="2">
        <f ca="1">_xll.DBRW($B$9,$E$11,$H$19,I$20,$E$12,$E$13,$E$14,$E$15,$E$16,$B93)</f>
        <v>0</v>
      </c>
      <c r="J93" s="2">
        <f ca="1">_xll.DBRW($B$9,$E$11,$H$19,J$20,$E$12,$E$13,$E$14,$E$15,$E$16,$B93)</f>
        <v>0</v>
      </c>
    </row>
    <row r="94" spans="1:10" x14ac:dyDescent="0.25">
      <c r="A94" s="2" t="str">
        <f ca="1">IF(_xll.TM1RPTELISCONSOLIDATED($B$21,$B94),IF(_xll.TM1RPTELLEV($B$21,$B94)&lt;=3,_xll.TM1RPTELLEV($B$21,$B94),"D"),"N")</f>
        <v>N</v>
      </c>
      <c r="B94" s="34" t="s">
        <v>1523</v>
      </c>
      <c r="C94" s="2" t="str">
        <f ca="1">_xll.DBRA("tango_core_model:Indicator",$B94,$E$17)</f>
        <v>Personnel operationnel de structure (Strop) Count Tech 2</v>
      </c>
      <c r="D94" s="2" t="str">
        <f ca="1">_xll.DBRA("tango_core_model:Indicator",$B94,"Source_Indicator")</f>
        <v>calc</v>
      </c>
      <c r="E94" s="42">
        <f ca="1">_xll.DBRW($B$9,$E$11,$E$19,E$20,$E$12,$E$13,$E$14,$E$15,$E$16,$B94)</f>
        <v>0</v>
      </c>
      <c r="F94" s="42">
        <f ca="1">_xll.DBRW($B$9,$E$11,$E$19,F$20,$E$12,$E$13,$E$14,$E$15,$E$16,$B94)</f>
        <v>0</v>
      </c>
      <c r="G94" s="43">
        <f ca="1">_xll.DBRW($B$9,$E$11,$E$19,G$20,$E$12,$E$13,$E$14,$E$15,$E$16,$B94)</f>
        <v>0</v>
      </c>
      <c r="H94" s="2">
        <f ca="1">_xll.DBRW($B$9,$E$11,$H$19,H$20,$E$12,$E$13,$E$14,$E$15,$E$16,$B94)</f>
        <v>0</v>
      </c>
      <c r="I94" s="2">
        <f ca="1">_xll.DBRW($B$9,$E$11,$H$19,I$20,$E$12,$E$13,$E$14,$E$15,$E$16,$B94)</f>
        <v>0</v>
      </c>
      <c r="J94" s="2">
        <f ca="1">_xll.DBRW($B$9,$E$11,$H$19,J$20,$E$12,$E$13,$E$14,$E$15,$E$16,$B94)</f>
        <v>0</v>
      </c>
    </row>
    <row r="95" spans="1:10" x14ac:dyDescent="0.25">
      <c r="A95" s="2" t="str">
        <f ca="1">IF(_xll.TM1RPTELISCONSOLIDATED($B$21,$B95),IF(_xll.TM1RPTELLEV($B$21,$B95)&lt;=3,_xll.TM1RPTELLEV($B$21,$B95),"D"),"N")</f>
        <v>N</v>
      </c>
      <c r="B95" s="34" t="s">
        <v>1524</v>
      </c>
      <c r="C95" s="2" t="str">
        <f ca="1">_xll.DBRA("tango_core_model:Indicator",$B95,$E$17)</f>
        <v>Personnel operationnel de structure (Strop) Hold Tech</v>
      </c>
      <c r="D95" s="2" t="str">
        <f ca="1">_xll.DBRA("tango_core_model:Indicator",$B95,"Source_Indicator")</f>
        <v>calc</v>
      </c>
      <c r="E95" s="42">
        <f ca="1">_xll.DBRW($B$9,$E$11,$E$19,E$20,$E$12,$E$13,$E$14,$E$15,$E$16,$B95)</f>
        <v>0</v>
      </c>
      <c r="F95" s="42">
        <f ca="1">_xll.DBRW($B$9,$E$11,$E$19,F$20,$E$12,$E$13,$E$14,$E$15,$E$16,$B95)</f>
        <v>0</v>
      </c>
      <c r="G95" s="43">
        <f ca="1">_xll.DBRW($B$9,$E$11,$E$19,G$20,$E$12,$E$13,$E$14,$E$15,$E$16,$B95)</f>
        <v>0</v>
      </c>
      <c r="H95" s="2">
        <f ca="1">_xll.DBRW($B$9,$E$11,$H$19,H$20,$E$12,$E$13,$E$14,$E$15,$E$16,$B95)</f>
        <v>0</v>
      </c>
      <c r="I95" s="2">
        <f ca="1">_xll.DBRW($B$9,$E$11,$H$19,I$20,$E$12,$E$13,$E$14,$E$15,$E$16,$B95)</f>
        <v>0</v>
      </c>
      <c r="J95" s="2">
        <f ca="1">_xll.DBRW($B$9,$E$11,$H$19,J$20,$E$12,$E$13,$E$14,$E$15,$E$16,$B95)</f>
        <v>0</v>
      </c>
    </row>
    <row r="96" spans="1:10" x14ac:dyDescent="0.25">
      <c r="A96" s="2" t="str">
        <f ca="1">IF(_xll.TM1RPTELISCONSOLIDATED($B$21,$B96),IF(_xll.TM1RPTELLEV($B$21,$B96)&lt;=3,_xll.TM1RPTELLEV($B$21,$B96),"D"),"N")</f>
        <v>N</v>
      </c>
      <c r="B96" s="34" t="s">
        <v>1525</v>
      </c>
      <c r="C96" s="2" t="str">
        <f ca="1">_xll.DBRA("tango_core_model:Indicator",$B96,$E$17)</f>
        <v>Personnel d'opération(POP)</v>
      </c>
      <c r="D96" s="2" t="str">
        <f ca="1">_xll.DBRA("tango_core_model:Indicator",$B96,"Source_Indicator")</f>
        <v>calc</v>
      </c>
      <c r="E96" s="42">
        <f ca="1">_xll.DBRW($B$9,$E$11,$E$19,E$20,$E$12,$E$13,$E$14,$E$15,$E$16,$B96)</f>
        <v>0</v>
      </c>
      <c r="F96" s="42">
        <f ca="1">_xll.DBRW($B$9,$E$11,$E$19,F$20,$E$12,$E$13,$E$14,$E$15,$E$16,$B96)</f>
        <v>0</v>
      </c>
      <c r="G96" s="43">
        <f ca="1">_xll.DBRW($B$9,$E$11,$E$19,G$20,$E$12,$E$13,$E$14,$E$15,$E$16,$B96)</f>
        <v>0</v>
      </c>
      <c r="H96" s="2">
        <f ca="1">_xll.DBRW($B$9,$E$11,$H$19,H$20,$E$12,$E$13,$E$14,$E$15,$E$16,$B96)</f>
        <v>0</v>
      </c>
      <c r="I96" s="2">
        <f ca="1">_xll.DBRW($B$9,$E$11,$H$19,I$20,$E$12,$E$13,$E$14,$E$15,$E$16,$B96)</f>
        <v>0</v>
      </c>
      <c r="J96" s="2">
        <f ca="1">_xll.DBRW($B$9,$E$11,$H$19,J$20,$E$12,$E$13,$E$14,$E$15,$E$16,$B96)</f>
        <v>0</v>
      </c>
    </row>
    <row r="97" spans="1:10" x14ac:dyDescent="0.25">
      <c r="A97" s="2" t="str">
        <f ca="1">IF(_xll.TM1RPTELISCONSOLIDATED($B$21,$B97),IF(_xll.TM1RPTELLEV($B$21,$B97)&lt;=3,_xll.TM1RPTELLEV($B$21,$B97),"D"),"N")</f>
        <v>N</v>
      </c>
      <c r="B97" s="34" t="s">
        <v>1526</v>
      </c>
      <c r="C97" s="2" t="str">
        <f ca="1">_xll.DBRA("tango_core_model:Indicator",$B97,$E$17)</f>
        <v>Personnel d'opération(POP) Count Tech</v>
      </c>
      <c r="D97" s="2" t="str">
        <f ca="1">_xll.DBRA("tango_core_model:Indicator",$B97,"Source_Indicator")</f>
        <v>calc</v>
      </c>
      <c r="E97" s="42">
        <f ca="1">_xll.DBRW($B$9,$E$11,$E$19,E$20,$E$12,$E$13,$E$14,$E$15,$E$16,$B97)</f>
        <v>0</v>
      </c>
      <c r="F97" s="42">
        <f ca="1">_xll.DBRW($B$9,$E$11,$E$19,F$20,$E$12,$E$13,$E$14,$E$15,$E$16,$B97)</f>
        <v>0</v>
      </c>
      <c r="G97" s="43">
        <f ca="1">_xll.DBRW($B$9,$E$11,$E$19,G$20,$E$12,$E$13,$E$14,$E$15,$E$16,$B97)</f>
        <v>0</v>
      </c>
      <c r="H97" s="2">
        <f ca="1">_xll.DBRW($B$9,$E$11,$H$19,H$20,$E$12,$E$13,$E$14,$E$15,$E$16,$B97)</f>
        <v>0</v>
      </c>
      <c r="I97" s="2">
        <f ca="1">_xll.DBRW($B$9,$E$11,$H$19,I$20,$E$12,$E$13,$E$14,$E$15,$E$16,$B97)</f>
        <v>0</v>
      </c>
      <c r="J97" s="2">
        <f ca="1">_xll.DBRW($B$9,$E$11,$H$19,J$20,$E$12,$E$13,$E$14,$E$15,$E$16,$B97)</f>
        <v>0</v>
      </c>
    </row>
    <row r="98" spans="1:10" x14ac:dyDescent="0.25">
      <c r="A98" s="2" t="str">
        <f ca="1">IF(_xll.TM1RPTELISCONSOLIDATED($B$21,$B98),IF(_xll.TM1RPTELLEV($B$21,$B98)&lt;=3,_xll.TM1RPTELLEV($B$21,$B98),"D"),"N")</f>
        <v>N</v>
      </c>
      <c r="B98" s="34" t="s">
        <v>1527</v>
      </c>
      <c r="C98" s="2" t="str">
        <f ca="1">_xll.DBRA("tango_core_model:Indicator",$B98,$E$17)</f>
        <v>Personnel d'opération(POP) Count Tech 2</v>
      </c>
      <c r="D98" s="2" t="str">
        <f ca="1">_xll.DBRA("tango_core_model:Indicator",$B98,"Source_Indicator")</f>
        <v>calc</v>
      </c>
      <c r="E98" s="42">
        <f ca="1">_xll.DBRW($B$9,$E$11,$E$19,E$20,$E$12,$E$13,$E$14,$E$15,$E$16,$B98)</f>
        <v>0</v>
      </c>
      <c r="F98" s="42">
        <f ca="1">_xll.DBRW($B$9,$E$11,$E$19,F$20,$E$12,$E$13,$E$14,$E$15,$E$16,$B98)</f>
        <v>0</v>
      </c>
      <c r="G98" s="43">
        <f ca="1">_xll.DBRW($B$9,$E$11,$E$19,G$20,$E$12,$E$13,$E$14,$E$15,$E$16,$B98)</f>
        <v>0</v>
      </c>
      <c r="H98" s="2">
        <f ca="1">_xll.DBRW($B$9,$E$11,$H$19,H$20,$E$12,$E$13,$E$14,$E$15,$E$16,$B98)</f>
        <v>0</v>
      </c>
      <c r="I98" s="2">
        <f ca="1">_xll.DBRW($B$9,$E$11,$H$19,I$20,$E$12,$E$13,$E$14,$E$15,$E$16,$B98)</f>
        <v>0</v>
      </c>
      <c r="J98" s="2">
        <f ca="1">_xll.DBRW($B$9,$E$11,$H$19,J$20,$E$12,$E$13,$E$14,$E$15,$E$16,$B98)</f>
        <v>0</v>
      </c>
    </row>
    <row r="99" spans="1:10" x14ac:dyDescent="0.25">
      <c r="A99" s="2" t="str">
        <f ca="1">IF(_xll.TM1RPTELISCONSOLIDATED($B$21,$B99),IF(_xll.TM1RPTELLEV($B$21,$B99)&lt;=3,_xll.TM1RPTELLEV($B$21,$B99),"D"),"N")</f>
        <v>N</v>
      </c>
      <c r="B99" s="34" t="s">
        <v>1528</v>
      </c>
      <c r="C99" s="2" t="str">
        <f ca="1">_xll.DBRA("tango_core_model:Indicator",$B99,$E$17)</f>
        <v>Personnel d'opération(POP) Hold Tech</v>
      </c>
      <c r="D99" s="2" t="str">
        <f ca="1">_xll.DBRA("tango_core_model:Indicator",$B99,"Source_Indicator")</f>
        <v>calc</v>
      </c>
      <c r="E99" s="42">
        <f ca="1">_xll.DBRW($B$9,$E$11,$E$19,E$20,$E$12,$E$13,$E$14,$E$15,$E$16,$B99)</f>
        <v>0</v>
      </c>
      <c r="F99" s="42">
        <f ca="1">_xll.DBRW($B$9,$E$11,$E$19,F$20,$E$12,$E$13,$E$14,$E$15,$E$16,$B99)</f>
        <v>0</v>
      </c>
      <c r="G99" s="43">
        <f ca="1">_xll.DBRW($B$9,$E$11,$E$19,G$20,$E$12,$E$13,$E$14,$E$15,$E$16,$B99)</f>
        <v>0</v>
      </c>
      <c r="H99" s="2">
        <f ca="1">_xll.DBRW($B$9,$E$11,$H$19,H$20,$E$12,$E$13,$E$14,$E$15,$E$16,$B99)</f>
        <v>0</v>
      </c>
      <c r="I99" s="2">
        <f ca="1">_xll.DBRW($B$9,$E$11,$H$19,I$20,$E$12,$E$13,$E$14,$E$15,$E$16,$B99)</f>
        <v>0</v>
      </c>
      <c r="J99" s="2">
        <f ca="1">_xll.DBRW($B$9,$E$11,$H$19,J$20,$E$12,$E$13,$E$14,$E$15,$E$16,$B99)</f>
        <v>0</v>
      </c>
    </row>
    <row r="100" spans="1:10" x14ac:dyDescent="0.25">
      <c r="A100" s="2" t="str">
        <f ca="1">IF(_xll.TM1RPTELISCONSOLIDATED($B$21,$B100),IF(_xll.TM1RPTELLEV($B$21,$B100)&lt;=3,_xll.TM1RPTELLEV($B$21,$B100),"D"),"N")</f>
        <v>N</v>
      </c>
      <c r="B100" s="33" t="s">
        <v>1529</v>
      </c>
      <c r="C100" s="10" t="str">
        <f ca="1">_xll.DBRA("tango_core_model:Indicator",$B100,$E$17)</f>
        <v>SERVICE CLIENT</v>
      </c>
      <c r="D100" s="10" t="str">
        <f ca="1">_xll.DBRA("tango_core_model:Indicator",$B100,"Source_Indicator")</f>
        <v/>
      </c>
      <c r="E100" s="40">
        <f ca="1">_xll.DBRW($B$9,$E$11,$E$19,E$20,$E$12,$E$13,$E$14,$E$15,$E$16,$B100)</f>
        <v>0</v>
      </c>
      <c r="F100" s="40">
        <f ca="1">_xll.DBRW($B$9,$E$11,$E$19,F$20,$E$12,$E$13,$E$14,$E$15,$E$16,$B100)</f>
        <v>0</v>
      </c>
      <c r="G100" s="41">
        <f ca="1">_xll.DBRW($B$9,$E$11,$E$19,G$20,$E$12,$E$13,$E$14,$E$15,$E$16,$B100)</f>
        <v>0</v>
      </c>
      <c r="H100" s="10">
        <f ca="1">_xll.DBRW($B$9,$E$11,$H$19,H$20,$E$12,$E$13,$E$14,$E$15,$E$16,$B100)</f>
        <v>0</v>
      </c>
      <c r="I100" s="10">
        <f ca="1">_xll.DBRW($B$9,$E$11,$H$19,I$20,$E$12,$E$13,$E$14,$E$15,$E$16,$B100)</f>
        <v>0</v>
      </c>
      <c r="J100" s="10">
        <f ca="1">_xll.DBRW($B$9,$E$11,$H$19,J$20,$E$12,$E$13,$E$14,$E$15,$E$16,$B100)</f>
        <v>0</v>
      </c>
    </row>
    <row r="101" spans="1:10" x14ac:dyDescent="0.25">
      <c r="A101" s="2" t="str">
        <f ca="1">IF(_xll.TM1RPTELISCONSOLIDATED($B$21,$B101),IF(_xll.TM1RPTELLEV($B$21,$B101)&lt;=3,_xll.TM1RPTELLEV($B$21,$B101),"D"),"N")</f>
        <v>N</v>
      </c>
      <c r="B101" s="34" t="s">
        <v>1530</v>
      </c>
      <c r="C101" s="2" t="str">
        <f ca="1">_xll.DBRA("tango_core_model:Indicator",$B101,$E$17)</f>
        <v>Nombre de services opérés (trips TOD)</v>
      </c>
      <c r="D101" s="2" t="str">
        <f ca="1">_xll.DBRA("tango_core_model:Indicator",$B101,"Source_Indicator")</f>
        <v>input_country</v>
      </c>
      <c r="E101" s="42">
        <f ca="1">_xll.DBRW($B$9,$E$11,$E$19,E$20,$E$12,$E$13,$E$14,$E$15,$E$16,$B101)</f>
        <v>0</v>
      </c>
      <c r="F101" s="42">
        <f ca="1">_xll.DBRW($B$9,$E$11,$E$19,F$20,$E$12,$E$13,$E$14,$E$15,$E$16,$B101)</f>
        <v>0</v>
      </c>
      <c r="G101" s="43">
        <f ca="1">_xll.DBRW($B$9,$E$11,$E$19,G$20,$E$12,$E$13,$E$14,$E$15,$E$16,$B101)</f>
        <v>0</v>
      </c>
      <c r="H101" s="2">
        <f ca="1">_xll.DBRW($B$9,$E$11,$H$19,H$20,$E$12,$E$13,$E$14,$E$15,$E$16,$B101)</f>
        <v>0</v>
      </c>
      <c r="I101" s="2">
        <f ca="1">_xll.DBRW($B$9,$E$11,$H$19,I$20,$E$12,$E$13,$E$14,$E$15,$E$16,$B101)</f>
        <v>0</v>
      </c>
      <c r="J101" s="2">
        <f ca="1">_xll.DBRW($B$9,$E$11,$H$19,J$20,$E$12,$E$13,$E$14,$E$15,$E$16,$B101)</f>
        <v>0</v>
      </c>
    </row>
    <row r="102" spans="1:10" x14ac:dyDescent="0.25">
      <c r="A102" s="2" t="str">
        <f ca="1">IF(_xll.TM1RPTELISCONSOLIDATED($B$21,$B102),IF(_xll.TM1RPTELLEV($B$21,$B102)&lt;=3,_xll.TM1RPTELLEV($B$21,$B102),"D"),"N")</f>
        <v>N</v>
      </c>
      <c r="B102" s="34" t="s">
        <v>1531</v>
      </c>
      <c r="C102" s="2" t="str">
        <f ca="1">_xll.DBRA("tango_core_model:Indicator",$B102,$E$17)</f>
        <v>Nombre de services à l'heure</v>
      </c>
      <c r="D102" s="2" t="str">
        <f ca="1">_xll.DBRA("tango_core_model:Indicator",$B102,"Source_Indicator")</f>
        <v>input_country</v>
      </c>
      <c r="E102" s="42">
        <f ca="1">_xll.DBRW($B$9,$E$11,$E$19,E$20,$E$12,$E$13,$E$14,$E$15,$E$16,$B102)</f>
        <v>0</v>
      </c>
      <c r="F102" s="42">
        <f ca="1">_xll.DBRW($B$9,$E$11,$E$19,F$20,$E$12,$E$13,$E$14,$E$15,$E$16,$B102)</f>
        <v>0</v>
      </c>
      <c r="G102" s="43">
        <f ca="1">_xll.DBRW($B$9,$E$11,$E$19,G$20,$E$12,$E$13,$E$14,$E$15,$E$16,$B102)</f>
        <v>0</v>
      </c>
      <c r="H102" s="2">
        <f ca="1">_xll.DBRW($B$9,$E$11,$H$19,H$20,$E$12,$E$13,$E$14,$E$15,$E$16,$B102)</f>
        <v>0</v>
      </c>
      <c r="I102" s="2">
        <f ca="1">_xll.DBRW($B$9,$E$11,$H$19,I$20,$E$12,$E$13,$E$14,$E$15,$E$16,$B102)</f>
        <v>0</v>
      </c>
      <c r="J102" s="2">
        <f ca="1">_xll.DBRW($B$9,$E$11,$H$19,J$20,$E$12,$E$13,$E$14,$E$15,$E$16,$B102)</f>
        <v>0</v>
      </c>
    </row>
    <row r="103" spans="1:10" x14ac:dyDescent="0.25">
      <c r="A103" s="2" t="str">
        <f ca="1">IF(_xll.TM1RPTELISCONSOLIDATED($B$21,$B103),IF(_xll.TM1RPTELLEV($B$21,$B103)&lt;=3,_xll.TM1RPTELLEV($B$21,$B103),"D"),"N")</f>
        <v>N</v>
      </c>
      <c r="B103" s="34" t="s">
        <v>1532</v>
      </c>
      <c r="C103" s="2" t="str">
        <f ca="1">_xll.DBRA("tango_core_model:Indicator",$B103,$E$17)</f>
        <v>Nombre de plaintes</v>
      </c>
      <c r="D103" s="2" t="str">
        <f ca="1">_xll.DBRA("tango_core_model:Indicator",$B103,"Source_Indicator")</f>
        <v>input_country</v>
      </c>
      <c r="E103" s="42">
        <f ca="1">_xll.DBRW($B$9,$E$11,$E$19,E$20,$E$12,$E$13,$E$14,$E$15,$E$16,$B103)</f>
        <v>0</v>
      </c>
      <c r="F103" s="42">
        <f ca="1">_xll.DBRW($B$9,$E$11,$E$19,F$20,$E$12,$E$13,$E$14,$E$15,$E$16,$B103)</f>
        <v>0</v>
      </c>
      <c r="G103" s="43">
        <f ca="1">_xll.DBRW($B$9,$E$11,$E$19,G$20,$E$12,$E$13,$E$14,$E$15,$E$16,$B103)</f>
        <v>0</v>
      </c>
      <c r="H103" s="2">
        <f ca="1">_xll.DBRW($B$9,$E$11,$H$19,H$20,$E$12,$E$13,$E$14,$E$15,$E$16,$B103)</f>
        <v>0</v>
      </c>
      <c r="I103" s="2">
        <f ca="1">_xll.DBRW($B$9,$E$11,$H$19,I$20,$E$12,$E$13,$E$14,$E$15,$E$16,$B103)</f>
        <v>0</v>
      </c>
      <c r="J103" s="2">
        <f ca="1">_xll.DBRW($B$9,$E$11,$H$19,J$20,$E$12,$E$13,$E$14,$E$15,$E$16,$B103)</f>
        <v>0</v>
      </c>
    </row>
    <row r="104" spans="1:10" x14ac:dyDescent="0.25">
      <c r="A104" s="2" t="str">
        <f ca="1">IF(_xll.TM1RPTELISCONSOLIDATED($B$21,$B104),IF(_xll.TM1RPTELLEV($B$21,$B104)&lt;=3,_xll.TM1RPTELLEV($B$21,$B104),"D"),"N")</f>
        <v>N</v>
      </c>
      <c r="B104" s="34" t="s">
        <v>1533</v>
      </c>
      <c r="C104" s="2" t="str">
        <f ca="1">_xll.DBRA("tango_core_model:Indicator",$B104,$E$17)</f>
        <v>Nombre de passagers</v>
      </c>
      <c r="D104" s="2" t="str">
        <f ca="1">_xll.DBRA("tango_core_model:Indicator",$B104,"Source_Indicator")</f>
        <v>input_country</v>
      </c>
      <c r="E104" s="42">
        <f ca="1">_xll.DBRW($B$9,$E$11,$E$19,E$20,$E$12,$E$13,$E$14,$E$15,$E$16,$B104)</f>
        <v>0</v>
      </c>
      <c r="F104" s="42">
        <f ca="1">_xll.DBRW($B$9,$E$11,$E$19,F$20,$E$12,$E$13,$E$14,$E$15,$E$16,$B104)</f>
        <v>0</v>
      </c>
      <c r="G104" s="43">
        <f ca="1">_xll.DBRW($B$9,$E$11,$E$19,G$20,$E$12,$E$13,$E$14,$E$15,$E$16,$B104)</f>
        <v>0</v>
      </c>
      <c r="H104" s="2">
        <f ca="1">_xll.DBRW($B$9,$E$11,$H$19,H$20,$E$12,$E$13,$E$14,$E$15,$E$16,$B104)</f>
        <v>0</v>
      </c>
      <c r="I104" s="2">
        <f ca="1">_xll.DBRW($B$9,$E$11,$H$19,I$20,$E$12,$E$13,$E$14,$E$15,$E$16,$B104)</f>
        <v>0</v>
      </c>
      <c r="J104" s="2">
        <f ca="1">_xll.DBRW($B$9,$E$11,$H$19,J$20,$E$12,$E$13,$E$14,$E$15,$E$16,$B104)</f>
        <v>0</v>
      </c>
    </row>
    <row r="105" spans="1:10" x14ac:dyDescent="0.25">
      <c r="A105" s="2" t="str">
        <f ca="1">IF(_xll.TM1RPTELISCONSOLIDATED($B$21,$B105),IF(_xll.TM1RPTELLEV($B$21,$B105)&lt;=3,_xll.TM1RPTELLEV($B$21,$B105),"D"),"N")</f>
        <v>N</v>
      </c>
      <c r="B105" s="34" t="s">
        <v>1534</v>
      </c>
      <c r="C105" s="2" t="str">
        <f ca="1">_xll.DBRA("tango_core_model:Indicator",$B105,$E$17)</f>
        <v>Engagement contractuel sur le pourcentage de ponctualité</v>
      </c>
      <c r="D105" s="2" t="str">
        <f ca="1">_xll.DBRA("tango_core_model:Indicator",$B105,"Source_Indicator")</f>
        <v>input_country</v>
      </c>
      <c r="E105" s="42">
        <f ca="1">_xll.DBRW($B$9,$E$11,$E$19,E$20,$E$12,$E$13,$E$14,$E$15,$E$16,$B105)</f>
        <v>0</v>
      </c>
      <c r="F105" s="42">
        <f ca="1">_xll.DBRW($B$9,$E$11,$E$19,F$20,$E$12,$E$13,$E$14,$E$15,$E$16,$B105)</f>
        <v>0</v>
      </c>
      <c r="G105" s="43">
        <f ca="1">_xll.DBRW($B$9,$E$11,$E$19,G$20,$E$12,$E$13,$E$14,$E$15,$E$16,$B105)</f>
        <v>0</v>
      </c>
      <c r="H105" s="2">
        <f ca="1">_xll.DBRW($B$9,$E$11,$H$19,H$20,$E$12,$E$13,$E$14,$E$15,$E$16,$B105)</f>
        <v>0</v>
      </c>
      <c r="I105" s="2">
        <f ca="1">_xll.DBRW($B$9,$E$11,$H$19,I$20,$E$12,$E$13,$E$14,$E$15,$E$16,$B105)</f>
        <v>0</v>
      </c>
      <c r="J105" s="2">
        <f ca="1">_xll.DBRW($B$9,$E$11,$H$19,J$20,$E$12,$E$13,$E$14,$E$15,$E$16,$B105)</f>
        <v>0</v>
      </c>
    </row>
    <row r="106" spans="1:10" x14ac:dyDescent="0.25">
      <c r="A106" s="2" t="str">
        <f ca="1">IF(_xll.TM1RPTELISCONSOLIDATED($B$21,$B106),IF(_xll.TM1RPTELLEV($B$21,$B106)&lt;=3,_xll.TM1RPTELLEV($B$21,$B106),"D"),"N")</f>
        <v>N</v>
      </c>
      <c r="B106" s="34" t="s">
        <v>1535</v>
      </c>
      <c r="C106" s="2" t="str">
        <f ca="1">_xll.DBRA("tango_core_model:Indicator",$B106,$E$17)</f>
        <v>Respect de l'engagement contractuel sur le pourcentage de ponctualité</v>
      </c>
      <c r="D106" s="2" t="str">
        <f ca="1">_xll.DBRA("tango_core_model:Indicator",$B106,"Source_Indicator")</f>
        <v>calc</v>
      </c>
      <c r="E106" s="42">
        <f ca="1">_xll.DBRW($B$9,$E$11,$E$19,E$20,$E$12,$E$13,$E$14,$E$15,$E$16,$B106)</f>
        <v>0</v>
      </c>
      <c r="F106" s="42">
        <f ca="1">_xll.DBRW($B$9,$E$11,$E$19,F$20,$E$12,$E$13,$E$14,$E$15,$E$16,$B106)</f>
        <v>0</v>
      </c>
      <c r="G106" s="43">
        <f ca="1">_xll.DBRW($B$9,$E$11,$E$19,G$20,$E$12,$E$13,$E$14,$E$15,$E$16,$B106)</f>
        <v>0</v>
      </c>
      <c r="H106" s="2">
        <f ca="1">_xll.DBRW($B$9,$E$11,$H$19,H$20,$E$12,$E$13,$E$14,$E$15,$E$16,$B106)</f>
        <v>0</v>
      </c>
      <c r="I106" s="2">
        <f ca="1">_xll.DBRW($B$9,$E$11,$H$19,I$20,$E$12,$E$13,$E$14,$E$15,$E$16,$B106)</f>
        <v>0</v>
      </c>
      <c r="J106" s="2">
        <f ca="1">_xll.DBRW($B$9,$E$11,$H$19,J$20,$E$12,$E$13,$E$14,$E$15,$E$16,$B106)</f>
        <v>0</v>
      </c>
    </row>
    <row r="107" spans="1:10" x14ac:dyDescent="0.25">
      <c r="A107" s="2" t="str">
        <f ca="1">IF(_xll.TM1RPTELISCONSOLIDATED($B$21,$B107),IF(_xll.TM1RPTELLEV($B$21,$B107)&lt;=3,_xll.TM1RPTELLEV($B$21,$B107),"D"),"N")</f>
        <v>N</v>
      </c>
      <c r="B107" s="34" t="s">
        <v>1536</v>
      </c>
      <c r="C107" s="2" t="str">
        <f ca="1">_xll.DBRA("tango_core_model:Indicator",$B107,$E$17)</f>
        <v>Plaintes pour 100 000 passagers</v>
      </c>
      <c r="D107" s="2" t="str">
        <f ca="1">_xll.DBRA("tango_core_model:Indicator",$B107,"Source_Indicator")</f>
        <v>calc</v>
      </c>
      <c r="E107" s="42">
        <f ca="1">_xll.DBRW($B$9,$E$11,$E$19,E$20,$E$12,$E$13,$E$14,$E$15,$E$16,$B107)</f>
        <v>0</v>
      </c>
      <c r="F107" s="42">
        <f ca="1">_xll.DBRW($B$9,$E$11,$E$19,F$20,$E$12,$E$13,$E$14,$E$15,$E$16,$B107)</f>
        <v>0</v>
      </c>
      <c r="G107" s="43">
        <f ca="1">_xll.DBRW($B$9,$E$11,$E$19,G$20,$E$12,$E$13,$E$14,$E$15,$E$16,$B107)</f>
        <v>0</v>
      </c>
      <c r="H107" s="2">
        <f ca="1">_xll.DBRW($B$9,$E$11,$H$19,H$20,$E$12,$E$13,$E$14,$E$15,$E$16,$B107)</f>
        <v>0</v>
      </c>
      <c r="I107" s="2">
        <f ca="1">_xll.DBRW($B$9,$E$11,$H$19,I$20,$E$12,$E$13,$E$14,$E$15,$E$16,$B107)</f>
        <v>0</v>
      </c>
      <c r="J107" s="2">
        <f ca="1">_xll.DBRW($B$9,$E$11,$H$19,J$20,$E$12,$E$13,$E$14,$E$15,$E$16,$B107)</f>
        <v>0</v>
      </c>
    </row>
    <row r="108" spans="1:10" x14ac:dyDescent="0.25">
      <c r="A108" s="2" t="str">
        <f ca="1">IF(_xll.TM1RPTELISCONSOLIDATED($B$21,$B108),IF(_xll.TM1RPTELLEV($B$21,$B108)&lt;=3,_xll.TM1RPTELLEV($B$21,$B108),"D"),"N")</f>
        <v>N</v>
      </c>
      <c r="B108" s="34" t="s">
        <v>1537</v>
      </c>
      <c r="C108" s="2" t="str">
        <f ca="1">_xll.DBRA("tango_core_model:Indicator",$B108,$E$17)</f>
        <v>Pourcentage de respect de la qualité sur les contrats notés A</v>
      </c>
      <c r="D108" s="2" t="str">
        <f ca="1">_xll.DBRA("tango_core_model:Indicator",$B108,"Source_Indicator")</f>
        <v>calc</v>
      </c>
      <c r="E108" s="42">
        <f ca="1">_xll.DBRW($B$9,$E$11,$E$19,E$20,$E$12,$E$13,$E$14,$E$15,$E$16,$B108)</f>
        <v>0</v>
      </c>
      <c r="F108" s="42">
        <f ca="1">_xll.DBRW($B$9,$E$11,$E$19,F$20,$E$12,$E$13,$E$14,$E$15,$E$16,$B108)</f>
        <v>0</v>
      </c>
      <c r="G108" s="43">
        <f ca="1">_xll.DBRW($B$9,$E$11,$E$19,G$20,$E$12,$E$13,$E$14,$E$15,$E$16,$B108)</f>
        <v>0</v>
      </c>
      <c r="H108" s="2">
        <f ca="1">_xll.DBRW($B$9,$E$11,$H$19,H$20,$E$12,$E$13,$E$14,$E$15,$E$16,$B108)</f>
        <v>0</v>
      </c>
      <c r="I108" s="2">
        <f ca="1">_xll.DBRW($B$9,$E$11,$H$19,I$20,$E$12,$E$13,$E$14,$E$15,$E$16,$B108)</f>
        <v>0</v>
      </c>
      <c r="J108" s="2">
        <f ca="1">_xll.DBRW($B$9,$E$11,$H$19,J$20,$E$12,$E$13,$E$14,$E$15,$E$16,$B108)</f>
        <v>0</v>
      </c>
    </row>
    <row r="109" spans="1:10" x14ac:dyDescent="0.25">
      <c r="A109" s="2" t="str">
        <f ca="1">IF(_xll.TM1RPTELISCONSOLIDATED($B$21,$B109),IF(_xll.TM1RPTELLEV($B$21,$B109)&lt;=3,_xll.TM1RPTELLEV($B$21,$B109),"D"),"N")</f>
        <v>N</v>
      </c>
      <c r="B109" s="34" t="s">
        <v>1538</v>
      </c>
      <c r="C109" s="2" t="str">
        <f ca="1">_xll.DBRA("tango_core_model:Indicator",$B109,$E$17)</f>
        <v>Pourcentage de respect de la qualité sur les contrats notés B</v>
      </c>
      <c r="D109" s="2" t="str">
        <f ca="1">_xll.DBRA("tango_core_model:Indicator",$B109,"Source_Indicator")</f>
        <v>calc</v>
      </c>
      <c r="E109" s="42">
        <f ca="1">_xll.DBRW($B$9,$E$11,$E$19,E$20,$E$12,$E$13,$E$14,$E$15,$E$16,$B109)</f>
        <v>0</v>
      </c>
      <c r="F109" s="42">
        <f ca="1">_xll.DBRW($B$9,$E$11,$E$19,F$20,$E$12,$E$13,$E$14,$E$15,$E$16,$B109)</f>
        <v>0</v>
      </c>
      <c r="G109" s="43">
        <f ca="1">_xll.DBRW($B$9,$E$11,$E$19,G$20,$E$12,$E$13,$E$14,$E$15,$E$16,$B109)</f>
        <v>0</v>
      </c>
      <c r="H109" s="2">
        <f ca="1">_xll.DBRW($B$9,$E$11,$H$19,H$20,$E$12,$E$13,$E$14,$E$15,$E$16,$B109)</f>
        <v>0</v>
      </c>
      <c r="I109" s="2">
        <f ca="1">_xll.DBRW($B$9,$E$11,$H$19,I$20,$E$12,$E$13,$E$14,$E$15,$E$16,$B109)</f>
        <v>0</v>
      </c>
      <c r="J109" s="2">
        <f ca="1">_xll.DBRW($B$9,$E$11,$H$19,J$20,$E$12,$E$13,$E$14,$E$15,$E$16,$B109)</f>
        <v>0</v>
      </c>
    </row>
    <row r="110" spans="1:10" x14ac:dyDescent="0.25">
      <c r="A110" s="2" t="str">
        <f ca="1">IF(_xll.TM1RPTELISCONSOLIDATED($B$21,$B110),IF(_xll.TM1RPTELLEV($B$21,$B110)&lt;=3,_xll.TM1RPTELLEV($B$21,$B110),"D"),"N")</f>
        <v>N</v>
      </c>
      <c r="B110" s="34" t="s">
        <v>1539</v>
      </c>
      <c r="C110" s="2" t="str">
        <f ca="1">_xll.DBRA("tango_core_model:Indicator",$B110,$E$17)</f>
        <v>Pourcentage de respect de la qualité sur les contrats notés C</v>
      </c>
      <c r="D110" s="2" t="str">
        <f ca="1">_xll.DBRA("tango_core_model:Indicator",$B110,"Source_Indicator")</f>
        <v>calc</v>
      </c>
      <c r="E110" s="42">
        <f ca="1">_xll.DBRW($B$9,$E$11,$E$19,E$20,$E$12,$E$13,$E$14,$E$15,$E$16,$B110)</f>
        <v>0</v>
      </c>
      <c r="F110" s="42">
        <f ca="1">_xll.DBRW($B$9,$E$11,$E$19,F$20,$E$12,$E$13,$E$14,$E$15,$E$16,$B110)</f>
        <v>0</v>
      </c>
      <c r="G110" s="43">
        <f ca="1">_xll.DBRW($B$9,$E$11,$E$19,G$20,$E$12,$E$13,$E$14,$E$15,$E$16,$B110)</f>
        <v>0</v>
      </c>
      <c r="H110" s="2">
        <f ca="1">_xll.DBRW($B$9,$E$11,$H$19,H$20,$E$12,$E$13,$E$14,$E$15,$E$16,$B110)</f>
        <v>0</v>
      </c>
      <c r="I110" s="2">
        <f ca="1">_xll.DBRW($B$9,$E$11,$H$19,I$20,$E$12,$E$13,$E$14,$E$15,$E$16,$B110)</f>
        <v>0</v>
      </c>
      <c r="J110" s="2">
        <f ca="1">_xll.DBRW($B$9,$E$11,$H$19,J$20,$E$12,$E$13,$E$14,$E$15,$E$16,$B110)</f>
        <v>0</v>
      </c>
    </row>
    <row r="111" spans="1:10" x14ac:dyDescent="0.25">
      <c r="A111" s="2" t="str">
        <f ca="1">IF(_xll.TM1RPTELISCONSOLIDATED($B$21,$B111),IF(_xll.TM1RPTELLEV($B$21,$B111)&lt;=3,_xll.TM1RPTELLEV($B$21,$B111),"D"),"N")</f>
        <v>N</v>
      </c>
      <c r="B111" s="34" t="s">
        <v>1451</v>
      </c>
      <c r="C111" s="2" t="str">
        <f ca="1">_xll.DBRA("tango_core_model:Indicator",$B111,$E$17)</f>
        <v>Quality_comp_rate_A_CPT</v>
      </c>
      <c r="D111" s="2" t="str">
        <f ca="1">_xll.DBRA("tango_core_model:Indicator",$B111,"Source_Indicator")</f>
        <v>calc</v>
      </c>
      <c r="E111" s="42">
        <f ca="1">_xll.DBRW($B$9,$E$11,$E$19,E$20,$E$12,$E$13,$E$14,$E$15,$E$16,$B111)</f>
        <v>0</v>
      </c>
      <c r="F111" s="42">
        <f ca="1">_xll.DBRW($B$9,$E$11,$E$19,F$20,$E$12,$E$13,$E$14,$E$15,$E$16,$B111)</f>
        <v>0</v>
      </c>
      <c r="G111" s="43">
        <f ca="1">_xll.DBRW($B$9,$E$11,$E$19,G$20,$E$12,$E$13,$E$14,$E$15,$E$16,$B111)</f>
        <v>0</v>
      </c>
      <c r="H111" s="2">
        <f ca="1">_xll.DBRW($B$9,$E$11,$H$19,H$20,$E$12,$E$13,$E$14,$E$15,$E$16,$B111)</f>
        <v>0</v>
      </c>
      <c r="I111" s="2">
        <f ca="1">_xll.DBRW($B$9,$E$11,$H$19,I$20,$E$12,$E$13,$E$14,$E$15,$E$16,$B111)</f>
        <v>0</v>
      </c>
      <c r="J111" s="2">
        <f ca="1">_xll.DBRW($B$9,$E$11,$H$19,J$20,$E$12,$E$13,$E$14,$E$15,$E$16,$B111)</f>
        <v>0</v>
      </c>
    </row>
    <row r="112" spans="1:10" x14ac:dyDescent="0.25">
      <c r="A112" s="2" t="str">
        <f ca="1">IF(_xll.TM1RPTELISCONSOLIDATED($B$21,$B112),IF(_xll.TM1RPTELLEV($B$21,$B112)&lt;=3,_xll.TM1RPTELLEV($B$21,$B112),"D"),"N")</f>
        <v>N</v>
      </c>
      <c r="B112" s="34" t="s">
        <v>1452</v>
      </c>
      <c r="C112" s="2" t="str">
        <f ca="1">_xll.DBRA("tango_core_model:Indicator",$B112,$E$17)</f>
        <v>Quality_comp_rate_B_CPT</v>
      </c>
      <c r="D112" s="2" t="str">
        <f ca="1">_xll.DBRA("tango_core_model:Indicator",$B112,"Source_Indicator")</f>
        <v>calc</v>
      </c>
      <c r="E112" s="42">
        <f ca="1">_xll.DBRW($B$9,$E$11,$E$19,E$20,$E$12,$E$13,$E$14,$E$15,$E$16,$B112)</f>
        <v>0</v>
      </c>
      <c r="F112" s="42">
        <f ca="1">_xll.DBRW($B$9,$E$11,$E$19,F$20,$E$12,$E$13,$E$14,$E$15,$E$16,$B112)</f>
        <v>0</v>
      </c>
      <c r="G112" s="43">
        <f ca="1">_xll.DBRW($B$9,$E$11,$E$19,G$20,$E$12,$E$13,$E$14,$E$15,$E$16,$B112)</f>
        <v>0</v>
      </c>
      <c r="H112" s="2">
        <f ca="1">_xll.DBRW($B$9,$E$11,$H$19,H$20,$E$12,$E$13,$E$14,$E$15,$E$16,$B112)</f>
        <v>0</v>
      </c>
      <c r="I112" s="2">
        <f ca="1">_xll.DBRW($B$9,$E$11,$H$19,I$20,$E$12,$E$13,$E$14,$E$15,$E$16,$B112)</f>
        <v>0</v>
      </c>
      <c r="J112" s="2">
        <f ca="1">_xll.DBRW($B$9,$E$11,$H$19,J$20,$E$12,$E$13,$E$14,$E$15,$E$16,$B112)</f>
        <v>0</v>
      </c>
    </row>
    <row r="113" spans="1:10" x14ac:dyDescent="0.25">
      <c r="A113" s="2" t="str">
        <f ca="1">IF(_xll.TM1RPTELISCONSOLIDATED($B$21,$B113),IF(_xll.TM1RPTELLEV($B$21,$B113)&lt;=3,_xll.TM1RPTELLEV($B$21,$B113),"D"),"N")</f>
        <v>N</v>
      </c>
      <c r="B113" s="34" t="s">
        <v>1453</v>
      </c>
      <c r="C113" s="2" t="str">
        <f ca="1">_xll.DBRA("tango_core_model:Indicator",$B113,$E$17)</f>
        <v>Quality_comp_rate_C_CPT</v>
      </c>
      <c r="D113" s="2" t="str">
        <f ca="1">_xll.DBRA("tango_core_model:Indicator",$B113,"Source_Indicator")</f>
        <v>calc</v>
      </c>
      <c r="E113" s="42">
        <f ca="1">_xll.DBRW($B$9,$E$11,$E$19,E$20,$E$12,$E$13,$E$14,$E$15,$E$16,$B113)</f>
        <v>0</v>
      </c>
      <c r="F113" s="42">
        <f ca="1">_xll.DBRW($B$9,$E$11,$E$19,F$20,$E$12,$E$13,$E$14,$E$15,$E$16,$B113)</f>
        <v>0</v>
      </c>
      <c r="G113" s="43">
        <f ca="1">_xll.DBRW($B$9,$E$11,$E$19,G$20,$E$12,$E$13,$E$14,$E$15,$E$16,$B113)</f>
        <v>0</v>
      </c>
      <c r="H113" s="2">
        <f ca="1">_xll.DBRW($B$9,$E$11,$H$19,H$20,$E$12,$E$13,$E$14,$E$15,$E$16,$B113)</f>
        <v>0</v>
      </c>
      <c r="I113" s="2">
        <f ca="1">_xll.DBRW($B$9,$E$11,$H$19,I$20,$E$12,$E$13,$E$14,$E$15,$E$16,$B113)</f>
        <v>0</v>
      </c>
      <c r="J113" s="2">
        <f ca="1">_xll.DBRW($B$9,$E$11,$H$19,J$20,$E$12,$E$13,$E$14,$E$15,$E$16,$B113)</f>
        <v>0</v>
      </c>
    </row>
    <row r="114" spans="1:10" x14ac:dyDescent="0.25">
      <c r="A114" s="2" t="str">
        <f ca="1">IF(_xll.TM1RPTELISCONSOLIDATED($B$21,$B114),IF(_xll.TM1RPTELLEV($B$21,$B114)&lt;=3,_xll.TM1RPTELLEV($B$21,$B114),"D"),"N")</f>
        <v>N</v>
      </c>
      <c r="B114" s="34" t="s">
        <v>1454</v>
      </c>
      <c r="C114" s="2" t="str">
        <f ca="1">_xll.DBRA("tango_core_model:Indicator",$B114,$E$17)</f>
        <v>Quality_comp_rate_Total_CPT</v>
      </c>
      <c r="D114" s="2" t="str">
        <f ca="1">_xll.DBRA("tango_core_model:Indicator",$B114,"Source_Indicator")</f>
        <v>calc</v>
      </c>
      <c r="E114" s="42">
        <f ca="1">_xll.DBRW($B$9,$E$11,$E$19,E$20,$E$12,$E$13,$E$14,$E$15,$E$16,$B114)</f>
        <v>0</v>
      </c>
      <c r="F114" s="42">
        <f ca="1">_xll.DBRW($B$9,$E$11,$E$19,F$20,$E$12,$E$13,$E$14,$E$15,$E$16,$B114)</f>
        <v>0</v>
      </c>
      <c r="G114" s="43">
        <f ca="1">_xll.DBRW($B$9,$E$11,$E$19,G$20,$E$12,$E$13,$E$14,$E$15,$E$16,$B114)</f>
        <v>0</v>
      </c>
      <c r="H114" s="2">
        <f ca="1">_xll.DBRW($B$9,$E$11,$H$19,H$20,$E$12,$E$13,$E$14,$E$15,$E$16,$B114)</f>
        <v>0</v>
      </c>
      <c r="I114" s="2">
        <f ca="1">_xll.DBRW($B$9,$E$11,$H$19,I$20,$E$12,$E$13,$E$14,$E$15,$E$16,$B114)</f>
        <v>0</v>
      </c>
      <c r="J114" s="2">
        <f ca="1">_xll.DBRW($B$9,$E$11,$H$19,J$20,$E$12,$E$13,$E$14,$E$15,$E$16,$B114)</f>
        <v>0</v>
      </c>
    </row>
    <row r="115" spans="1:10" x14ac:dyDescent="0.25">
      <c r="A115" s="2" t="str">
        <f ca="1">IF(_xll.TM1RPTELISCONSOLIDATED($B$21,$B115),IF(_xll.TM1RPTELLEV($B$21,$B115)&lt;=3,_xll.TM1RPTELLEV($B$21,$B115),"D"),"N")</f>
        <v>N</v>
      </c>
      <c r="B115" s="33" t="s">
        <v>1540</v>
      </c>
      <c r="C115" s="10" t="str">
        <f ca="1">_xll.DBRA("tango_core_model:Indicator",$B115,$E$17)</f>
        <v>DEVELOPPEMENT COMMERCIAL</v>
      </c>
      <c r="D115" s="10" t="str">
        <f ca="1">_xll.DBRA("tango_core_model:Indicator",$B115,"Source_Indicator")</f>
        <v/>
      </c>
      <c r="E115" s="40">
        <f ca="1">_xll.DBRW($B$9,$E$11,$E$19,E$20,$E$12,$E$13,$E$14,$E$15,$E$16,$B115)</f>
        <v>0</v>
      </c>
      <c r="F115" s="40">
        <f ca="1">_xll.DBRW($B$9,$E$11,$E$19,F$20,$E$12,$E$13,$E$14,$E$15,$E$16,$B115)</f>
        <v>0</v>
      </c>
      <c r="G115" s="41">
        <f ca="1">_xll.DBRW($B$9,$E$11,$E$19,G$20,$E$12,$E$13,$E$14,$E$15,$E$16,$B115)</f>
        <v>0</v>
      </c>
      <c r="H115" s="10">
        <f ca="1">_xll.DBRW($B$9,$E$11,$H$19,H$20,$E$12,$E$13,$E$14,$E$15,$E$16,$B115)</f>
        <v>0</v>
      </c>
      <c r="I115" s="10">
        <f ca="1">_xll.DBRW($B$9,$E$11,$H$19,I$20,$E$12,$E$13,$E$14,$E$15,$E$16,$B115)</f>
        <v>0</v>
      </c>
      <c r="J115" s="10">
        <f ca="1">_xll.DBRW($B$9,$E$11,$H$19,J$20,$E$12,$E$13,$E$14,$E$15,$E$16,$B115)</f>
        <v>0</v>
      </c>
    </row>
    <row r="116" spans="1:10" x14ac:dyDescent="0.25">
      <c r="A116" s="2" t="str">
        <f ca="1">IF(_xll.TM1RPTELISCONSOLIDATED($B$21,$B116),IF(_xll.TM1RPTELLEV($B$21,$B116)&lt;=3,_xll.TM1RPTELLEV($B$21,$B116),"D"),"N")</f>
        <v>N</v>
      </c>
      <c r="B116" s="34" t="s">
        <v>1541</v>
      </c>
      <c r="C116" s="2" t="str">
        <f ca="1">_xll.DBRA("tango_core_model:Indicator",$B116,$E$17)</f>
        <v>Revenu attendu des réponses aux appels d'offres gagnées pour des nouveaux contrats</v>
      </c>
      <c r="D116" s="2" t="str">
        <f ca="1">_xll.DBRA("tango_core_model:Indicator",$B116,"Source_Indicator")</f>
        <v>input_country</v>
      </c>
      <c r="E116" s="42">
        <f ca="1">_xll.DBRW($B$9,$E$11,$E$19,E$20,$E$12,$E$13,$E$14,$E$15,$E$16,$B116)</f>
        <v>0</v>
      </c>
      <c r="F116" s="42">
        <f ca="1">_xll.DBRW($B$9,$E$11,$E$19,F$20,$E$12,$E$13,$E$14,$E$15,$E$16,$B116)</f>
        <v>0</v>
      </c>
      <c r="G116" s="43">
        <f ca="1">_xll.DBRW($B$9,$E$11,$E$19,G$20,$E$12,$E$13,$E$14,$E$15,$E$16,$B116)</f>
        <v>0</v>
      </c>
      <c r="H116" s="2">
        <f ca="1">_xll.DBRW($B$9,$E$11,$H$19,H$20,$E$12,$E$13,$E$14,$E$15,$E$16,$B116)</f>
        <v>0</v>
      </c>
      <c r="I116" s="2">
        <f ca="1">_xll.DBRW($B$9,$E$11,$H$19,I$20,$E$12,$E$13,$E$14,$E$15,$E$16,$B116)</f>
        <v>0</v>
      </c>
      <c r="J116" s="2">
        <f ca="1">_xll.DBRW($B$9,$E$11,$H$19,J$20,$E$12,$E$13,$E$14,$E$15,$E$16,$B116)</f>
        <v>0</v>
      </c>
    </row>
    <row r="117" spans="1:10" x14ac:dyDescent="0.25">
      <c r="A117" s="2" t="str">
        <f ca="1">IF(_xll.TM1RPTELISCONSOLIDATED($B$21,$B117),IF(_xll.TM1RPTELLEV($B$21,$B117)&lt;=3,_xll.TM1RPTELLEV($B$21,$B117),"D"),"N")</f>
        <v>N</v>
      </c>
      <c r="B117" s="34" t="s">
        <v>1542</v>
      </c>
      <c r="C117" s="2" t="str">
        <f ca="1">_xll.DBRA("tango_core_model:Indicator",$B117,$E$17)</f>
        <v>Revenu attendu des réponses aux appels d'offres pour des nouveaux contrats</v>
      </c>
      <c r="D117" s="2" t="str">
        <f ca="1">_xll.DBRA("tango_core_model:Indicator",$B117,"Source_Indicator")</f>
        <v>input_country</v>
      </c>
      <c r="E117" s="42">
        <f ca="1">_xll.DBRW($B$9,$E$11,$E$19,E$20,$E$12,$E$13,$E$14,$E$15,$E$16,$B117)</f>
        <v>0</v>
      </c>
      <c r="F117" s="42">
        <f ca="1">_xll.DBRW($B$9,$E$11,$E$19,F$20,$E$12,$E$13,$E$14,$E$15,$E$16,$B117)</f>
        <v>0</v>
      </c>
      <c r="G117" s="43">
        <f ca="1">_xll.DBRW($B$9,$E$11,$E$19,G$20,$E$12,$E$13,$E$14,$E$15,$E$16,$B117)</f>
        <v>0</v>
      </c>
      <c r="H117" s="2">
        <f ca="1">_xll.DBRW($B$9,$E$11,$H$19,H$20,$E$12,$E$13,$E$14,$E$15,$E$16,$B117)</f>
        <v>0</v>
      </c>
      <c r="I117" s="2">
        <f ca="1">_xll.DBRW($B$9,$E$11,$H$19,I$20,$E$12,$E$13,$E$14,$E$15,$E$16,$B117)</f>
        <v>0</v>
      </c>
      <c r="J117" s="2">
        <f ca="1">_xll.DBRW($B$9,$E$11,$H$19,J$20,$E$12,$E$13,$E$14,$E$15,$E$16,$B117)</f>
        <v>0</v>
      </c>
    </row>
    <row r="118" spans="1:10" x14ac:dyDescent="0.25">
      <c r="A118" s="2" t="str">
        <f ca="1">IF(_xll.TM1RPTELISCONSOLIDATED($B$21,$B118),IF(_xll.TM1RPTELLEV($B$21,$B118)&lt;=3,_xll.TM1RPTELLEV($B$21,$B118),"D"),"N")</f>
        <v>N</v>
      </c>
      <c r="B118" s="34" t="s">
        <v>1543</v>
      </c>
      <c r="C118" s="2" t="str">
        <f ca="1">_xll.DBRA("tango_core_model:Indicator",$B118,$E$17)</f>
        <v>Revenu attendu des réponses aux appels d'offres gagnées pour des contrats renouvelés</v>
      </c>
      <c r="D118" s="2" t="str">
        <f ca="1">_xll.DBRA("tango_core_model:Indicator",$B118,"Source_Indicator")</f>
        <v>input_country</v>
      </c>
      <c r="E118" s="42">
        <f ca="1">_xll.DBRW($B$9,$E$11,$E$19,E$20,$E$12,$E$13,$E$14,$E$15,$E$16,$B118)</f>
        <v>0</v>
      </c>
      <c r="F118" s="42">
        <f ca="1">_xll.DBRW($B$9,$E$11,$E$19,F$20,$E$12,$E$13,$E$14,$E$15,$E$16,$B118)</f>
        <v>0</v>
      </c>
      <c r="G118" s="43">
        <f ca="1">_xll.DBRW($B$9,$E$11,$E$19,G$20,$E$12,$E$13,$E$14,$E$15,$E$16,$B118)</f>
        <v>0</v>
      </c>
      <c r="H118" s="2">
        <f ca="1">_xll.DBRW($B$9,$E$11,$H$19,H$20,$E$12,$E$13,$E$14,$E$15,$E$16,$B118)</f>
        <v>0</v>
      </c>
      <c r="I118" s="2">
        <f ca="1">_xll.DBRW($B$9,$E$11,$H$19,I$20,$E$12,$E$13,$E$14,$E$15,$E$16,$B118)</f>
        <v>0</v>
      </c>
      <c r="J118" s="2">
        <f ca="1">_xll.DBRW($B$9,$E$11,$H$19,J$20,$E$12,$E$13,$E$14,$E$15,$E$16,$B118)</f>
        <v>0</v>
      </c>
    </row>
    <row r="119" spans="1:10" x14ac:dyDescent="0.25">
      <c r="A119" s="2" t="str">
        <f ca="1">IF(_xll.TM1RPTELISCONSOLIDATED($B$21,$B119),IF(_xll.TM1RPTELLEV($B$21,$B119)&lt;=3,_xll.TM1RPTELLEV($B$21,$B119),"D"),"N")</f>
        <v>N</v>
      </c>
      <c r="B119" s="34" t="s">
        <v>1544</v>
      </c>
      <c r="C119" s="2" t="str">
        <f ca="1">_xll.DBRA("tango_core_model:Indicator",$B119,$E$17)</f>
        <v>Revenu attendu des réponses aux appels d'offres pour des contrats renouvelés</v>
      </c>
      <c r="D119" s="2" t="str">
        <f ca="1">_xll.DBRA("tango_core_model:Indicator",$B119,"Source_Indicator")</f>
        <v>input_country</v>
      </c>
      <c r="E119" s="42">
        <f ca="1">_xll.DBRW($B$9,$E$11,$E$19,E$20,$E$12,$E$13,$E$14,$E$15,$E$16,$B119)</f>
        <v>0</v>
      </c>
      <c r="F119" s="42">
        <f ca="1">_xll.DBRW($B$9,$E$11,$E$19,F$20,$E$12,$E$13,$E$14,$E$15,$E$16,$B119)</f>
        <v>0</v>
      </c>
      <c r="G119" s="43">
        <f ca="1">_xll.DBRW($B$9,$E$11,$E$19,G$20,$E$12,$E$13,$E$14,$E$15,$E$16,$B119)</f>
        <v>0</v>
      </c>
      <c r="H119" s="2">
        <f ca="1">_xll.DBRW($B$9,$E$11,$H$19,H$20,$E$12,$E$13,$E$14,$E$15,$E$16,$B119)</f>
        <v>0</v>
      </c>
      <c r="I119" s="2">
        <f ca="1">_xll.DBRW($B$9,$E$11,$H$19,I$20,$E$12,$E$13,$E$14,$E$15,$E$16,$B119)</f>
        <v>0</v>
      </c>
      <c r="J119" s="2">
        <f ca="1">_xll.DBRW($B$9,$E$11,$H$19,J$20,$E$12,$E$13,$E$14,$E$15,$E$16,$B119)</f>
        <v>0</v>
      </c>
    </row>
    <row r="120" spans="1:10" x14ac:dyDescent="0.25">
      <c r="A120" s="2" t="str">
        <f ca="1">IF(_xll.TM1RPTELISCONSOLIDATED($B$21,$B120),IF(_xll.TM1RPTELLEV($B$21,$B120)&lt;=3,_xll.TM1RPTELLEV($B$21,$B120),"D"),"N")</f>
        <v>N</v>
      </c>
      <c r="B120" s="34" t="s">
        <v>1545</v>
      </c>
      <c r="C120" s="2" t="str">
        <f ca="1">_xll.DBRA("tango_core_model:Indicator",$B120,$E$17)</f>
        <v>Pourcentage de nouveaux contrats gagnés (en revenus)</v>
      </c>
      <c r="D120" s="2" t="str">
        <f ca="1">_xll.DBRA("tango_core_model:Indicator",$B120,"Source_Indicator")</f>
        <v>calc</v>
      </c>
      <c r="E120" s="42">
        <f ca="1">_xll.DBRW($B$9,$E$11,$E$19,E$20,$E$12,$E$13,$E$14,$E$15,$E$16,$B120)</f>
        <v>0</v>
      </c>
      <c r="F120" s="42">
        <f ca="1">_xll.DBRW($B$9,$E$11,$E$19,F$20,$E$12,$E$13,$E$14,$E$15,$E$16,$B120)</f>
        <v>0</v>
      </c>
      <c r="G120" s="43">
        <f ca="1">_xll.DBRW($B$9,$E$11,$E$19,G$20,$E$12,$E$13,$E$14,$E$15,$E$16,$B120)</f>
        <v>0</v>
      </c>
      <c r="H120" s="2">
        <f ca="1">_xll.DBRW($B$9,$E$11,$H$19,H$20,$E$12,$E$13,$E$14,$E$15,$E$16,$B120)</f>
        <v>0</v>
      </c>
      <c r="I120" s="2">
        <f ca="1">_xll.DBRW($B$9,$E$11,$H$19,I$20,$E$12,$E$13,$E$14,$E$15,$E$16,$B120)</f>
        <v>0</v>
      </c>
      <c r="J120" s="2">
        <f ca="1">_xll.DBRW($B$9,$E$11,$H$19,J$20,$E$12,$E$13,$E$14,$E$15,$E$16,$B120)</f>
        <v>0</v>
      </c>
    </row>
    <row r="121" spans="1:10" x14ac:dyDescent="0.25">
      <c r="A121" s="2" t="str">
        <f ca="1">IF(_xll.TM1RPTELISCONSOLIDATED($B$21,$B121),IF(_xll.TM1RPTELLEV($B$21,$B121)&lt;=3,_xll.TM1RPTELLEV($B$21,$B121),"D"),"N")</f>
        <v>N</v>
      </c>
      <c r="B121" s="34" t="s">
        <v>1546</v>
      </c>
      <c r="C121" s="2" t="str">
        <f ca="1">_xll.DBRA("tango_core_model:Indicator",$B121,$E$17)</f>
        <v>Pourcentage de contrats renouvelés (en revenus)</v>
      </c>
      <c r="D121" s="2" t="str">
        <f ca="1">_xll.DBRA("tango_core_model:Indicator",$B121,"Source_Indicator")</f>
        <v>calc</v>
      </c>
      <c r="E121" s="42">
        <f ca="1">_xll.DBRW($B$9,$E$11,$E$19,E$20,$E$12,$E$13,$E$14,$E$15,$E$16,$B121)</f>
        <v>0</v>
      </c>
      <c r="F121" s="42">
        <f ca="1">_xll.DBRW($B$9,$E$11,$E$19,F$20,$E$12,$E$13,$E$14,$E$15,$E$16,$B121)</f>
        <v>0</v>
      </c>
      <c r="G121" s="43">
        <f ca="1">_xll.DBRW($B$9,$E$11,$E$19,G$20,$E$12,$E$13,$E$14,$E$15,$E$16,$B121)</f>
        <v>0</v>
      </c>
      <c r="H121" s="2">
        <f ca="1">_xll.DBRW($B$9,$E$11,$H$19,H$20,$E$12,$E$13,$E$14,$E$15,$E$16,$B121)</f>
        <v>0</v>
      </c>
      <c r="I121" s="2">
        <f ca="1">_xll.DBRW($B$9,$E$11,$H$19,I$20,$E$12,$E$13,$E$14,$E$15,$E$16,$B121)</f>
        <v>0</v>
      </c>
      <c r="J121" s="2">
        <f ca="1">_xll.DBRW($B$9,$E$11,$H$19,J$20,$E$12,$E$13,$E$14,$E$15,$E$16,$B121)</f>
        <v>0</v>
      </c>
    </row>
    <row r="122" spans="1:10" x14ac:dyDescent="0.25">
      <c r="A122" s="2" t="str">
        <f ca="1">IF(_xll.TM1RPTELISCONSOLIDATED($B$21,$B122),IF(_xll.TM1RPTELLEV($B$21,$B122)&lt;=3,_xll.TM1RPTELLEV($B$21,$B122),"D"),"N")</f>
        <v>N</v>
      </c>
      <c r="B122" s="34" t="s">
        <v>1547</v>
      </c>
      <c r="C122" s="2" t="str">
        <f ca="1">_xll.DBRA("tango_core_model:Indicator",$B122,$E$17)</f>
        <v>Carnet de commandes</v>
      </c>
      <c r="D122" s="2" t="str">
        <f ca="1">_xll.DBRA("tango_core_model:Indicator",$B122,"Source_Indicator")</f>
        <v>input_country</v>
      </c>
      <c r="E122" s="42">
        <f ca="1">_xll.DBRW($B$9,$E$11,$E$19,E$20,$E$12,$E$13,$E$14,$E$15,$E$16,$B122)</f>
        <v>0</v>
      </c>
      <c r="F122" s="42">
        <f ca="1">_xll.DBRW($B$9,$E$11,$E$19,F$20,$E$12,$E$13,$E$14,$E$15,$E$16,$B122)</f>
        <v>0</v>
      </c>
      <c r="G122" s="43">
        <f ca="1">_xll.DBRW($B$9,$E$11,$E$19,G$20,$E$12,$E$13,$E$14,$E$15,$E$16,$B122)</f>
        <v>0</v>
      </c>
      <c r="H122" s="2">
        <f ca="1">_xll.DBRW($B$9,$E$11,$H$19,H$20,$E$12,$E$13,$E$14,$E$15,$E$16,$B122)</f>
        <v>0</v>
      </c>
      <c r="I122" s="2">
        <f ca="1">_xll.DBRW($B$9,$E$11,$H$19,I$20,$E$12,$E$13,$E$14,$E$15,$E$16,$B122)</f>
        <v>0</v>
      </c>
      <c r="J122" s="2">
        <f ca="1">_xll.DBRW($B$9,$E$11,$H$19,J$20,$E$12,$E$13,$E$14,$E$15,$E$16,$B122)</f>
        <v>0</v>
      </c>
    </row>
    <row r="123" spans="1:10" x14ac:dyDescent="0.25">
      <c r="A123" s="2" t="str">
        <f ca="1">IF(_xll.TM1RPTELISCONSOLIDATED($B$21,$B123),IF(_xll.TM1RPTELLEV($B$21,$B123)&lt;=3,_xll.TM1RPTELLEV($B$21,$B123),"D"),"N")</f>
        <v>N</v>
      </c>
      <c r="B123" s="33" t="s">
        <v>1548</v>
      </c>
      <c r="C123" s="10" t="str">
        <f ca="1">_xll.DBRA("tango_core_model:Indicator",$B123,$E$17)</f>
        <v>ENVIRONNEMENT</v>
      </c>
      <c r="D123" s="10" t="str">
        <f ca="1">_xll.DBRA("tango_core_model:Indicator",$B123,"Source_Indicator")</f>
        <v/>
      </c>
      <c r="E123" s="40">
        <f ca="1">_xll.DBRW($B$9,$E$11,$E$19,E$20,$E$12,$E$13,$E$14,$E$15,$E$16,$B123)</f>
        <v>0</v>
      </c>
      <c r="F123" s="40">
        <f ca="1">_xll.DBRW($B$9,$E$11,$E$19,F$20,$E$12,$E$13,$E$14,$E$15,$E$16,$B123)</f>
        <v>0</v>
      </c>
      <c r="G123" s="41">
        <f ca="1">_xll.DBRW($B$9,$E$11,$E$19,G$20,$E$12,$E$13,$E$14,$E$15,$E$16,$B123)</f>
        <v>0</v>
      </c>
      <c r="H123" s="10">
        <f ca="1">_xll.DBRW($B$9,$E$11,$H$19,H$20,$E$12,$E$13,$E$14,$E$15,$E$16,$B123)</f>
        <v>0</v>
      </c>
      <c r="I123" s="10">
        <f ca="1">_xll.DBRW($B$9,$E$11,$H$19,I$20,$E$12,$E$13,$E$14,$E$15,$E$16,$B123)</f>
        <v>0</v>
      </c>
      <c r="J123" s="10">
        <f ca="1">_xll.DBRW($B$9,$E$11,$H$19,J$20,$E$12,$E$13,$E$14,$E$15,$E$16,$B123)</f>
        <v>0</v>
      </c>
    </row>
    <row r="124" spans="1:10" x14ac:dyDescent="0.25">
      <c r="A124" s="2" t="str">
        <f ca="1">IF(_xll.TM1RPTELISCONSOLIDATED($B$21,$B124),IF(_xll.TM1RPTELLEV($B$21,$B124)&lt;=3,_xll.TM1RPTELLEV($B$21,$B124),"D"),"N")</f>
        <v>N</v>
      </c>
      <c r="B124" s="34" t="s">
        <v>1549</v>
      </c>
      <c r="C124" s="2" t="str">
        <f ca="1">_xll.DBRA("tango_core_model:Indicator",$B124,$E$17)</f>
        <v>Equivalent litres de diesel (DLE)</v>
      </c>
      <c r="D124" s="2" t="str">
        <f ca="1">_xll.DBRA("tango_core_model:Indicator",$B124,"Source_Indicator")</f>
        <v>calc</v>
      </c>
      <c r="E124" s="42">
        <f ca="1">_xll.DBRW($B$9,$E$11,$E$19,E$20,$E$12,$E$13,$E$14,$E$15,$E$16,$B124)</f>
        <v>0</v>
      </c>
      <c r="F124" s="42">
        <f ca="1">_xll.DBRW($B$9,$E$11,$E$19,F$20,$E$12,$E$13,$E$14,$E$15,$E$16,$B124)</f>
        <v>0</v>
      </c>
      <c r="G124" s="43">
        <f ca="1">_xll.DBRW($B$9,$E$11,$E$19,G$20,$E$12,$E$13,$E$14,$E$15,$E$16,$B124)</f>
        <v>0</v>
      </c>
      <c r="H124" s="2">
        <f ca="1">_xll.DBRW($B$9,$E$11,$H$19,H$20,$E$12,$E$13,$E$14,$E$15,$E$16,$B124)</f>
        <v>0</v>
      </c>
      <c r="I124" s="2">
        <f ca="1">_xll.DBRW($B$9,$E$11,$H$19,I$20,$E$12,$E$13,$E$14,$E$15,$E$16,$B124)</f>
        <v>0</v>
      </c>
      <c r="J124" s="2">
        <f ca="1">_xll.DBRW($B$9,$E$11,$H$19,J$20,$E$12,$E$13,$E$14,$E$15,$E$16,$B124)</f>
        <v>0</v>
      </c>
    </row>
    <row r="125" spans="1:10" x14ac:dyDescent="0.25">
      <c r="A125" s="2" t="str">
        <f ca="1">IF(_xll.TM1RPTELISCONSOLIDATED($B$21,$B125),IF(_xll.TM1RPTELLEV($B$21,$B125)&lt;=3,_xll.TM1RPTELLEV($B$21,$B125),"D"),"N")</f>
        <v>N</v>
      </c>
      <c r="B125" s="34" t="s">
        <v>1550</v>
      </c>
      <c r="C125" s="2" t="str">
        <f ca="1">_xll.DBRA("tango_core_model:Indicator",$B125,$E$17)</f>
        <v>Consommation de carburant (litres)</v>
      </c>
      <c r="D125" s="2" t="str">
        <f ca="1">_xll.DBRA("tango_core_model:Indicator",$B125,"Source_Indicator")</f>
        <v>input_country</v>
      </c>
      <c r="E125" s="42">
        <f ca="1">_xll.DBRW($B$9,$E$11,$E$19,E$20,$E$12,$E$13,$E$14,$E$15,$E$16,$B125)</f>
        <v>0</v>
      </c>
      <c r="F125" s="42">
        <f ca="1">_xll.DBRW($B$9,$E$11,$E$19,F$20,$E$12,$E$13,$E$14,$E$15,$E$16,$B125)</f>
        <v>0</v>
      </c>
      <c r="G125" s="43">
        <f ca="1">_xll.DBRW($B$9,$E$11,$E$19,G$20,$E$12,$E$13,$E$14,$E$15,$E$16,$B125)</f>
        <v>0</v>
      </c>
      <c r="H125" s="2">
        <f ca="1">_xll.DBRW($B$9,$E$11,$H$19,H$20,$E$12,$E$13,$E$14,$E$15,$E$16,$B125)</f>
        <v>0</v>
      </c>
      <c r="I125" s="2">
        <f ca="1">_xll.DBRW($B$9,$E$11,$H$19,I$20,$E$12,$E$13,$E$14,$E$15,$E$16,$B125)</f>
        <v>0</v>
      </c>
      <c r="J125" s="2">
        <f ca="1">_xll.DBRW($B$9,$E$11,$H$19,J$20,$E$12,$E$13,$E$14,$E$15,$E$16,$B125)</f>
        <v>0</v>
      </c>
    </row>
    <row r="126" spans="1:10" x14ac:dyDescent="0.25">
      <c r="A126" s="2" t="str">
        <f ca="1">IF(_xll.TM1RPTELISCONSOLIDATED($B$21,$B126),IF(_xll.TM1RPTELLEV($B$21,$B126)&lt;=3,_xll.TM1RPTELLEV($B$21,$B126),"D"),"N")</f>
        <v>N</v>
      </c>
      <c r="B126" s="34" t="s">
        <v>1551</v>
      </c>
      <c r="C126" s="2" t="str">
        <f ca="1">_xll.DBRA("tango_core_model:Indicator",$B126,$E$17)</f>
        <v>Consommation de bio carburant (litres)</v>
      </c>
      <c r="D126" s="2" t="str">
        <f ca="1">_xll.DBRA("tango_core_model:Indicator",$B126,"Source_Indicator")</f>
        <v>input_country</v>
      </c>
      <c r="E126" s="42">
        <f ca="1">_xll.DBRW($B$9,$E$11,$E$19,E$20,$E$12,$E$13,$E$14,$E$15,$E$16,$B126)</f>
        <v>0</v>
      </c>
      <c r="F126" s="42">
        <f ca="1">_xll.DBRW($B$9,$E$11,$E$19,F$20,$E$12,$E$13,$E$14,$E$15,$E$16,$B126)</f>
        <v>0</v>
      </c>
      <c r="G126" s="43">
        <f ca="1">_xll.DBRW($B$9,$E$11,$E$19,G$20,$E$12,$E$13,$E$14,$E$15,$E$16,$B126)</f>
        <v>0</v>
      </c>
      <c r="H126" s="2">
        <f ca="1">_xll.DBRW($B$9,$E$11,$H$19,H$20,$E$12,$E$13,$E$14,$E$15,$E$16,$B126)</f>
        <v>0</v>
      </c>
      <c r="I126" s="2">
        <f ca="1">_xll.DBRW($B$9,$E$11,$H$19,I$20,$E$12,$E$13,$E$14,$E$15,$E$16,$B126)</f>
        <v>0</v>
      </c>
      <c r="J126" s="2">
        <f ca="1">_xll.DBRW($B$9,$E$11,$H$19,J$20,$E$12,$E$13,$E$14,$E$15,$E$16,$B126)</f>
        <v>0</v>
      </c>
    </row>
    <row r="127" spans="1:10" x14ac:dyDescent="0.25">
      <c r="A127" s="2" t="str">
        <f ca="1">IF(_xll.TM1RPTELISCONSOLIDATED($B$21,$B127),IF(_xll.TM1RPTELLEV($B$21,$B127)&lt;=3,_xll.TM1RPTELLEV($B$21,$B127),"D"),"N")</f>
        <v>N</v>
      </c>
      <c r="B127" s="34" t="s">
        <v>1552</v>
      </c>
      <c r="C127" s="2" t="str">
        <f ca="1">_xll.DBRA("tango_core_model:Indicator",$B127,$E$17)</f>
        <v>Consommation d'électricité (KWH)</v>
      </c>
      <c r="D127" s="2" t="str">
        <f ca="1">_xll.DBRA("tango_core_model:Indicator",$B127,"Source_Indicator")</f>
        <v>input_country</v>
      </c>
      <c r="E127" s="42">
        <f ca="1">_xll.DBRW($B$9,$E$11,$E$19,E$20,$E$12,$E$13,$E$14,$E$15,$E$16,$B127)</f>
        <v>0</v>
      </c>
      <c r="F127" s="42">
        <f ca="1">_xll.DBRW($B$9,$E$11,$E$19,F$20,$E$12,$E$13,$E$14,$E$15,$E$16,$B127)</f>
        <v>0</v>
      </c>
      <c r="G127" s="43">
        <f ca="1">_xll.DBRW($B$9,$E$11,$E$19,G$20,$E$12,$E$13,$E$14,$E$15,$E$16,$B127)</f>
        <v>0</v>
      </c>
      <c r="H127" s="2">
        <f ca="1">_xll.DBRW($B$9,$E$11,$H$19,H$20,$E$12,$E$13,$E$14,$E$15,$E$16,$B127)</f>
        <v>0</v>
      </c>
      <c r="I127" s="2">
        <f ca="1">_xll.DBRW($B$9,$E$11,$H$19,I$20,$E$12,$E$13,$E$14,$E$15,$E$16,$B127)</f>
        <v>0</v>
      </c>
      <c r="J127" s="2">
        <f ca="1">_xll.DBRW($B$9,$E$11,$H$19,J$20,$E$12,$E$13,$E$14,$E$15,$E$16,$B127)</f>
        <v>0</v>
      </c>
    </row>
    <row r="128" spans="1:10" x14ac:dyDescent="0.25">
      <c r="A128" s="2" t="str">
        <f ca="1">IF(_xll.TM1RPTELISCONSOLIDATED($B$21,$B128),IF(_xll.TM1RPTELLEV($B$21,$B128)&lt;=3,_xll.TM1RPTELLEV($B$21,$B128),"D"),"N")</f>
        <v>N</v>
      </c>
      <c r="B128" s="34" t="s">
        <v>1553</v>
      </c>
      <c r="C128" s="2" t="str">
        <f ca="1">_xll.DBRA("tango_core_model:Indicator",$B128,$E$17)</f>
        <v>Consommation de gaz (m³)</v>
      </c>
      <c r="D128" s="2" t="str">
        <f ca="1">_xll.DBRA("tango_core_model:Indicator",$B128,"Source_Indicator")</f>
        <v>input_country</v>
      </c>
      <c r="E128" s="42">
        <f ca="1">_xll.DBRW($B$9,$E$11,$E$19,E$20,$E$12,$E$13,$E$14,$E$15,$E$16,$B128)</f>
        <v>0</v>
      </c>
      <c r="F128" s="42">
        <f ca="1">_xll.DBRW($B$9,$E$11,$E$19,F$20,$E$12,$E$13,$E$14,$E$15,$E$16,$B128)</f>
        <v>0</v>
      </c>
      <c r="G128" s="43">
        <f ca="1">_xll.DBRW($B$9,$E$11,$E$19,G$20,$E$12,$E$13,$E$14,$E$15,$E$16,$B128)</f>
        <v>0</v>
      </c>
      <c r="H128" s="2">
        <f ca="1">_xll.DBRW($B$9,$E$11,$H$19,H$20,$E$12,$E$13,$E$14,$E$15,$E$16,$B128)</f>
        <v>0</v>
      </c>
      <c r="I128" s="2">
        <f ca="1">_xll.DBRW($B$9,$E$11,$H$19,I$20,$E$12,$E$13,$E$14,$E$15,$E$16,$B128)</f>
        <v>0</v>
      </c>
      <c r="J128" s="2">
        <f ca="1">_xll.DBRW($B$9,$E$11,$H$19,J$20,$E$12,$E$13,$E$14,$E$15,$E$16,$B128)</f>
        <v>0</v>
      </c>
    </row>
    <row r="129" spans="1:10" x14ac:dyDescent="0.25">
      <c r="A129" s="2" t="str">
        <f ca="1">IF(_xll.TM1RPTELISCONSOLIDATED($B$21,$B129),IF(_xll.TM1RPTELLEV($B$21,$B129)&lt;=3,_xll.TM1RPTELLEV($B$21,$B129),"D"),"N")</f>
        <v>N</v>
      </c>
      <c r="B129" s="34" t="s">
        <v>1554</v>
      </c>
      <c r="C129" s="2" t="str">
        <f ca="1">_xll.DBRA("tango_core_model:Indicator",$B129,$E$17)</f>
        <v>Consommation de carburant aux 100 km parcourus</v>
      </c>
      <c r="D129" s="2" t="str">
        <f ca="1">_xll.DBRA("tango_core_model:Indicator",$B129,"Source_Indicator")</f>
        <v>calc</v>
      </c>
      <c r="E129" s="42">
        <f ca="1">_xll.DBRW($B$9,$E$11,$E$19,E$20,$E$12,$E$13,$E$14,$E$15,$E$16,$B129)</f>
        <v>0</v>
      </c>
      <c r="F129" s="42">
        <f ca="1">_xll.DBRW($B$9,$E$11,$E$19,F$20,$E$12,$E$13,$E$14,$E$15,$E$16,$B129)</f>
        <v>0</v>
      </c>
      <c r="G129" s="43">
        <f ca="1">_xll.DBRW($B$9,$E$11,$E$19,G$20,$E$12,$E$13,$E$14,$E$15,$E$16,$B129)</f>
        <v>0</v>
      </c>
      <c r="H129" s="2">
        <f ca="1">_xll.DBRW($B$9,$E$11,$H$19,H$20,$E$12,$E$13,$E$14,$E$15,$E$16,$B129)</f>
        <v>0</v>
      </c>
      <c r="I129" s="2">
        <f ca="1">_xll.DBRW($B$9,$E$11,$H$19,I$20,$E$12,$E$13,$E$14,$E$15,$E$16,$B129)</f>
        <v>0</v>
      </c>
      <c r="J129" s="2">
        <f ca="1">_xll.DBRW($B$9,$E$11,$H$19,J$20,$E$12,$E$13,$E$14,$E$15,$E$16,$B129)</f>
        <v>0</v>
      </c>
    </row>
    <row r="130" spans="1:10" x14ac:dyDescent="0.25">
      <c r="A130" s="2" t="str">
        <f ca="1">IF(_xll.TM1RPTELISCONSOLIDATED($B$21,$B130),IF(_xll.TM1RPTELLEV($B$21,$B130)&lt;=3,_xll.TM1RPTELLEV($B$21,$B130),"D"),"N")</f>
        <v>N</v>
      </c>
      <c r="B130" s="34" t="s">
        <v>1555</v>
      </c>
      <c r="C130" s="2" t="str">
        <f ca="1">_xll.DBRA("tango_core_model:Indicator",$B130,$E$17)</f>
        <v>Consommation de bio carburant aux 100 km parcourus</v>
      </c>
      <c r="D130" s="2" t="str">
        <f ca="1">_xll.DBRA("tango_core_model:Indicator",$B130,"Source_Indicator")</f>
        <v>calc</v>
      </c>
      <c r="E130" s="42">
        <f ca="1">_xll.DBRW($B$9,$E$11,$E$19,E$20,$E$12,$E$13,$E$14,$E$15,$E$16,$B130)</f>
        <v>0</v>
      </c>
      <c r="F130" s="42">
        <f ca="1">_xll.DBRW($B$9,$E$11,$E$19,F$20,$E$12,$E$13,$E$14,$E$15,$E$16,$B130)</f>
        <v>0</v>
      </c>
      <c r="G130" s="43">
        <f ca="1">_xll.DBRW($B$9,$E$11,$E$19,G$20,$E$12,$E$13,$E$14,$E$15,$E$16,$B130)</f>
        <v>0</v>
      </c>
      <c r="H130" s="2">
        <f ca="1">_xll.DBRW($B$9,$E$11,$H$19,H$20,$E$12,$E$13,$E$14,$E$15,$E$16,$B130)</f>
        <v>0</v>
      </c>
      <c r="I130" s="2">
        <f ca="1">_xll.DBRW($B$9,$E$11,$H$19,I$20,$E$12,$E$13,$E$14,$E$15,$E$16,$B130)</f>
        <v>0</v>
      </c>
      <c r="J130" s="2">
        <f ca="1">_xll.DBRW($B$9,$E$11,$H$19,J$20,$E$12,$E$13,$E$14,$E$15,$E$16,$B130)</f>
        <v>0</v>
      </c>
    </row>
    <row r="131" spans="1:10" x14ac:dyDescent="0.25">
      <c r="A131" s="2" t="str">
        <f ca="1">IF(_xll.TM1RPTELISCONSOLIDATED($B$21,$B131),IF(_xll.TM1RPTELLEV($B$21,$B131)&lt;=3,_xll.TM1RPTELLEV($B$21,$B131),"D"),"N")</f>
        <v>N</v>
      </c>
      <c r="B131" s="34" t="s">
        <v>1556</v>
      </c>
      <c r="C131" s="2" t="str">
        <f ca="1">_xll.DBRA("tango_core_model:Indicator",$B131,$E$17)</f>
        <v>Consommation d'électricité (KWH) aux 100 km parcourus</v>
      </c>
      <c r="D131" s="2" t="str">
        <f ca="1">_xll.DBRA("tango_core_model:Indicator",$B131,"Source_Indicator")</f>
        <v>calc</v>
      </c>
      <c r="E131" s="42">
        <f ca="1">_xll.DBRW($B$9,$E$11,$E$19,E$20,$E$12,$E$13,$E$14,$E$15,$E$16,$B131)</f>
        <v>0</v>
      </c>
      <c r="F131" s="42">
        <f ca="1">_xll.DBRW($B$9,$E$11,$E$19,F$20,$E$12,$E$13,$E$14,$E$15,$E$16,$B131)</f>
        <v>0</v>
      </c>
      <c r="G131" s="43">
        <f ca="1">_xll.DBRW($B$9,$E$11,$E$19,G$20,$E$12,$E$13,$E$14,$E$15,$E$16,$B131)</f>
        <v>0</v>
      </c>
      <c r="H131" s="2">
        <f ca="1">_xll.DBRW($B$9,$E$11,$H$19,H$20,$E$12,$E$13,$E$14,$E$15,$E$16,$B131)</f>
        <v>0</v>
      </c>
      <c r="I131" s="2">
        <f ca="1">_xll.DBRW($B$9,$E$11,$H$19,I$20,$E$12,$E$13,$E$14,$E$15,$E$16,$B131)</f>
        <v>0</v>
      </c>
      <c r="J131" s="2">
        <f ca="1">_xll.DBRW($B$9,$E$11,$H$19,J$20,$E$12,$E$13,$E$14,$E$15,$E$16,$B131)</f>
        <v>0</v>
      </c>
    </row>
    <row r="132" spans="1:10" x14ac:dyDescent="0.25">
      <c r="A132" s="2" t="str">
        <f ca="1">IF(_xll.TM1RPTELISCONSOLIDATED($B$21,$B132),IF(_xll.TM1RPTELLEV($B$21,$B132)&lt;=3,_xll.TM1RPTELLEV($B$21,$B132),"D"),"N")</f>
        <v>N</v>
      </c>
      <c r="B132" s="34" t="s">
        <v>1557</v>
      </c>
      <c r="C132" s="2" t="str">
        <f ca="1">_xll.DBRA("tango_core_model:Indicator",$B132,$E$17)</f>
        <v>Consommation de gaz (en m3) aux 100 km parcourus</v>
      </c>
      <c r="D132" s="2" t="str">
        <f ca="1">_xll.DBRA("tango_core_model:Indicator",$B132,"Source_Indicator")</f>
        <v>calc</v>
      </c>
      <c r="E132" s="42">
        <f ca="1">_xll.DBRW($B$9,$E$11,$E$19,E$20,$E$12,$E$13,$E$14,$E$15,$E$16,$B132)</f>
        <v>0</v>
      </c>
      <c r="F132" s="42">
        <f ca="1">_xll.DBRW($B$9,$E$11,$E$19,F$20,$E$12,$E$13,$E$14,$E$15,$E$16,$B132)</f>
        <v>0</v>
      </c>
      <c r="G132" s="43">
        <f ca="1">_xll.DBRW($B$9,$E$11,$E$19,G$20,$E$12,$E$13,$E$14,$E$15,$E$16,$B132)</f>
        <v>0</v>
      </c>
      <c r="H132" s="2">
        <f ca="1">_xll.DBRW($B$9,$E$11,$H$19,H$20,$E$12,$E$13,$E$14,$E$15,$E$16,$B132)</f>
        <v>0</v>
      </c>
      <c r="I132" s="2">
        <f ca="1">_xll.DBRW($B$9,$E$11,$H$19,I$20,$E$12,$E$13,$E$14,$E$15,$E$16,$B132)</f>
        <v>0</v>
      </c>
      <c r="J132" s="2">
        <f ca="1">_xll.DBRW($B$9,$E$11,$H$19,J$20,$E$12,$E$13,$E$14,$E$15,$E$16,$B132)</f>
        <v>0</v>
      </c>
    </row>
    <row r="133" spans="1:10" x14ac:dyDescent="0.25">
      <c r="A133" s="2" t="str">
        <f ca="1">IF(_xll.TM1RPTELISCONSOLIDATED($B$21,$B133),IF(_xll.TM1RPTELLEV($B$21,$B133)&lt;=3,_xll.TM1RPTELLEV($B$21,$B133),"D"),"N")</f>
        <v>N</v>
      </c>
      <c r="B133" s="34" t="s">
        <v>1558</v>
      </c>
      <c r="C133" s="2" t="str">
        <f ca="1">_xll.DBRA("tango_core_model:Indicator",$B133,$E$17)</f>
        <v>Nombre de millions de litres d'eau utilisés par opération</v>
      </c>
      <c r="D133" s="2" t="str">
        <f ca="1">_xll.DBRA("tango_core_model:Indicator",$B133,"Source_Indicator")</f>
        <v>input_country</v>
      </c>
      <c r="E133" s="42">
        <f ca="1">_xll.DBRW($B$9,$E$11,$E$19,E$20,$E$12,$E$13,$E$14,$E$15,$E$16,$B133)</f>
        <v>0</v>
      </c>
      <c r="F133" s="42">
        <f ca="1">_xll.DBRW($B$9,$E$11,$E$19,F$20,$E$12,$E$13,$E$14,$E$15,$E$16,$B133)</f>
        <v>0</v>
      </c>
      <c r="G133" s="43">
        <f ca="1">_xll.DBRW($B$9,$E$11,$E$19,G$20,$E$12,$E$13,$E$14,$E$15,$E$16,$B133)</f>
        <v>0</v>
      </c>
      <c r="H133" s="2">
        <f ca="1">_xll.DBRW($B$9,$E$11,$H$19,H$20,$E$12,$E$13,$E$14,$E$15,$E$16,$B133)</f>
        <v>0</v>
      </c>
      <c r="I133" s="2">
        <f ca="1">_xll.DBRW($B$9,$E$11,$H$19,I$20,$E$12,$E$13,$E$14,$E$15,$E$16,$B133)</f>
        <v>0</v>
      </c>
      <c r="J133" s="2">
        <f ca="1">_xll.DBRW($B$9,$E$11,$H$19,J$20,$E$12,$E$13,$E$14,$E$15,$E$16,$B133)</f>
        <v>0</v>
      </c>
    </row>
    <row r="134" spans="1:10" x14ac:dyDescent="0.25">
      <c r="A134" s="2" t="str">
        <f ca="1">IF(_xll.TM1RPTELISCONSOLIDATED($B$21,$B134),IF(_xll.TM1RPTELLEV($B$21,$B134)&lt;=3,_xll.TM1RPTELLEV($B$21,$B134),"D"),"N")</f>
        <v>N</v>
      </c>
      <c r="B134" s="34" t="s">
        <v>1559</v>
      </c>
      <c r="C134" s="2" t="str">
        <f ca="1">_xll.DBRA("tango_core_model:Indicator",$B134,$E$17)</f>
        <v>Emission de H2O par KM</v>
      </c>
      <c r="D134" s="2" t="str">
        <f ca="1">_xll.DBRA("tango_core_model:Indicator",$B134,"Source_Indicator")</f>
        <v>calc</v>
      </c>
      <c r="E134" s="42">
        <f ca="1">_xll.DBRW($B$9,$E$11,$E$19,E$20,$E$12,$E$13,$E$14,$E$15,$E$16,$B134)</f>
        <v>0</v>
      </c>
      <c r="F134" s="42">
        <f ca="1">_xll.DBRW($B$9,$E$11,$E$19,F$20,$E$12,$E$13,$E$14,$E$15,$E$16,$B134)</f>
        <v>0</v>
      </c>
      <c r="G134" s="43">
        <f ca="1">_xll.DBRW($B$9,$E$11,$E$19,G$20,$E$12,$E$13,$E$14,$E$15,$E$16,$B134)</f>
        <v>0</v>
      </c>
      <c r="H134" s="2">
        <f ca="1">_xll.DBRW($B$9,$E$11,$H$19,H$20,$E$12,$E$13,$E$14,$E$15,$E$16,$B134)</f>
        <v>0</v>
      </c>
      <c r="I134" s="2">
        <f ca="1">_xll.DBRW($B$9,$E$11,$H$19,I$20,$E$12,$E$13,$E$14,$E$15,$E$16,$B134)</f>
        <v>0</v>
      </c>
      <c r="J134" s="2">
        <f ca="1">_xll.DBRW($B$9,$E$11,$H$19,J$20,$E$12,$E$13,$E$14,$E$15,$E$16,$B134)</f>
        <v>0</v>
      </c>
    </row>
    <row r="135" spans="1:10" x14ac:dyDescent="0.25">
      <c r="A135" s="2" t="str">
        <f ca="1">IF(_xll.TM1RPTELISCONSOLIDATED($B$21,$B135),IF(_xll.TM1RPTELLEV($B$21,$B135)&lt;=3,_xll.TM1RPTELLEV($B$21,$B135),"D"),"N")</f>
        <v>N</v>
      </c>
      <c r="B135" s="34" t="s">
        <v>1560</v>
      </c>
      <c r="C135" s="2" t="str">
        <f ca="1">_xll.DBRA("tango_core_model:Indicator",$B135,$E$17)</f>
        <v>Pourcentage de respect de l'environnement sur les contrats notés A</v>
      </c>
      <c r="D135" s="2" t="str">
        <f ca="1">_xll.DBRA("tango_core_model:Indicator",$B135,"Source_Indicator")</f>
        <v>calc</v>
      </c>
      <c r="E135" s="42">
        <f ca="1">_xll.DBRW($B$9,$E$11,$E$19,E$20,$E$12,$E$13,$E$14,$E$15,$E$16,$B135)</f>
        <v>0</v>
      </c>
      <c r="F135" s="42">
        <f ca="1">_xll.DBRW($B$9,$E$11,$E$19,F$20,$E$12,$E$13,$E$14,$E$15,$E$16,$B135)</f>
        <v>0</v>
      </c>
      <c r="G135" s="43">
        <f ca="1">_xll.DBRW($B$9,$E$11,$E$19,G$20,$E$12,$E$13,$E$14,$E$15,$E$16,$B135)</f>
        <v>0</v>
      </c>
      <c r="H135" s="2">
        <f ca="1">_xll.DBRW($B$9,$E$11,$H$19,H$20,$E$12,$E$13,$E$14,$E$15,$E$16,$B135)</f>
        <v>0</v>
      </c>
      <c r="I135" s="2">
        <f ca="1">_xll.DBRW($B$9,$E$11,$H$19,I$20,$E$12,$E$13,$E$14,$E$15,$E$16,$B135)</f>
        <v>0</v>
      </c>
      <c r="J135" s="2">
        <f ca="1">_xll.DBRW($B$9,$E$11,$H$19,J$20,$E$12,$E$13,$E$14,$E$15,$E$16,$B135)</f>
        <v>0</v>
      </c>
    </row>
    <row r="136" spans="1:10" x14ac:dyDescent="0.25">
      <c r="A136" s="2" t="str">
        <f ca="1">IF(_xll.TM1RPTELISCONSOLIDATED($B$21,$B136),IF(_xll.TM1RPTELLEV($B$21,$B136)&lt;=3,_xll.TM1RPTELLEV($B$21,$B136),"D"),"N")</f>
        <v>N</v>
      </c>
      <c r="B136" s="34" t="s">
        <v>1561</v>
      </c>
      <c r="C136" s="2" t="str">
        <f ca="1">_xll.DBRA("tango_core_model:Indicator",$B136,$E$17)</f>
        <v>Pourcentage de respect de l'environnement sur les contrats notés B</v>
      </c>
      <c r="D136" s="2" t="str">
        <f ca="1">_xll.DBRA("tango_core_model:Indicator",$B136,"Source_Indicator")</f>
        <v>calc</v>
      </c>
      <c r="E136" s="42">
        <f ca="1">_xll.DBRW($B$9,$E$11,$E$19,E$20,$E$12,$E$13,$E$14,$E$15,$E$16,$B136)</f>
        <v>0</v>
      </c>
      <c r="F136" s="42">
        <f ca="1">_xll.DBRW($B$9,$E$11,$E$19,F$20,$E$12,$E$13,$E$14,$E$15,$E$16,$B136)</f>
        <v>0</v>
      </c>
      <c r="G136" s="43">
        <f ca="1">_xll.DBRW($B$9,$E$11,$E$19,G$20,$E$12,$E$13,$E$14,$E$15,$E$16,$B136)</f>
        <v>0</v>
      </c>
      <c r="H136" s="2">
        <f ca="1">_xll.DBRW($B$9,$E$11,$H$19,H$20,$E$12,$E$13,$E$14,$E$15,$E$16,$B136)</f>
        <v>0</v>
      </c>
      <c r="I136" s="2">
        <f ca="1">_xll.DBRW($B$9,$E$11,$H$19,I$20,$E$12,$E$13,$E$14,$E$15,$E$16,$B136)</f>
        <v>0</v>
      </c>
      <c r="J136" s="2">
        <f ca="1">_xll.DBRW($B$9,$E$11,$H$19,J$20,$E$12,$E$13,$E$14,$E$15,$E$16,$B136)</f>
        <v>0</v>
      </c>
    </row>
    <row r="137" spans="1:10" x14ac:dyDescent="0.25">
      <c r="A137" s="2" t="str">
        <f ca="1">IF(_xll.TM1RPTELISCONSOLIDATED($B$21,$B137),IF(_xll.TM1RPTELLEV($B$21,$B137)&lt;=3,_xll.TM1RPTELLEV($B$21,$B137),"D"),"N")</f>
        <v>N</v>
      </c>
      <c r="B137" s="34" t="s">
        <v>1562</v>
      </c>
      <c r="C137" s="2" t="str">
        <f ca="1">_xll.DBRA("tango_core_model:Indicator",$B137,$E$17)</f>
        <v>Pourcentage de respect de l'environnement sur les contrats notés C</v>
      </c>
      <c r="D137" s="2" t="str">
        <f ca="1">_xll.DBRA("tango_core_model:Indicator",$B137,"Source_Indicator")</f>
        <v>calc</v>
      </c>
      <c r="E137" s="42">
        <f ca="1">_xll.DBRW($B$9,$E$11,$E$19,E$20,$E$12,$E$13,$E$14,$E$15,$E$16,$B137)</f>
        <v>0</v>
      </c>
      <c r="F137" s="42">
        <f ca="1">_xll.DBRW($B$9,$E$11,$E$19,F$20,$E$12,$E$13,$E$14,$E$15,$E$16,$B137)</f>
        <v>0</v>
      </c>
      <c r="G137" s="43">
        <f ca="1">_xll.DBRW($B$9,$E$11,$E$19,G$20,$E$12,$E$13,$E$14,$E$15,$E$16,$B137)</f>
        <v>0</v>
      </c>
      <c r="H137" s="2">
        <f ca="1">_xll.DBRW($B$9,$E$11,$H$19,H$20,$E$12,$E$13,$E$14,$E$15,$E$16,$B137)</f>
        <v>0</v>
      </c>
      <c r="I137" s="2">
        <f ca="1">_xll.DBRW($B$9,$E$11,$H$19,I$20,$E$12,$E$13,$E$14,$E$15,$E$16,$B137)</f>
        <v>0</v>
      </c>
      <c r="J137" s="2">
        <f ca="1">_xll.DBRW($B$9,$E$11,$H$19,J$20,$E$12,$E$13,$E$14,$E$15,$E$16,$B137)</f>
        <v>0</v>
      </c>
    </row>
    <row r="138" spans="1:10" x14ac:dyDescent="0.25">
      <c r="A138" s="2" t="str">
        <f ca="1">IF(_xll.TM1RPTELISCONSOLIDATED($B$21,$B138),IF(_xll.TM1RPTELLEV($B$21,$B138)&lt;=3,_xll.TM1RPTELLEV($B$21,$B138),"D"),"N")</f>
        <v>N</v>
      </c>
      <c r="B138" s="34" t="s">
        <v>1455</v>
      </c>
      <c r="C138" s="2" t="str">
        <f ca="1">_xll.DBRA("tango_core_model:Indicator",$B138,$E$17)</f>
        <v>rate_env_comp_A_CPT</v>
      </c>
      <c r="D138" s="2" t="str">
        <f ca="1">_xll.DBRA("tango_core_model:Indicator",$B138,"Source_Indicator")</f>
        <v>calc</v>
      </c>
      <c r="E138" s="42">
        <f ca="1">_xll.DBRW($B$9,$E$11,$E$19,E$20,$E$12,$E$13,$E$14,$E$15,$E$16,$B138)</f>
        <v>0</v>
      </c>
      <c r="F138" s="42">
        <f ca="1">_xll.DBRW($B$9,$E$11,$E$19,F$20,$E$12,$E$13,$E$14,$E$15,$E$16,$B138)</f>
        <v>0</v>
      </c>
      <c r="G138" s="43">
        <f ca="1">_xll.DBRW($B$9,$E$11,$E$19,G$20,$E$12,$E$13,$E$14,$E$15,$E$16,$B138)</f>
        <v>0</v>
      </c>
      <c r="H138" s="2">
        <f ca="1">_xll.DBRW($B$9,$E$11,$H$19,H$20,$E$12,$E$13,$E$14,$E$15,$E$16,$B138)</f>
        <v>0</v>
      </c>
      <c r="I138" s="2">
        <f ca="1">_xll.DBRW($B$9,$E$11,$H$19,I$20,$E$12,$E$13,$E$14,$E$15,$E$16,$B138)</f>
        <v>0</v>
      </c>
      <c r="J138" s="2">
        <f ca="1">_xll.DBRW($B$9,$E$11,$H$19,J$20,$E$12,$E$13,$E$14,$E$15,$E$16,$B138)</f>
        <v>0</v>
      </c>
    </row>
    <row r="139" spans="1:10" x14ac:dyDescent="0.25">
      <c r="A139" s="2" t="str">
        <f ca="1">IF(_xll.TM1RPTELISCONSOLIDATED($B$21,$B139),IF(_xll.TM1RPTELLEV($B$21,$B139)&lt;=3,_xll.TM1RPTELLEV($B$21,$B139),"D"),"N")</f>
        <v>N</v>
      </c>
      <c r="B139" s="34" t="s">
        <v>1456</v>
      </c>
      <c r="C139" s="2" t="str">
        <f ca="1">_xll.DBRA("tango_core_model:Indicator",$B139,$E$17)</f>
        <v>rate_env_comp_B_CPT</v>
      </c>
      <c r="D139" s="2" t="str">
        <f ca="1">_xll.DBRA("tango_core_model:Indicator",$B139,"Source_Indicator")</f>
        <v>calc</v>
      </c>
      <c r="E139" s="42">
        <f ca="1">_xll.DBRW($B$9,$E$11,$E$19,E$20,$E$12,$E$13,$E$14,$E$15,$E$16,$B139)</f>
        <v>0</v>
      </c>
      <c r="F139" s="42">
        <f ca="1">_xll.DBRW($B$9,$E$11,$E$19,F$20,$E$12,$E$13,$E$14,$E$15,$E$16,$B139)</f>
        <v>0</v>
      </c>
      <c r="G139" s="43">
        <f ca="1">_xll.DBRW($B$9,$E$11,$E$19,G$20,$E$12,$E$13,$E$14,$E$15,$E$16,$B139)</f>
        <v>0</v>
      </c>
      <c r="H139" s="2">
        <f ca="1">_xll.DBRW($B$9,$E$11,$H$19,H$20,$E$12,$E$13,$E$14,$E$15,$E$16,$B139)</f>
        <v>0</v>
      </c>
      <c r="I139" s="2">
        <f ca="1">_xll.DBRW($B$9,$E$11,$H$19,I$20,$E$12,$E$13,$E$14,$E$15,$E$16,$B139)</f>
        <v>0</v>
      </c>
      <c r="J139" s="2">
        <f ca="1">_xll.DBRW($B$9,$E$11,$H$19,J$20,$E$12,$E$13,$E$14,$E$15,$E$16,$B139)</f>
        <v>0</v>
      </c>
    </row>
    <row r="140" spans="1:10" x14ac:dyDescent="0.25">
      <c r="A140" s="2" t="str">
        <f ca="1">IF(_xll.TM1RPTELISCONSOLIDATED($B$21,$B140),IF(_xll.TM1RPTELLEV($B$21,$B140)&lt;=3,_xll.TM1RPTELLEV($B$21,$B140),"D"),"N")</f>
        <v>N</v>
      </c>
      <c r="B140" s="34" t="s">
        <v>1457</v>
      </c>
      <c r="C140" s="2" t="str">
        <f ca="1">_xll.DBRA("tango_core_model:Indicator",$B140,$E$17)</f>
        <v>rate_env_comp_C_CPT</v>
      </c>
      <c r="D140" s="2" t="str">
        <f ca="1">_xll.DBRA("tango_core_model:Indicator",$B140,"Source_Indicator")</f>
        <v>calc</v>
      </c>
      <c r="E140" s="42">
        <f ca="1">_xll.DBRW($B$9,$E$11,$E$19,E$20,$E$12,$E$13,$E$14,$E$15,$E$16,$B140)</f>
        <v>0</v>
      </c>
      <c r="F140" s="42">
        <f ca="1">_xll.DBRW($B$9,$E$11,$E$19,F$20,$E$12,$E$13,$E$14,$E$15,$E$16,$B140)</f>
        <v>0</v>
      </c>
      <c r="G140" s="43">
        <f ca="1">_xll.DBRW($B$9,$E$11,$E$19,G$20,$E$12,$E$13,$E$14,$E$15,$E$16,$B140)</f>
        <v>0</v>
      </c>
      <c r="H140" s="2">
        <f ca="1">_xll.DBRW($B$9,$E$11,$H$19,H$20,$E$12,$E$13,$E$14,$E$15,$E$16,$B140)</f>
        <v>0</v>
      </c>
      <c r="I140" s="2">
        <f ca="1">_xll.DBRW($B$9,$E$11,$H$19,I$20,$E$12,$E$13,$E$14,$E$15,$E$16,$B140)</f>
        <v>0</v>
      </c>
      <c r="J140" s="2">
        <f ca="1">_xll.DBRW($B$9,$E$11,$H$19,J$20,$E$12,$E$13,$E$14,$E$15,$E$16,$B140)</f>
        <v>0</v>
      </c>
    </row>
    <row r="141" spans="1:10" x14ac:dyDescent="0.25">
      <c r="A141" s="2" t="str">
        <f ca="1">IF(_xll.TM1RPTELISCONSOLIDATED($B$21,$B141),IF(_xll.TM1RPTELLEV($B$21,$B141)&lt;=3,_xll.TM1RPTELLEV($B$21,$B141),"D"),"N")</f>
        <v>N</v>
      </c>
      <c r="B141" s="34" t="s">
        <v>1458</v>
      </c>
      <c r="C141" s="2" t="str">
        <f ca="1">_xll.DBRA("tango_core_model:Indicator",$B141,$E$17)</f>
        <v>rate_env_comp_Total_CPT</v>
      </c>
      <c r="D141" s="2" t="str">
        <f ca="1">_xll.DBRA("tango_core_model:Indicator",$B141,"Source_Indicator")</f>
        <v>calc</v>
      </c>
      <c r="E141" s="42">
        <f ca="1">_xll.DBRW($B$9,$E$11,$E$19,E$20,$E$12,$E$13,$E$14,$E$15,$E$16,$B141)</f>
        <v>0</v>
      </c>
      <c r="F141" s="42">
        <f ca="1">_xll.DBRW($B$9,$E$11,$E$19,F$20,$E$12,$E$13,$E$14,$E$15,$E$16,$B141)</f>
        <v>0</v>
      </c>
      <c r="G141" s="43">
        <f ca="1">_xll.DBRW($B$9,$E$11,$E$19,G$20,$E$12,$E$13,$E$14,$E$15,$E$16,$B141)</f>
        <v>0</v>
      </c>
      <c r="H141" s="2">
        <f ca="1">_xll.DBRW($B$9,$E$11,$H$19,H$20,$E$12,$E$13,$E$14,$E$15,$E$16,$B141)</f>
        <v>0</v>
      </c>
      <c r="I141" s="2">
        <f ca="1">_xll.DBRW($B$9,$E$11,$H$19,I$20,$E$12,$E$13,$E$14,$E$15,$E$16,$B141)</f>
        <v>0</v>
      </c>
      <c r="J141" s="2">
        <f ca="1">_xll.DBRW($B$9,$E$11,$H$19,J$20,$E$12,$E$13,$E$14,$E$15,$E$16,$B141)</f>
        <v>0</v>
      </c>
    </row>
    <row r="142" spans="1:10" x14ac:dyDescent="0.25">
      <c r="A142" s="2" t="str">
        <f ca="1">IF(_xll.TM1RPTELISCONSOLIDATED($B$21,$B142),IF(_xll.TM1RPTELLEV($B$21,$B142)&lt;=3,_xll.TM1RPTELLEV($B$21,$B142),"D"),"N")</f>
        <v>N</v>
      </c>
      <c r="B142" s="33" t="s">
        <v>1563</v>
      </c>
      <c r="C142" s="10" t="str">
        <f ca="1">_xll.DBRA("tango_core_model:Indicator",$B142,$E$17)</f>
        <v>UNITES D'ŒUVRE</v>
      </c>
      <c r="D142" s="10" t="str">
        <f ca="1">_xll.DBRA("tango_core_model:Indicator",$B142,"Source_Indicator")</f>
        <v/>
      </c>
      <c r="E142" s="40">
        <f ca="1">_xll.DBRW($B$9,$E$11,$E$19,E$20,$E$12,$E$13,$E$14,$E$15,$E$16,$B142)</f>
        <v>0</v>
      </c>
      <c r="F142" s="40">
        <f ca="1">_xll.DBRW($B$9,$E$11,$E$19,F$20,$E$12,$E$13,$E$14,$E$15,$E$16,$B142)</f>
        <v>0</v>
      </c>
      <c r="G142" s="41">
        <f ca="1">_xll.DBRW($B$9,$E$11,$E$19,G$20,$E$12,$E$13,$E$14,$E$15,$E$16,$B142)</f>
        <v>0</v>
      </c>
      <c r="H142" s="10">
        <f ca="1">_xll.DBRW($B$9,$E$11,$H$19,H$20,$E$12,$E$13,$E$14,$E$15,$E$16,$B142)</f>
        <v>0</v>
      </c>
      <c r="I142" s="10">
        <f ca="1">_xll.DBRW($B$9,$E$11,$H$19,I$20,$E$12,$E$13,$E$14,$E$15,$E$16,$B142)</f>
        <v>0</v>
      </c>
      <c r="J142" s="10">
        <f ca="1">_xll.DBRW($B$9,$E$11,$H$19,J$20,$E$12,$E$13,$E$14,$E$15,$E$16,$B142)</f>
        <v>0</v>
      </c>
    </row>
    <row r="143" spans="1:10" x14ac:dyDescent="0.25">
      <c r="A143" s="2" t="str">
        <f ca="1">IF(_xll.TM1RPTELISCONSOLIDATED($B$21,$B143),IF(_xll.TM1RPTELLEV($B$21,$B143)&lt;=3,_xll.TM1RPTELLEV($B$21,$B143),"D"),"N")</f>
        <v>N</v>
      </c>
      <c r="B143" s="34" t="s">
        <v>1564</v>
      </c>
      <c r="C143" s="2" t="str">
        <f ca="1">_xll.DBRA("tango_core_model:Indicator",$B143,$E$17)</f>
        <v>Recettes commerciales / Nombre de passagers</v>
      </c>
      <c r="D143" s="2" t="str">
        <f ca="1">_xll.DBRA("tango_core_model:Indicator",$B143,"Source_Indicator")</f>
        <v>calc</v>
      </c>
      <c r="E143" s="42">
        <f ca="1">_xll.DBRW($B$9,$E$11,$E$19,E$20,$E$12,$E$13,$E$14,$E$15,$E$16,$B143)</f>
        <v>0</v>
      </c>
      <c r="F143" s="42">
        <f ca="1">_xll.DBRW($B$9,$E$11,$E$19,F$20,$E$12,$E$13,$E$14,$E$15,$E$16,$B143)</f>
        <v>0</v>
      </c>
      <c r="G143" s="43">
        <f ca="1">_xll.DBRW($B$9,$E$11,$E$19,G$20,$E$12,$E$13,$E$14,$E$15,$E$16,$B143)</f>
        <v>0</v>
      </c>
      <c r="H143" s="2">
        <f ca="1">_xll.DBRW($B$9,$E$11,$H$19,H$20,$E$12,$E$13,$E$14,$E$15,$E$16,$B143)</f>
        <v>0</v>
      </c>
      <c r="I143" s="2">
        <f ca="1">_xll.DBRW($B$9,$E$11,$H$19,I$20,$E$12,$E$13,$E$14,$E$15,$E$16,$B143)</f>
        <v>0</v>
      </c>
      <c r="J143" s="2">
        <f ca="1">_xll.DBRW($B$9,$E$11,$H$19,J$20,$E$12,$E$13,$E$14,$E$15,$E$16,$B143)</f>
        <v>0</v>
      </c>
    </row>
    <row r="144" spans="1:10" x14ac:dyDescent="0.25">
      <c r="A144" s="2" t="str">
        <f ca="1">IF(_xll.TM1RPTELISCONSOLIDATED($B$21,$B144),IF(_xll.TM1RPTELLEV($B$21,$B144)&lt;=3,_xll.TM1RPTELLEV($B$21,$B144),"D"),"N")</f>
        <v>N</v>
      </c>
      <c r="B144" s="34" t="s">
        <v>1565</v>
      </c>
      <c r="C144" s="2" t="str">
        <f ca="1">_xll.DBRA("tango_core_model:Indicator",$B144,$E$17)</f>
        <v>Total des recettes / 100km (commerciaux)</v>
      </c>
      <c r="D144" s="2" t="str">
        <f ca="1">_xll.DBRA("tango_core_model:Indicator",$B144,"Source_Indicator")</f>
        <v>calc</v>
      </c>
      <c r="E144" s="42">
        <f ca="1">_xll.DBRW($B$9,$E$11,$E$19,E$20,$E$12,$E$13,$E$14,$E$15,$E$16,$B144)</f>
        <v>0</v>
      </c>
      <c r="F144" s="42">
        <f ca="1">_xll.DBRW($B$9,$E$11,$E$19,F$20,$E$12,$E$13,$E$14,$E$15,$E$16,$B144)</f>
        <v>0</v>
      </c>
      <c r="G144" s="43">
        <f ca="1">_xll.DBRW($B$9,$E$11,$E$19,G$20,$E$12,$E$13,$E$14,$E$15,$E$16,$B144)</f>
        <v>0</v>
      </c>
      <c r="H144" s="2">
        <f ca="1">_xll.DBRW($B$9,$E$11,$H$19,H$20,$E$12,$E$13,$E$14,$E$15,$E$16,$B144)</f>
        <v>0</v>
      </c>
      <c r="I144" s="2">
        <f ca="1">_xll.DBRW($B$9,$E$11,$H$19,I$20,$E$12,$E$13,$E$14,$E$15,$E$16,$B144)</f>
        <v>0</v>
      </c>
      <c r="J144" s="2">
        <f ca="1">_xll.DBRW($B$9,$E$11,$H$19,J$20,$E$12,$E$13,$E$14,$E$15,$E$16,$B144)</f>
        <v>0</v>
      </c>
    </row>
    <row r="145" spans="1:10" x14ac:dyDescent="0.25">
      <c r="A145" s="2" t="str">
        <f ca="1">IF(_xll.TM1RPTELISCONSOLIDATED($B$21,$B145),IF(_xll.TM1RPTELLEV($B$21,$B145)&lt;=3,_xll.TM1RPTELLEV($B$21,$B145),"D"),"N")</f>
        <v>N</v>
      </c>
      <c r="B145" s="34" t="s">
        <v>1566</v>
      </c>
      <c r="C145" s="2" t="str">
        <f ca="1">_xll.DBRA("tango_core_model:Indicator",$B145,$E$17)</f>
        <v>Total des recettes / Heures commerciales</v>
      </c>
      <c r="D145" s="2" t="str">
        <f ca="1">_xll.DBRA("tango_core_model:Indicator",$B145,"Source_Indicator")</f>
        <v>calc</v>
      </c>
      <c r="E145" s="42">
        <f ca="1">_xll.DBRW($B$9,$E$11,$E$19,E$20,$E$12,$E$13,$E$14,$E$15,$E$16,$B145)</f>
        <v>0</v>
      </c>
      <c r="F145" s="42">
        <f ca="1">_xll.DBRW($B$9,$E$11,$E$19,F$20,$E$12,$E$13,$E$14,$E$15,$E$16,$B145)</f>
        <v>0</v>
      </c>
      <c r="G145" s="43">
        <f ca="1">_xll.DBRW($B$9,$E$11,$E$19,G$20,$E$12,$E$13,$E$14,$E$15,$E$16,$B145)</f>
        <v>0</v>
      </c>
      <c r="H145" s="2">
        <f ca="1">_xll.DBRW($B$9,$E$11,$H$19,H$20,$E$12,$E$13,$E$14,$E$15,$E$16,$B145)</f>
        <v>0</v>
      </c>
      <c r="I145" s="2">
        <f ca="1">_xll.DBRW($B$9,$E$11,$H$19,I$20,$E$12,$E$13,$E$14,$E$15,$E$16,$B145)</f>
        <v>0</v>
      </c>
      <c r="J145" s="2">
        <f ca="1">_xll.DBRW($B$9,$E$11,$H$19,J$20,$E$12,$E$13,$E$14,$E$15,$E$16,$B145)</f>
        <v>0</v>
      </c>
    </row>
    <row r="146" spans="1:10" x14ac:dyDescent="0.25">
      <c r="A146" s="2" t="str">
        <f ca="1">IF(_xll.TM1RPTELISCONSOLIDATED($B$21,$B146),IF(_xll.TM1RPTELLEV($B$21,$B146)&lt;=3,_xll.TM1RPTELLEV($B$21,$B146),"D"),"N")</f>
        <v>N</v>
      </c>
      <c r="B146" s="34" t="s">
        <v>1567</v>
      </c>
      <c r="C146" s="2" t="str">
        <f ca="1">_xll.DBRA("tango_core_model:Indicator",$B146,$E$17)</f>
        <v>Total des recettes / Véhicules commerciaux (TOD)</v>
      </c>
      <c r="D146" s="2" t="str">
        <f ca="1">_xll.DBRA("tango_core_model:Indicator",$B146,"Source_Indicator")</f>
        <v>calc</v>
      </c>
      <c r="E146" s="42">
        <f ca="1">_xll.DBRW($B$9,$E$11,$E$19,E$20,$E$12,$E$13,$E$14,$E$15,$E$16,$B146)</f>
        <v>0</v>
      </c>
      <c r="F146" s="42">
        <f ca="1">_xll.DBRW($B$9,$E$11,$E$19,F$20,$E$12,$E$13,$E$14,$E$15,$E$16,$B146)</f>
        <v>0</v>
      </c>
      <c r="G146" s="43">
        <f ca="1">_xll.DBRW($B$9,$E$11,$E$19,G$20,$E$12,$E$13,$E$14,$E$15,$E$16,$B146)</f>
        <v>0</v>
      </c>
      <c r="H146" s="2">
        <f ca="1">_xll.DBRW($B$9,$E$11,$H$19,H$20,$E$12,$E$13,$E$14,$E$15,$E$16,$B146)</f>
        <v>0</v>
      </c>
      <c r="I146" s="2">
        <f ca="1">_xll.DBRW($B$9,$E$11,$H$19,I$20,$E$12,$E$13,$E$14,$E$15,$E$16,$B146)</f>
        <v>0</v>
      </c>
      <c r="J146" s="2">
        <f ca="1">_xll.DBRW($B$9,$E$11,$H$19,J$20,$E$12,$E$13,$E$14,$E$15,$E$16,$B146)</f>
        <v>0</v>
      </c>
    </row>
    <row r="147" spans="1:10" x14ac:dyDescent="0.25">
      <c r="A147" s="2" t="str">
        <f ca="1">IF(_xll.TM1RPTELISCONSOLIDATED($B$21,$B147),IF(_xll.TM1RPTELLEV($B$21,$B147)&lt;=3,_xll.TM1RPTELLEV($B$21,$B147),"D"),"N")</f>
        <v>N</v>
      </c>
      <c r="B147" s="34" t="s">
        <v>1568</v>
      </c>
      <c r="C147" s="2" t="str">
        <f ca="1">_xll.DBRA("tango_core_model:Indicator",$B147,$E$17)</f>
        <v>Total des recettes / Nombre total de services opérés (voyages pour TOD)</v>
      </c>
      <c r="D147" s="2" t="str">
        <f ca="1">_xll.DBRA("tango_core_model:Indicator",$B147,"Source_Indicator")</f>
        <v>calc</v>
      </c>
      <c r="E147" s="42">
        <f ca="1">_xll.DBRW($B$9,$E$11,$E$19,E$20,$E$12,$E$13,$E$14,$E$15,$E$16,$B147)</f>
        <v>0</v>
      </c>
      <c r="F147" s="42">
        <f ca="1">_xll.DBRW($B$9,$E$11,$E$19,F$20,$E$12,$E$13,$E$14,$E$15,$E$16,$B147)</f>
        <v>0</v>
      </c>
      <c r="G147" s="43">
        <f ca="1">_xll.DBRW($B$9,$E$11,$E$19,G$20,$E$12,$E$13,$E$14,$E$15,$E$16,$B147)</f>
        <v>0</v>
      </c>
      <c r="H147" s="2">
        <f ca="1">_xll.DBRW($B$9,$E$11,$H$19,H$20,$E$12,$E$13,$E$14,$E$15,$E$16,$B147)</f>
        <v>0</v>
      </c>
      <c r="I147" s="2">
        <f ca="1">_xll.DBRW($B$9,$E$11,$H$19,I$20,$E$12,$E$13,$E$14,$E$15,$E$16,$B147)</f>
        <v>0</v>
      </c>
      <c r="J147" s="2">
        <f ca="1">_xll.DBRW($B$9,$E$11,$H$19,J$20,$E$12,$E$13,$E$14,$E$15,$E$16,$B147)</f>
        <v>0</v>
      </c>
    </row>
    <row r="148" spans="1:10" x14ac:dyDescent="0.25">
      <c r="A148" s="2" t="str">
        <f ca="1">IF(_xll.TM1RPTELISCONSOLIDATED($B$21,$B148),IF(_xll.TM1RPTELLEV($B$21,$B148)&lt;=3,_xll.TM1RPTELLEV($B$21,$B148),"D"),"N")</f>
        <v>N</v>
      </c>
      <c r="B148" s="34" t="s">
        <v>1569</v>
      </c>
      <c r="C148" s="2" t="str">
        <f ca="1">_xll.DBRA("tango_core_model:Indicator",$B148,$E$17)</f>
        <v>Total des recettes / 100 km (roulés en propre)</v>
      </c>
      <c r="D148" s="2" t="str">
        <f ca="1">_xll.DBRA("tango_core_model:Indicator",$B148,"Source_Indicator")</f>
        <v>calc</v>
      </c>
      <c r="E148" s="42">
        <f ca="1">_xll.DBRW($B$9,$E$11,$E$19,E$20,$E$12,$E$13,$E$14,$E$15,$E$16,$B148)</f>
        <v>0</v>
      </c>
      <c r="F148" s="42">
        <f ca="1">_xll.DBRW($B$9,$E$11,$E$19,F$20,$E$12,$E$13,$E$14,$E$15,$E$16,$B148)</f>
        <v>0</v>
      </c>
      <c r="G148" s="43">
        <f ca="1">_xll.DBRW($B$9,$E$11,$E$19,G$20,$E$12,$E$13,$E$14,$E$15,$E$16,$B148)</f>
        <v>0</v>
      </c>
      <c r="H148" s="2">
        <f ca="1">_xll.DBRW($B$9,$E$11,$H$19,H$20,$E$12,$E$13,$E$14,$E$15,$E$16,$B148)</f>
        <v>0</v>
      </c>
      <c r="I148" s="2">
        <f ca="1">_xll.DBRW($B$9,$E$11,$H$19,I$20,$E$12,$E$13,$E$14,$E$15,$E$16,$B148)</f>
        <v>0</v>
      </c>
      <c r="J148" s="2">
        <f ca="1">_xll.DBRW($B$9,$E$11,$H$19,J$20,$E$12,$E$13,$E$14,$E$15,$E$16,$B148)</f>
        <v>0</v>
      </c>
    </row>
    <row r="149" spans="1:10" x14ac:dyDescent="0.25">
      <c r="A149" s="2" t="str">
        <f ca="1">IF(_xll.TM1RPTELISCONSOLIDATED($B$21,$B149),IF(_xll.TM1RPTELLEV($B$21,$B149)&lt;=3,_xll.TM1RPTELLEV($B$21,$B149),"D"),"N")</f>
        <v>N</v>
      </c>
      <c r="B149" s="34" t="s">
        <v>1570</v>
      </c>
      <c r="C149" s="2" t="str">
        <f ca="1">_xll.DBRA("tango_core_model:Indicator",$B149,$E$17)</f>
        <v>Total des coûts de transport / 100 km (roulés en propre)</v>
      </c>
      <c r="D149" s="2" t="str">
        <f ca="1">_xll.DBRA("tango_core_model:Indicator",$B149,"Source_Indicator")</f>
        <v>calc</v>
      </c>
      <c r="E149" s="42">
        <f ca="1">_xll.DBRW($B$9,$E$11,$E$19,E$20,$E$12,$E$13,$E$14,$E$15,$E$16,$B149)</f>
        <v>0</v>
      </c>
      <c r="F149" s="42">
        <f ca="1">_xll.DBRW($B$9,$E$11,$E$19,F$20,$E$12,$E$13,$E$14,$E$15,$E$16,$B149)</f>
        <v>0</v>
      </c>
      <c r="G149" s="43">
        <f ca="1">_xll.DBRW($B$9,$E$11,$E$19,G$20,$E$12,$E$13,$E$14,$E$15,$E$16,$B149)</f>
        <v>0</v>
      </c>
      <c r="H149" s="2">
        <f ca="1">_xll.DBRW($B$9,$E$11,$H$19,H$20,$E$12,$E$13,$E$14,$E$15,$E$16,$B149)</f>
        <v>0</v>
      </c>
      <c r="I149" s="2">
        <f ca="1">_xll.DBRW($B$9,$E$11,$H$19,I$20,$E$12,$E$13,$E$14,$E$15,$E$16,$B149)</f>
        <v>0</v>
      </c>
      <c r="J149" s="2">
        <f ca="1">_xll.DBRW($B$9,$E$11,$H$19,J$20,$E$12,$E$13,$E$14,$E$15,$E$16,$B149)</f>
        <v>0</v>
      </c>
    </row>
    <row r="150" spans="1:10" x14ac:dyDescent="0.25">
      <c r="A150" s="2" t="str">
        <f ca="1">IF(_xll.TM1RPTELISCONSOLIDATED($B$21,$B150),IF(_xll.TM1RPTELLEV($B$21,$B150)&lt;=3,_xll.TM1RPTELLEV($B$21,$B150),"D"),"N")</f>
        <v>N</v>
      </c>
      <c r="B150" s="34" t="s">
        <v>1571</v>
      </c>
      <c r="C150" s="2" t="str">
        <f ca="1">_xll.DBRA("tango_core_model:Indicator",$B150,$E$17)</f>
        <v>Coûts de conduite / 100 km (roulés en propre)</v>
      </c>
      <c r="D150" s="2" t="str">
        <f ca="1">_xll.DBRA("tango_core_model:Indicator",$B150,"Source_Indicator")</f>
        <v>calc</v>
      </c>
      <c r="E150" s="42">
        <f ca="1">_xll.DBRW($B$9,$E$11,$E$19,E$20,$E$12,$E$13,$E$14,$E$15,$E$16,$B150)</f>
        <v>0</v>
      </c>
      <c r="F150" s="42">
        <f ca="1">_xll.DBRW($B$9,$E$11,$E$19,F$20,$E$12,$E$13,$E$14,$E$15,$E$16,$B150)</f>
        <v>0</v>
      </c>
      <c r="G150" s="43">
        <f ca="1">_xll.DBRW($B$9,$E$11,$E$19,G$20,$E$12,$E$13,$E$14,$E$15,$E$16,$B150)</f>
        <v>0</v>
      </c>
      <c r="H150" s="2">
        <f ca="1">_xll.DBRW($B$9,$E$11,$H$19,H$20,$E$12,$E$13,$E$14,$E$15,$E$16,$B150)</f>
        <v>0</v>
      </c>
      <c r="I150" s="2">
        <f ca="1">_xll.DBRW($B$9,$E$11,$H$19,I$20,$E$12,$E$13,$E$14,$E$15,$E$16,$B150)</f>
        <v>0</v>
      </c>
      <c r="J150" s="2">
        <f ca="1">_xll.DBRW($B$9,$E$11,$H$19,J$20,$E$12,$E$13,$E$14,$E$15,$E$16,$B150)</f>
        <v>0</v>
      </c>
    </row>
    <row r="151" spans="1:10" x14ac:dyDescent="0.25">
      <c r="A151" s="2" t="str">
        <f ca="1">IF(_xll.TM1RPTELISCONSOLIDATED($B$21,$B151),IF(_xll.TM1RPTELLEV($B$21,$B151)&lt;=3,_xll.TM1RPTELLEV($B$21,$B151),"D"),"N")</f>
        <v>N</v>
      </c>
      <c r="B151" s="34" t="s">
        <v>1572</v>
      </c>
      <c r="C151" s="2" t="str">
        <f ca="1">_xll.DBRA("tango_core_model:Indicator",$B151,$E$17)</f>
        <v>Frais de personnel de conduite / Heures de conduite payées</v>
      </c>
      <c r="D151" s="2" t="str">
        <f ca="1">_xll.DBRA("tango_core_model:Indicator",$B151,"Source_Indicator")</f>
        <v>calc</v>
      </c>
      <c r="E151" s="42">
        <f ca="1">_xll.DBRW($B$9,$E$11,$E$19,E$20,$E$12,$E$13,$E$14,$E$15,$E$16,$B151)</f>
        <v>0</v>
      </c>
      <c r="F151" s="42">
        <f ca="1">_xll.DBRW($B$9,$E$11,$E$19,F$20,$E$12,$E$13,$E$14,$E$15,$E$16,$B151)</f>
        <v>0</v>
      </c>
      <c r="G151" s="43">
        <f ca="1">_xll.DBRW($B$9,$E$11,$E$19,G$20,$E$12,$E$13,$E$14,$E$15,$E$16,$B151)</f>
        <v>0</v>
      </c>
      <c r="H151" s="2">
        <f ca="1">_xll.DBRW($B$9,$E$11,$H$19,H$20,$E$12,$E$13,$E$14,$E$15,$E$16,$B151)</f>
        <v>0</v>
      </c>
      <c r="I151" s="2">
        <f ca="1">_xll.DBRW($B$9,$E$11,$H$19,I$20,$E$12,$E$13,$E$14,$E$15,$E$16,$B151)</f>
        <v>0</v>
      </c>
      <c r="J151" s="2">
        <f ca="1">_xll.DBRW($B$9,$E$11,$H$19,J$20,$E$12,$E$13,$E$14,$E$15,$E$16,$B151)</f>
        <v>0</v>
      </c>
    </row>
    <row r="152" spans="1:10" x14ac:dyDescent="0.25">
      <c r="A152" s="2" t="str">
        <f ca="1">IF(_xll.TM1RPTELISCONSOLIDATED($B$21,$B152),IF(_xll.TM1RPTELLEV($B$21,$B152)&lt;=3,_xll.TM1RPTELLEV($B$21,$B152),"D"),"N")</f>
        <v>N</v>
      </c>
      <c r="B152" s="34" t="s">
        <v>1573</v>
      </c>
      <c r="C152" s="2" t="str">
        <f ca="1">_xll.DBRA("tango_core_model:Indicator",$B152,$E$17)</f>
        <v>Coûts de carburant au 100km</v>
      </c>
      <c r="D152" s="2" t="str">
        <f ca="1">_xll.DBRA("tango_core_model:Indicator",$B152,"Source_Indicator")</f>
        <v>calc</v>
      </c>
      <c r="E152" s="42">
        <f ca="1">_xll.DBRW($B$9,$E$11,$E$19,E$20,$E$12,$E$13,$E$14,$E$15,$E$16,$B152)</f>
        <v>0</v>
      </c>
      <c r="F152" s="42">
        <f ca="1">_xll.DBRW($B$9,$E$11,$E$19,F$20,$E$12,$E$13,$E$14,$E$15,$E$16,$B152)</f>
        <v>0</v>
      </c>
      <c r="G152" s="43">
        <f ca="1">_xll.DBRW($B$9,$E$11,$E$19,G$20,$E$12,$E$13,$E$14,$E$15,$E$16,$B152)</f>
        <v>0</v>
      </c>
      <c r="H152" s="2">
        <f ca="1">_xll.DBRW($B$9,$E$11,$H$19,H$20,$E$12,$E$13,$E$14,$E$15,$E$16,$B152)</f>
        <v>0</v>
      </c>
      <c r="I152" s="2">
        <f ca="1">_xll.DBRW($B$9,$E$11,$H$19,I$20,$E$12,$E$13,$E$14,$E$15,$E$16,$B152)</f>
        <v>0</v>
      </c>
      <c r="J152" s="2">
        <f ca="1">_xll.DBRW($B$9,$E$11,$H$19,J$20,$E$12,$E$13,$E$14,$E$15,$E$16,$B152)</f>
        <v>0</v>
      </c>
    </row>
    <row r="153" spans="1:10" x14ac:dyDescent="0.25">
      <c r="A153" s="2" t="str">
        <f ca="1">IF(_xll.TM1RPTELISCONSOLIDATED($B$21,$B153),IF(_xll.TM1RPTELLEV($B$21,$B153)&lt;=3,_xll.TM1RPTELLEV($B$21,$B153),"D"),"N")</f>
        <v>N</v>
      </c>
      <c r="B153" s="34" t="s">
        <v>1574</v>
      </c>
      <c r="C153" s="2" t="str">
        <f ca="1">_xll.DBRA("tango_core_model:Indicator",$B153,$E$17)</f>
        <v>Coûts du bio carburant au 100km</v>
      </c>
      <c r="D153" s="2" t="str">
        <f ca="1">_xll.DBRA("tango_core_model:Indicator",$B153,"Source_Indicator")</f>
        <v>calc</v>
      </c>
      <c r="E153" s="42">
        <f ca="1">_xll.DBRW($B$9,$E$11,$E$19,E$20,$E$12,$E$13,$E$14,$E$15,$E$16,$B153)</f>
        <v>0</v>
      </c>
      <c r="F153" s="42">
        <f ca="1">_xll.DBRW($B$9,$E$11,$E$19,F$20,$E$12,$E$13,$E$14,$E$15,$E$16,$B153)</f>
        <v>0</v>
      </c>
      <c r="G153" s="43">
        <f ca="1">_xll.DBRW($B$9,$E$11,$E$19,G$20,$E$12,$E$13,$E$14,$E$15,$E$16,$B153)</f>
        <v>0</v>
      </c>
      <c r="H153" s="2">
        <f ca="1">_xll.DBRW($B$9,$E$11,$H$19,H$20,$E$12,$E$13,$E$14,$E$15,$E$16,$B153)</f>
        <v>0</v>
      </c>
      <c r="I153" s="2">
        <f ca="1">_xll.DBRW($B$9,$E$11,$H$19,I$20,$E$12,$E$13,$E$14,$E$15,$E$16,$B153)</f>
        <v>0</v>
      </c>
      <c r="J153" s="2">
        <f ca="1">_xll.DBRW($B$9,$E$11,$H$19,J$20,$E$12,$E$13,$E$14,$E$15,$E$16,$B153)</f>
        <v>0</v>
      </c>
    </row>
    <row r="154" spans="1:10" x14ac:dyDescent="0.25">
      <c r="A154" s="2" t="str">
        <f ca="1">IF(_xll.TM1RPTELISCONSOLIDATED($B$21,$B154),IF(_xll.TM1RPTELLEV($B$21,$B154)&lt;=3,_xll.TM1RPTELLEV($B$21,$B154),"D"),"N")</f>
        <v>N</v>
      </c>
      <c r="B154" s="34" t="s">
        <v>1575</v>
      </c>
      <c r="C154" s="2" t="str">
        <f ca="1">_xll.DBRA("tango_core_model:Indicator",$B154,$E$17)</f>
        <v>Coûts d'électricité au 100km</v>
      </c>
      <c r="D154" s="2" t="str">
        <f ca="1">_xll.DBRA("tango_core_model:Indicator",$B154,"Source_Indicator")</f>
        <v>calc</v>
      </c>
      <c r="E154" s="42">
        <f ca="1">_xll.DBRW($B$9,$E$11,$E$19,E$20,$E$12,$E$13,$E$14,$E$15,$E$16,$B154)</f>
        <v>0</v>
      </c>
      <c r="F154" s="42">
        <f ca="1">_xll.DBRW($B$9,$E$11,$E$19,F$20,$E$12,$E$13,$E$14,$E$15,$E$16,$B154)</f>
        <v>0</v>
      </c>
      <c r="G154" s="43">
        <f ca="1">_xll.DBRW($B$9,$E$11,$E$19,G$20,$E$12,$E$13,$E$14,$E$15,$E$16,$B154)</f>
        <v>0</v>
      </c>
      <c r="H154" s="2">
        <f ca="1">_xll.DBRW($B$9,$E$11,$H$19,H$20,$E$12,$E$13,$E$14,$E$15,$E$16,$B154)</f>
        <v>0</v>
      </c>
      <c r="I154" s="2">
        <f ca="1">_xll.DBRW($B$9,$E$11,$H$19,I$20,$E$12,$E$13,$E$14,$E$15,$E$16,$B154)</f>
        <v>0</v>
      </c>
      <c r="J154" s="2">
        <f ca="1">_xll.DBRW($B$9,$E$11,$H$19,J$20,$E$12,$E$13,$E$14,$E$15,$E$16,$B154)</f>
        <v>0</v>
      </c>
    </row>
    <row r="155" spans="1:10" x14ac:dyDescent="0.25">
      <c r="A155" s="2" t="str">
        <f ca="1">IF(_xll.TM1RPTELISCONSOLIDATED($B$21,$B155),IF(_xll.TM1RPTELLEV($B$21,$B155)&lt;=3,_xll.TM1RPTELLEV($B$21,$B155),"D"),"N")</f>
        <v>N</v>
      </c>
      <c r="B155" s="34" t="s">
        <v>1576</v>
      </c>
      <c r="C155" s="2" t="str">
        <f ca="1">_xll.DBRA("tango_core_model:Indicator",$B155,$E$17)</f>
        <v>Coûts du gaz au 100km</v>
      </c>
      <c r="D155" s="2" t="str">
        <f ca="1">_xll.DBRA("tango_core_model:Indicator",$B155,"Source_Indicator")</f>
        <v>calc</v>
      </c>
      <c r="E155" s="42">
        <f ca="1">_xll.DBRW($B$9,$E$11,$E$19,E$20,$E$12,$E$13,$E$14,$E$15,$E$16,$B155)</f>
        <v>0</v>
      </c>
      <c r="F155" s="42">
        <f ca="1">_xll.DBRW($B$9,$E$11,$E$19,F$20,$E$12,$E$13,$E$14,$E$15,$E$16,$B155)</f>
        <v>0</v>
      </c>
      <c r="G155" s="43">
        <f ca="1">_xll.DBRW($B$9,$E$11,$E$19,G$20,$E$12,$E$13,$E$14,$E$15,$E$16,$B155)</f>
        <v>0</v>
      </c>
      <c r="H155" s="2">
        <f ca="1">_xll.DBRW($B$9,$E$11,$H$19,H$20,$E$12,$E$13,$E$14,$E$15,$E$16,$B155)</f>
        <v>0</v>
      </c>
      <c r="I155" s="2">
        <f ca="1">_xll.DBRW($B$9,$E$11,$H$19,I$20,$E$12,$E$13,$E$14,$E$15,$E$16,$B155)</f>
        <v>0</v>
      </c>
      <c r="J155" s="2">
        <f ca="1">_xll.DBRW($B$9,$E$11,$H$19,J$20,$E$12,$E$13,$E$14,$E$15,$E$16,$B155)</f>
        <v>0</v>
      </c>
    </row>
    <row r="156" spans="1:10" x14ac:dyDescent="0.25">
      <c r="A156" s="2" t="str">
        <f ca="1">IF(_xll.TM1RPTELISCONSOLIDATED($B$21,$B156),IF(_xll.TM1RPTELLEV($B$21,$B156)&lt;=3,_xll.TM1RPTELLEV($B$21,$B156),"D"),"N")</f>
        <v>N</v>
      </c>
      <c r="B156" s="34" t="s">
        <v>1577</v>
      </c>
      <c r="C156" s="2" t="str">
        <f ca="1">_xll.DBRA("tango_core_model:Indicator",$B156,$E$17)</f>
        <v>Coûts de maintenance de la flotte / Total Km roulés en propre</v>
      </c>
      <c r="D156" s="2" t="str">
        <f ca="1">_xll.DBRA("tango_core_model:Indicator",$B156,"Source_Indicator")</f>
        <v>calc</v>
      </c>
      <c r="E156" s="42">
        <f ca="1">_xll.DBRW($B$9,$E$11,$E$19,E$20,$E$12,$E$13,$E$14,$E$15,$E$16,$B156)</f>
        <v>0</v>
      </c>
      <c r="F156" s="42">
        <f ca="1">_xll.DBRW($B$9,$E$11,$E$19,F$20,$E$12,$E$13,$E$14,$E$15,$E$16,$B156)</f>
        <v>0</v>
      </c>
      <c r="G156" s="43">
        <f ca="1">_xll.DBRW($B$9,$E$11,$E$19,G$20,$E$12,$E$13,$E$14,$E$15,$E$16,$B156)</f>
        <v>0</v>
      </c>
      <c r="H156" s="2">
        <f ca="1">_xll.DBRW($B$9,$E$11,$H$19,H$20,$E$12,$E$13,$E$14,$E$15,$E$16,$B156)</f>
        <v>0</v>
      </c>
      <c r="I156" s="2">
        <f ca="1">_xll.DBRW($B$9,$E$11,$H$19,I$20,$E$12,$E$13,$E$14,$E$15,$E$16,$B156)</f>
        <v>0</v>
      </c>
      <c r="J156" s="2">
        <f ca="1">_xll.DBRW($B$9,$E$11,$H$19,J$20,$E$12,$E$13,$E$14,$E$15,$E$16,$B156)</f>
        <v>0</v>
      </c>
    </row>
    <row r="157" spans="1:10" x14ac:dyDescent="0.25">
      <c r="A157" s="2" t="str">
        <f ca="1">IF(_xll.TM1RPTELISCONSOLIDATED($B$21,$B157),IF(_xll.TM1RPTELLEV($B$21,$B157)&lt;=3,_xll.TM1RPTELLEV($B$21,$B157),"D"),"N")</f>
        <v>N</v>
      </c>
      <c r="B157" s="34" t="s">
        <v>1578</v>
      </c>
      <c r="C157" s="2" t="str">
        <f ca="1">_xll.DBRA("tango_core_model:Indicator",$B157,$E$17)</f>
        <v>Coûts de la maintenance de la flotte/Nombre total de véhicules</v>
      </c>
      <c r="D157" s="2" t="str">
        <f ca="1">_xll.DBRA("tango_core_model:Indicator",$B157,"Source_Indicator")</f>
        <v>calc</v>
      </c>
      <c r="E157" s="42">
        <f ca="1">_xll.DBRW($B$9,$E$11,$E$19,E$20,$E$12,$E$13,$E$14,$E$15,$E$16,$B157)</f>
        <v>0</v>
      </c>
      <c r="F157" s="42">
        <f ca="1">_xll.DBRW($B$9,$E$11,$E$19,F$20,$E$12,$E$13,$E$14,$E$15,$E$16,$B157)</f>
        <v>0</v>
      </c>
      <c r="G157" s="43">
        <f ca="1">_xll.DBRW($B$9,$E$11,$E$19,G$20,$E$12,$E$13,$E$14,$E$15,$E$16,$B157)</f>
        <v>0</v>
      </c>
      <c r="H157" s="2">
        <f ca="1">_xll.DBRW($B$9,$E$11,$H$19,H$20,$E$12,$E$13,$E$14,$E$15,$E$16,$B157)</f>
        <v>0</v>
      </c>
      <c r="I157" s="2">
        <f ca="1">_xll.DBRW($B$9,$E$11,$H$19,I$20,$E$12,$E$13,$E$14,$E$15,$E$16,$B157)</f>
        <v>0</v>
      </c>
      <c r="J157" s="2">
        <f ca="1">_xll.DBRW($B$9,$E$11,$H$19,J$20,$E$12,$E$13,$E$14,$E$15,$E$16,$B157)</f>
        <v>0</v>
      </c>
    </row>
    <row r="158" spans="1:10" x14ac:dyDescent="0.25">
      <c r="A158" s="2" t="str">
        <f ca="1">IF(_xll.TM1RPTELISCONSOLIDATED($B$21,$B158),IF(_xll.TM1RPTELLEV($B$21,$B158)&lt;=3,_xll.TM1RPTELLEV($B$21,$B158),"D"),"N")</f>
        <v>N</v>
      </c>
      <c r="B158" s="34" t="s">
        <v>1579</v>
      </c>
      <c r="C158" s="2" t="str">
        <f ca="1">_xll.DBRA("tango_core_model:Indicator",$B158,$E$17)</f>
        <v>Frais de personnel de maintenance et de nettoyage de la flotte / Heures de maintenance et de nettoyage de la flotte payées</v>
      </c>
      <c r="D158" s="2" t="str">
        <f ca="1">_xll.DBRA("tango_core_model:Indicator",$B158,"Source_Indicator")</f>
        <v>calc</v>
      </c>
      <c r="E158" s="42">
        <f ca="1">_xll.DBRW($B$9,$E$11,$E$19,E$20,$E$12,$E$13,$E$14,$E$15,$E$16,$B158)</f>
        <v>0</v>
      </c>
      <c r="F158" s="42">
        <f ca="1">_xll.DBRW($B$9,$E$11,$E$19,F$20,$E$12,$E$13,$E$14,$E$15,$E$16,$B158)</f>
        <v>0</v>
      </c>
      <c r="G158" s="43">
        <f ca="1">_xll.DBRW($B$9,$E$11,$E$19,G$20,$E$12,$E$13,$E$14,$E$15,$E$16,$B158)</f>
        <v>0</v>
      </c>
      <c r="H158" s="2">
        <f ca="1">_xll.DBRW($B$9,$E$11,$H$19,H$20,$E$12,$E$13,$E$14,$E$15,$E$16,$B158)</f>
        <v>0</v>
      </c>
      <c r="I158" s="2">
        <f ca="1">_xll.DBRW($B$9,$E$11,$H$19,I$20,$E$12,$E$13,$E$14,$E$15,$E$16,$B158)</f>
        <v>0</v>
      </c>
      <c r="J158" s="2">
        <f ca="1">_xll.DBRW($B$9,$E$11,$H$19,J$20,$E$12,$E$13,$E$14,$E$15,$E$16,$B158)</f>
        <v>0</v>
      </c>
    </row>
    <row r="159" spans="1:10" x14ac:dyDescent="0.25">
      <c r="A159" s="2" t="str">
        <f ca="1">IF(_xll.TM1RPTELISCONSOLIDATED($B$21,$B159),IF(_xll.TM1RPTELLEV($B$21,$B159)&lt;=3,_xll.TM1RPTELLEV($B$21,$B159),"D"),"N")</f>
        <v>N</v>
      </c>
      <c r="B159" s="34" t="s">
        <v>1580</v>
      </c>
      <c r="C159" s="2" t="str">
        <f ca="1">_xll.DBRA("tango_core_model:Indicator",$B159,$E$17)</f>
        <v>Coûts de la flotte / Nombre total de véhicules</v>
      </c>
      <c r="D159" s="2" t="str">
        <f ca="1">_xll.DBRA("tango_core_model:Indicator",$B159,"Source_Indicator")</f>
        <v>calc</v>
      </c>
      <c r="E159" s="42">
        <f ca="1">_xll.DBRW($B$9,$E$11,$E$19,E$20,$E$12,$E$13,$E$14,$E$15,$E$16,$B159)</f>
        <v>0</v>
      </c>
      <c r="F159" s="42">
        <f ca="1">_xll.DBRW($B$9,$E$11,$E$19,F$20,$E$12,$E$13,$E$14,$E$15,$E$16,$B159)</f>
        <v>0</v>
      </c>
      <c r="G159" s="43">
        <f ca="1">_xll.DBRW($B$9,$E$11,$E$19,G$20,$E$12,$E$13,$E$14,$E$15,$E$16,$B159)</f>
        <v>0</v>
      </c>
      <c r="H159" s="2">
        <f ca="1">_xll.DBRW($B$9,$E$11,$H$19,H$20,$E$12,$E$13,$E$14,$E$15,$E$16,$B159)</f>
        <v>0</v>
      </c>
      <c r="I159" s="2">
        <f ca="1">_xll.DBRW($B$9,$E$11,$H$19,I$20,$E$12,$E$13,$E$14,$E$15,$E$16,$B159)</f>
        <v>0</v>
      </c>
      <c r="J159" s="2">
        <f ca="1">_xll.DBRW($B$9,$E$11,$H$19,J$20,$E$12,$E$13,$E$14,$E$15,$E$16,$B159)</f>
        <v>0</v>
      </c>
    </row>
    <row r="160" spans="1:10" x14ac:dyDescent="0.25">
      <c r="A160" s="2" t="str">
        <f ca="1">IF(_xll.TM1RPTELISCONSOLIDATED($B$21,$B160),IF(_xll.TM1RPTELLEV($B$21,$B160)&lt;=3,_xll.TM1RPTELLEV($B$21,$B160),"D"),"N")</f>
        <v>N</v>
      </c>
      <c r="B160" s="34" t="s">
        <v>1581</v>
      </c>
      <c r="C160" s="2" t="str">
        <f ca="1">_xll.DBRA("tango_core_model:Indicator",$B160,$E$17)</f>
        <v>Coûts du service client aux 100 000 passagers</v>
      </c>
      <c r="D160" s="2" t="str">
        <f ca="1">_xll.DBRA("tango_core_model:Indicator",$B160,"Source_Indicator")</f>
        <v>calc</v>
      </c>
      <c r="E160" s="42">
        <f ca="1">_xll.DBRW($B$9,$E$11,$E$19,E$20,$E$12,$E$13,$E$14,$E$15,$E$16,$B160)</f>
        <v>0</v>
      </c>
      <c r="F160" s="42">
        <f ca="1">_xll.DBRW($B$9,$E$11,$E$19,F$20,$E$12,$E$13,$E$14,$E$15,$E$16,$B160)</f>
        <v>0</v>
      </c>
      <c r="G160" s="43">
        <f ca="1">_xll.DBRW($B$9,$E$11,$E$19,G$20,$E$12,$E$13,$E$14,$E$15,$E$16,$B160)</f>
        <v>0</v>
      </c>
      <c r="H160" s="2">
        <f ca="1">_xll.DBRW($B$9,$E$11,$H$19,H$20,$E$12,$E$13,$E$14,$E$15,$E$16,$B160)</f>
        <v>0</v>
      </c>
      <c r="I160" s="2">
        <f ca="1">_xll.DBRW($B$9,$E$11,$H$19,I$20,$E$12,$E$13,$E$14,$E$15,$E$16,$B160)</f>
        <v>0</v>
      </c>
      <c r="J160" s="2">
        <f ca="1">_xll.DBRW($B$9,$E$11,$H$19,J$20,$E$12,$E$13,$E$14,$E$15,$E$16,$B160)</f>
        <v>0</v>
      </c>
    </row>
    <row r="161" spans="1:10" x14ac:dyDescent="0.25">
      <c r="A161" s="2" t="str">
        <f ca="1">IF(_xll.TM1RPTELISCONSOLIDATED($B$21,$B161),IF(_xll.TM1RPTELLEV($B$21,$B161)&lt;=3,_xll.TM1RPTELLEV($B$21,$B161),"D"),"N")</f>
        <v>N</v>
      </c>
      <c r="B161" s="34" t="s">
        <v>1582</v>
      </c>
      <c r="C161" s="2" t="str">
        <f ca="1">_xll.DBRA("tango_core_model:Indicator",$B161,$E$17)</f>
        <v>Frais de personnel / Nombre d'ETP</v>
      </c>
      <c r="D161" s="2" t="str">
        <f ca="1">_xll.DBRA("tango_core_model:Indicator",$B161,"Source_Indicator")</f>
        <v>calc</v>
      </c>
      <c r="E161" s="42">
        <f ca="1">_xll.DBRW($B$9,$E$11,$E$19,E$20,$E$12,$E$13,$E$14,$E$15,$E$16,$B161)</f>
        <v>0</v>
      </c>
      <c r="F161" s="42">
        <f ca="1">_xll.DBRW($B$9,$E$11,$E$19,F$20,$E$12,$E$13,$E$14,$E$15,$E$16,$B161)</f>
        <v>0</v>
      </c>
      <c r="G161" s="43">
        <f ca="1">_xll.DBRW($B$9,$E$11,$E$19,G$20,$E$12,$E$13,$E$14,$E$15,$E$16,$B161)</f>
        <v>0</v>
      </c>
      <c r="H161" s="2">
        <f ca="1">_xll.DBRW($B$9,$E$11,$H$19,H$20,$E$12,$E$13,$E$14,$E$15,$E$16,$B161)</f>
        <v>0</v>
      </c>
      <c r="I161" s="2">
        <f ca="1">_xll.DBRW($B$9,$E$11,$H$19,I$20,$E$12,$E$13,$E$14,$E$15,$E$16,$B161)</f>
        <v>0</v>
      </c>
      <c r="J161" s="2">
        <f ca="1">_xll.DBRW($B$9,$E$11,$H$19,J$20,$E$12,$E$13,$E$14,$E$15,$E$16,$B161)</f>
        <v>0</v>
      </c>
    </row>
    <row r="162" spans="1:10" x14ac:dyDescent="0.25">
      <c r="A162" s="2" t="str">
        <f ca="1">IF(_xll.TM1RPTELISCONSOLIDATED($B$21,$B162),IF(_xll.TM1RPTELLEV($B$21,$B162)&lt;=3,_xll.TM1RPTELLEV($B$21,$B162),"D"),"N")</f>
        <v>N</v>
      </c>
      <c r="B162" s="34" t="s">
        <v>1583</v>
      </c>
      <c r="C162" s="2" t="str">
        <f ca="1">_xll.DBRA("tango_core_model:Indicator",$B162,$E$17)</f>
        <v>Frais de personnel intérimaire / personnel intérimaire ETP</v>
      </c>
      <c r="D162" s="2" t="str">
        <f ca="1">_xll.DBRA("tango_core_model:Indicator",$B162,"Source_Indicator")</f>
        <v>calc</v>
      </c>
      <c r="E162" s="42">
        <f ca="1">_xll.DBRW($B$9,$E$11,$E$19,E$20,$E$12,$E$13,$E$14,$E$15,$E$16,$B162)</f>
        <v>0</v>
      </c>
      <c r="F162" s="42">
        <f ca="1">_xll.DBRW($B$9,$E$11,$E$19,F$20,$E$12,$E$13,$E$14,$E$15,$E$16,$B162)</f>
        <v>0</v>
      </c>
      <c r="G162" s="43">
        <f ca="1">_xll.DBRW($B$9,$E$11,$E$19,G$20,$E$12,$E$13,$E$14,$E$15,$E$16,$B162)</f>
        <v>0</v>
      </c>
      <c r="H162" s="2">
        <f ca="1">_xll.DBRW($B$9,$E$11,$H$19,H$20,$E$12,$E$13,$E$14,$E$15,$E$16,$B162)</f>
        <v>0</v>
      </c>
      <c r="I162" s="2">
        <f ca="1">_xll.DBRW($B$9,$E$11,$H$19,I$20,$E$12,$E$13,$E$14,$E$15,$E$16,$B162)</f>
        <v>0</v>
      </c>
      <c r="J162" s="2">
        <f ca="1">_xll.DBRW($B$9,$E$11,$H$19,J$20,$E$12,$E$13,$E$14,$E$15,$E$16,$B162)</f>
        <v>0</v>
      </c>
    </row>
    <row r="163" spans="1:10" x14ac:dyDescent="0.25">
      <c r="A163" s="2" t="str">
        <f ca="1">IF(_xll.TM1RPTELISCONSOLIDATED($B$21,$B163),IF(_xll.TM1RPTELLEV($B$21,$B163)&lt;=3,_xll.TM1RPTELLEV($B$21,$B163),"D"),"N")</f>
        <v>N</v>
      </c>
      <c r="B163" s="34" t="s">
        <v>1584</v>
      </c>
      <c r="C163" s="2" t="str">
        <f ca="1">_xll.DBRA("tango_core_model:Indicator",$B163,$E$17)</f>
        <v>Coûts de sous-traitance / 100 km (sous-traités)</v>
      </c>
      <c r="D163" s="2" t="str">
        <f ca="1">_xll.DBRA("tango_core_model:Indicator",$B163,"Source_Indicator")</f>
        <v>calc</v>
      </c>
      <c r="E163" s="42">
        <f ca="1">_xll.DBRW($B$9,$E$11,$E$19,E$20,$E$12,$E$13,$E$14,$E$15,$E$16,$B163)</f>
        <v>0</v>
      </c>
      <c r="F163" s="42">
        <f ca="1">_xll.DBRW($B$9,$E$11,$E$19,F$20,$E$12,$E$13,$E$14,$E$15,$E$16,$B163)</f>
        <v>0</v>
      </c>
      <c r="G163" s="43">
        <f ca="1">_xll.DBRW($B$9,$E$11,$E$19,G$20,$E$12,$E$13,$E$14,$E$15,$E$16,$B163)</f>
        <v>0</v>
      </c>
      <c r="H163" s="2">
        <f ca="1">_xll.DBRW($B$9,$E$11,$H$19,H$20,$E$12,$E$13,$E$14,$E$15,$E$16,$B163)</f>
        <v>0</v>
      </c>
      <c r="I163" s="2">
        <f ca="1">_xll.DBRW($B$9,$E$11,$H$19,I$20,$E$12,$E$13,$E$14,$E$15,$E$16,$B163)</f>
        <v>0</v>
      </c>
      <c r="J163" s="2">
        <f ca="1">_xll.DBRW($B$9,$E$11,$H$19,J$20,$E$12,$E$13,$E$14,$E$15,$E$16,$B163)</f>
        <v>0</v>
      </c>
    </row>
    <row r="164" spans="1:10" x14ac:dyDescent="0.25">
      <c r="A164" s="2" t="str">
        <f ca="1">IF(_xll.TM1RPTELISCONSOLIDATED($B$21,$B164),IF(_xll.TM1RPTELLEV($B$21,$B164)&lt;=3,_xll.TM1RPTELLEV($B$21,$B164),"D"),"N")</f>
        <v>N</v>
      </c>
      <c r="B164" s="34" t="s">
        <v>1585</v>
      </c>
      <c r="C164" s="2" t="str">
        <f ca="1">_xll.DBRA("tango_core_model:Indicator",$B164,$E$17)</f>
        <v>Coûts de sous-traitance / Heures de conduite sous-traitées</v>
      </c>
      <c r="D164" s="2" t="str">
        <f ca="1">_xll.DBRA("tango_core_model:Indicator",$B164,"Source_Indicator")</f>
        <v>calc</v>
      </c>
      <c r="E164" s="42">
        <f ca="1">_xll.DBRW($B$9,$E$11,$E$19,E$20,$E$12,$E$13,$E$14,$E$15,$E$16,$B164)</f>
        <v>0</v>
      </c>
      <c r="F164" s="42">
        <f ca="1">_xll.DBRW($B$9,$E$11,$E$19,F$20,$E$12,$E$13,$E$14,$E$15,$E$16,$B164)</f>
        <v>0</v>
      </c>
      <c r="G164" s="43">
        <f ca="1">_xll.DBRW($B$9,$E$11,$E$19,G$20,$E$12,$E$13,$E$14,$E$15,$E$16,$B164)</f>
        <v>0</v>
      </c>
      <c r="H164" s="2">
        <f ca="1">_xll.DBRW($B$9,$E$11,$H$19,H$20,$E$12,$E$13,$E$14,$E$15,$E$16,$B164)</f>
        <v>0</v>
      </c>
      <c r="I164" s="2">
        <f ca="1">_xll.DBRW($B$9,$E$11,$H$19,I$20,$E$12,$E$13,$E$14,$E$15,$E$16,$B164)</f>
        <v>0</v>
      </c>
      <c r="J164" s="2">
        <f ca="1">_xll.DBRW($B$9,$E$11,$H$19,J$20,$E$12,$E$13,$E$14,$E$15,$E$16,$B164)</f>
        <v>0</v>
      </c>
    </row>
    <row r="165" spans="1:10" x14ac:dyDescent="0.25">
      <c r="A165" s="2" t="str">
        <f ca="1">IF(_xll.TM1RPTELISCONSOLIDATED($B$21,$B165),IF(_xll.TM1RPTELLEV($B$21,$B165)&lt;=3,_xll.TM1RPTELLEV($B$21,$B165),"D"),"N")</f>
        <v>N</v>
      </c>
      <c r="B165" s="33" t="s">
        <v>1586</v>
      </c>
      <c r="C165" s="10" t="str">
        <f ca="1">_xll.DBRA("tango_core_model:Indicator",$B165,$E$17)</f>
        <v>D - Coût de Conduite en % du PAO</v>
      </c>
      <c r="D165" s="10" t="str">
        <f ca="1">_xll.DBRA("tango_core_model:Indicator",$B165,"Source_Indicator")</f>
        <v/>
      </c>
      <c r="E165" s="40">
        <f ca="1">_xll.DBRW($B$9,$E$11,$E$19,E$20,$E$12,$E$13,$E$14,$E$15,$E$16,$B165)</f>
        <v>0</v>
      </c>
      <c r="F165" s="40">
        <f ca="1">_xll.DBRW($B$9,$E$11,$E$19,F$20,$E$12,$E$13,$E$14,$E$15,$E$16,$B165)</f>
        <v>0</v>
      </c>
      <c r="G165" s="41">
        <f ca="1">_xll.DBRW($B$9,$E$11,$E$19,G$20,$E$12,$E$13,$E$14,$E$15,$E$16,$B165)</f>
        <v>0</v>
      </c>
      <c r="H165" s="10">
        <f ca="1">_xll.DBRW($B$9,$E$11,$H$19,H$20,$E$12,$E$13,$E$14,$E$15,$E$16,$B165)</f>
        <v>0</v>
      </c>
      <c r="I165" s="10">
        <f ca="1">_xll.DBRW($B$9,$E$11,$H$19,I$20,$E$12,$E$13,$E$14,$E$15,$E$16,$B165)</f>
        <v>0</v>
      </c>
      <c r="J165" s="10">
        <f ca="1">_xll.DBRW($B$9,$E$11,$H$19,J$20,$E$12,$E$13,$E$14,$E$15,$E$16,$B165)</f>
        <v>0</v>
      </c>
    </row>
    <row r="166" spans="1:10" x14ac:dyDescent="0.25">
      <c r="A166" s="2" t="str">
        <f ca="1">IF(_xll.TM1RPTELISCONSOLIDATED($B$21,$B166),IF(_xll.TM1RPTELLEV($B$21,$B166)&lt;=3,_xll.TM1RPTELLEV($B$21,$B166),"D"),"N")</f>
        <v>N</v>
      </c>
      <c r="B166" s="34" t="s">
        <v>1587</v>
      </c>
      <c r="C166" s="2" t="str">
        <f ca="1">_xll.DBRA("tango_core_model:Indicator",$B166,$E$17)</f>
        <v>D1 - Coût de conduite par unité d'œuvre de coût</v>
      </c>
      <c r="D166" s="2" t="str">
        <f ca="1">_xll.DBRA("tango_core_model:Indicator",$B166,"Source_Indicator")</f>
        <v>calc</v>
      </c>
      <c r="E166" s="42">
        <f ca="1">_xll.DBRW($B$9,$E$11,$E$19,E$20,$E$12,$E$13,$E$14,$E$15,$E$16,$B166)</f>
        <v>0</v>
      </c>
      <c r="F166" s="42">
        <f ca="1">_xll.DBRW($B$9,$E$11,$E$19,F$20,$E$12,$E$13,$E$14,$E$15,$E$16,$B166)</f>
        <v>0</v>
      </c>
      <c r="G166" s="43">
        <f ca="1">_xll.DBRW($B$9,$E$11,$E$19,G$20,$E$12,$E$13,$E$14,$E$15,$E$16,$B166)</f>
        <v>0</v>
      </c>
      <c r="H166" s="2">
        <f ca="1">_xll.DBRW($B$9,$E$11,$H$19,H$20,$E$12,$E$13,$E$14,$E$15,$E$16,$B166)</f>
        <v>0</v>
      </c>
      <c r="I166" s="2">
        <f ca="1">_xll.DBRW($B$9,$E$11,$H$19,I$20,$E$12,$E$13,$E$14,$E$15,$E$16,$B166)</f>
        <v>0</v>
      </c>
      <c r="J166" s="2">
        <f ca="1">_xll.DBRW($B$9,$E$11,$H$19,J$20,$E$12,$E$13,$E$14,$E$15,$E$16,$B166)</f>
        <v>0</v>
      </c>
    </row>
    <row r="167" spans="1:10" x14ac:dyDescent="0.25">
      <c r="A167" s="2" t="str">
        <f ca="1">IF(_xll.TM1RPTELISCONSOLIDATED($B$21,$B167),IF(_xll.TM1RPTELLEV($B$21,$B167)&lt;=3,_xll.TM1RPTELLEV($B$21,$B167),"D"),"N")</f>
        <v>N</v>
      </c>
      <c r="B167" s="34" t="s">
        <v>1588</v>
      </c>
      <c r="C167" s="2" t="str">
        <f ca="1">_xll.DBRA("tango_core_model:Indicator",$B167,$E$17)</f>
        <v>D2 - Efficacité de conduite</v>
      </c>
      <c r="D167" s="2" t="str">
        <f ca="1">_xll.DBRA("tango_core_model:Indicator",$B167,"Source_Indicator")</f>
        <v>calc</v>
      </c>
      <c r="E167" s="42">
        <f ca="1">_xll.DBRW($B$9,$E$11,$E$19,E$20,$E$12,$E$13,$E$14,$E$15,$E$16,$B167)</f>
        <v>0</v>
      </c>
      <c r="F167" s="42">
        <f ca="1">_xll.DBRW($B$9,$E$11,$E$19,F$20,$E$12,$E$13,$E$14,$E$15,$E$16,$B167)</f>
        <v>0</v>
      </c>
      <c r="G167" s="43">
        <f ca="1">_xll.DBRW($B$9,$E$11,$E$19,G$20,$E$12,$E$13,$E$14,$E$15,$E$16,$B167)</f>
        <v>0</v>
      </c>
      <c r="H167" s="2">
        <f ca="1">_xll.DBRW($B$9,$E$11,$H$19,H$20,$E$12,$E$13,$E$14,$E$15,$E$16,$B167)</f>
        <v>0</v>
      </c>
      <c r="I167" s="2">
        <f ca="1">_xll.DBRW($B$9,$E$11,$H$19,I$20,$E$12,$E$13,$E$14,$E$15,$E$16,$B167)</f>
        <v>0</v>
      </c>
      <c r="J167" s="2">
        <f ca="1">_xll.DBRW($B$9,$E$11,$H$19,J$20,$E$12,$E$13,$E$14,$E$15,$E$16,$B167)</f>
        <v>0</v>
      </c>
    </row>
    <row r="168" spans="1:10" x14ac:dyDescent="0.25">
      <c r="A168" s="2" t="str">
        <f ca="1">IF(_xll.TM1RPTELISCONSOLIDATED($B$21,$B168),IF(_xll.TM1RPTELLEV($B$21,$B168)&lt;=3,_xll.TM1RPTELLEV($B$21,$B168),"D"),"N")</f>
        <v>N</v>
      </c>
      <c r="B168" s="34" t="s">
        <v>1589</v>
      </c>
      <c r="C168" s="2" t="str">
        <f ca="1">_xll.DBRA("tango_core_model:Indicator",$B168,$E$17)</f>
        <v>D3 - PAO par unité d'œuvre de prix</v>
      </c>
      <c r="D168" s="2" t="str">
        <f ca="1">_xll.DBRA("tango_core_model:Indicator",$B168,"Source_Indicator")</f>
        <v>calc</v>
      </c>
      <c r="E168" s="42">
        <f ca="1">_xll.DBRW($B$9,$E$11,$E$19,E$20,$E$12,$E$13,$E$14,$E$15,$E$16,$B168)</f>
        <v>0</v>
      </c>
      <c r="F168" s="42">
        <f ca="1">_xll.DBRW($B$9,$E$11,$E$19,F$20,$E$12,$E$13,$E$14,$E$15,$E$16,$B168)</f>
        <v>0</v>
      </c>
      <c r="G168" s="43">
        <f ca="1">_xll.DBRW($B$9,$E$11,$E$19,G$20,$E$12,$E$13,$E$14,$E$15,$E$16,$B168)</f>
        <v>0</v>
      </c>
      <c r="H168" s="2">
        <f ca="1">_xll.DBRW($B$9,$E$11,$H$19,H$20,$E$12,$E$13,$E$14,$E$15,$E$16,$B168)</f>
        <v>0</v>
      </c>
      <c r="I168" s="2">
        <f ca="1">_xll.DBRW($B$9,$E$11,$H$19,I$20,$E$12,$E$13,$E$14,$E$15,$E$16,$B168)</f>
        <v>0</v>
      </c>
      <c r="J168" s="2">
        <f ca="1">_xll.DBRW($B$9,$E$11,$H$19,J$20,$E$12,$E$13,$E$14,$E$15,$E$16,$B168)</f>
        <v>0</v>
      </c>
    </row>
    <row r="169" spans="1:10" x14ac:dyDescent="0.25">
      <c r="A169" s="2" t="str">
        <f ca="1">IF(_xll.TM1RPTELISCONSOLIDATED($B$21,$B169),IF(_xll.TM1RPTELLEV($B$21,$B169)&lt;=3,_xll.TM1RPTELLEV($B$21,$B169),"D"),"N")</f>
        <v>N</v>
      </c>
      <c r="B169" s="34" t="s">
        <v>1590</v>
      </c>
      <c r="C169" s="2" t="str">
        <f ca="1">_xll.DBRA("tango_core_model:Indicator",$B169,$E$17)</f>
        <v>Conduite - Unité d'œuvre de coût</v>
      </c>
      <c r="D169" s="2" t="str">
        <f ca="1">_xll.DBRA("tango_core_model:Indicator",$B169,"Source_Indicator")</f>
        <v>calc</v>
      </c>
      <c r="E169" s="42">
        <f ca="1">_xll.DBRW($B$9,$E$11,$E$19,E$20,$E$12,$E$13,$E$14,$E$15,$E$16,$B169)</f>
        <v>0</v>
      </c>
      <c r="F169" s="42">
        <f ca="1">_xll.DBRW($B$9,$E$11,$E$19,F$20,$E$12,$E$13,$E$14,$E$15,$E$16,$B169)</f>
        <v>0</v>
      </c>
      <c r="G169" s="43">
        <f ca="1">_xll.DBRW($B$9,$E$11,$E$19,G$20,$E$12,$E$13,$E$14,$E$15,$E$16,$B169)</f>
        <v>0</v>
      </c>
      <c r="H169" s="2">
        <f ca="1">_xll.DBRW($B$9,$E$11,$H$19,H$20,$E$12,$E$13,$E$14,$E$15,$E$16,$B169)</f>
        <v>0</v>
      </c>
      <c r="I169" s="2">
        <f ca="1">_xll.DBRW($B$9,$E$11,$H$19,I$20,$E$12,$E$13,$E$14,$E$15,$E$16,$B169)</f>
        <v>0</v>
      </c>
      <c r="J169" s="2">
        <f ca="1">_xll.DBRW($B$9,$E$11,$H$19,J$20,$E$12,$E$13,$E$14,$E$15,$E$16,$B169)</f>
        <v>0</v>
      </c>
    </row>
    <row r="170" spans="1:10" x14ac:dyDescent="0.25">
      <c r="A170" s="2" t="str">
        <f ca="1">IF(_xll.TM1RPTELISCONSOLIDATED($B$21,$B170),IF(_xll.TM1RPTELLEV($B$21,$B170)&lt;=3,_xll.TM1RPTELLEV($B$21,$B170),"D"),"N")</f>
        <v>N</v>
      </c>
      <c r="B170" s="34" t="s">
        <v>1591</v>
      </c>
      <c r="C170" s="2" t="str">
        <f ca="1">_xll.DBRA("tango_core_model:Indicator",$B170,$E$17)</f>
        <v>Conduite - Unité d'œuvre de prix</v>
      </c>
      <c r="D170" s="2" t="str">
        <f ca="1">_xll.DBRA("tango_core_model:Indicator",$B170,"Source_Indicator")</f>
        <v>calc</v>
      </c>
      <c r="E170" s="42">
        <f ca="1">_xll.DBRW($B$9,$E$11,$E$19,E$20,$E$12,$E$13,$E$14,$E$15,$E$16,$B170)</f>
        <v>0</v>
      </c>
      <c r="F170" s="42">
        <f ca="1">_xll.DBRW($B$9,$E$11,$E$19,F$20,$E$12,$E$13,$E$14,$E$15,$E$16,$B170)</f>
        <v>0</v>
      </c>
      <c r="G170" s="43">
        <f ca="1">_xll.DBRW($B$9,$E$11,$E$19,G$20,$E$12,$E$13,$E$14,$E$15,$E$16,$B170)</f>
        <v>0</v>
      </c>
      <c r="H170" s="2">
        <f ca="1">_xll.DBRW($B$9,$E$11,$H$19,H$20,$E$12,$E$13,$E$14,$E$15,$E$16,$B170)</f>
        <v>0</v>
      </c>
      <c r="I170" s="2">
        <f ca="1">_xll.DBRW($B$9,$E$11,$H$19,I$20,$E$12,$E$13,$E$14,$E$15,$E$16,$B170)</f>
        <v>0</v>
      </c>
      <c r="J170" s="2">
        <f ca="1">_xll.DBRW($B$9,$E$11,$H$19,J$20,$E$12,$E$13,$E$14,$E$15,$E$16,$B170)</f>
        <v>0</v>
      </c>
    </row>
    <row r="171" spans="1:10" x14ac:dyDescent="0.25">
      <c r="A171" s="2" t="str">
        <f ca="1">IF(_xll.TM1RPTELISCONSOLIDATED($B$21,$B171),IF(_xll.TM1RPTELLEV($B$21,$B171)&lt;=3,_xll.TM1RPTELLEV($B$21,$B171),"D"),"N")</f>
        <v>N</v>
      </c>
      <c r="B171" s="33" t="s">
        <v>1592</v>
      </c>
      <c r="C171" s="10" t="str">
        <f ca="1">_xll.DBRA("tango_core_model:Indicator",$B171,$E$17)</f>
        <v>M - Coût de Maintenance en % du PAO</v>
      </c>
      <c r="D171" s="10" t="str">
        <f ca="1">_xll.DBRA("tango_core_model:Indicator",$B171,"Source_Indicator")</f>
        <v/>
      </c>
      <c r="E171" s="40">
        <f ca="1">_xll.DBRW($B$9,$E$11,$E$19,E$20,$E$12,$E$13,$E$14,$E$15,$E$16,$B171)</f>
        <v>0</v>
      </c>
      <c r="F171" s="40">
        <f ca="1">_xll.DBRW($B$9,$E$11,$E$19,F$20,$E$12,$E$13,$E$14,$E$15,$E$16,$B171)</f>
        <v>0</v>
      </c>
      <c r="G171" s="41">
        <f ca="1">_xll.DBRW($B$9,$E$11,$E$19,G$20,$E$12,$E$13,$E$14,$E$15,$E$16,$B171)</f>
        <v>0</v>
      </c>
      <c r="H171" s="10">
        <f ca="1">_xll.DBRW($B$9,$E$11,$H$19,H$20,$E$12,$E$13,$E$14,$E$15,$E$16,$B171)</f>
        <v>0</v>
      </c>
      <c r="I171" s="10">
        <f ca="1">_xll.DBRW($B$9,$E$11,$H$19,I$20,$E$12,$E$13,$E$14,$E$15,$E$16,$B171)</f>
        <v>0</v>
      </c>
      <c r="J171" s="10">
        <f ca="1">_xll.DBRW($B$9,$E$11,$H$19,J$20,$E$12,$E$13,$E$14,$E$15,$E$16,$B171)</f>
        <v>0</v>
      </c>
    </row>
    <row r="172" spans="1:10" x14ac:dyDescent="0.25">
      <c r="A172" s="2" t="str">
        <f ca="1">IF(_xll.TM1RPTELISCONSOLIDATED($B$21,$B172),IF(_xll.TM1RPTELLEV($B$21,$B172)&lt;=3,_xll.TM1RPTELLEV($B$21,$B172),"D"),"N")</f>
        <v>N</v>
      </c>
      <c r="B172" s="34" t="s">
        <v>1593</v>
      </c>
      <c r="C172" s="2" t="str">
        <f ca="1">_xll.DBRA("tango_core_model:Indicator",$B172,$E$17)</f>
        <v>M1 - Coût de Maintenance par unité d'œuvre de coût</v>
      </c>
      <c r="D172" s="2" t="str">
        <f ca="1">_xll.DBRA("tango_core_model:Indicator",$B172,"Source_Indicator")</f>
        <v>calc</v>
      </c>
      <c r="E172" s="42">
        <f ca="1">_xll.DBRW($B$9,$E$11,$E$19,E$20,$E$12,$E$13,$E$14,$E$15,$E$16,$B172)</f>
        <v>0</v>
      </c>
      <c r="F172" s="42">
        <f ca="1">_xll.DBRW($B$9,$E$11,$E$19,F$20,$E$12,$E$13,$E$14,$E$15,$E$16,$B172)</f>
        <v>0</v>
      </c>
      <c r="G172" s="43">
        <f ca="1">_xll.DBRW($B$9,$E$11,$E$19,G$20,$E$12,$E$13,$E$14,$E$15,$E$16,$B172)</f>
        <v>0</v>
      </c>
      <c r="H172" s="2">
        <f ca="1">_xll.DBRW($B$9,$E$11,$H$19,H$20,$E$12,$E$13,$E$14,$E$15,$E$16,$B172)</f>
        <v>0</v>
      </c>
      <c r="I172" s="2">
        <f ca="1">_xll.DBRW($B$9,$E$11,$H$19,I$20,$E$12,$E$13,$E$14,$E$15,$E$16,$B172)</f>
        <v>0</v>
      </c>
      <c r="J172" s="2">
        <f ca="1">_xll.DBRW($B$9,$E$11,$H$19,J$20,$E$12,$E$13,$E$14,$E$15,$E$16,$B172)</f>
        <v>0</v>
      </c>
    </row>
    <row r="173" spans="1:10" x14ac:dyDescent="0.25">
      <c r="A173" s="2" t="str">
        <f ca="1">IF(_xll.TM1RPTELISCONSOLIDATED($B$21,$B173),IF(_xll.TM1RPTELLEV($B$21,$B173)&lt;=3,_xll.TM1RPTELLEV($B$21,$B173),"D"),"N")</f>
        <v>N</v>
      </c>
      <c r="B173" s="34" t="s">
        <v>1594</v>
      </c>
      <c r="C173" s="2" t="str">
        <f ca="1">_xll.DBRA("tango_core_model:Indicator",$B173,$E$17)</f>
        <v>M2 - Efficacité de maintenance</v>
      </c>
      <c r="D173" s="2" t="str">
        <f ca="1">_xll.DBRA("tango_core_model:Indicator",$B173,"Source_Indicator")</f>
        <v>calc</v>
      </c>
      <c r="E173" s="42">
        <f ca="1">_xll.DBRW($B$9,$E$11,$E$19,E$20,$E$12,$E$13,$E$14,$E$15,$E$16,$B173)</f>
        <v>0</v>
      </c>
      <c r="F173" s="42">
        <f ca="1">_xll.DBRW($B$9,$E$11,$E$19,F$20,$E$12,$E$13,$E$14,$E$15,$E$16,$B173)</f>
        <v>0</v>
      </c>
      <c r="G173" s="43">
        <f ca="1">_xll.DBRW($B$9,$E$11,$E$19,G$20,$E$12,$E$13,$E$14,$E$15,$E$16,$B173)</f>
        <v>0</v>
      </c>
      <c r="H173" s="2">
        <f ca="1">_xll.DBRW($B$9,$E$11,$H$19,H$20,$E$12,$E$13,$E$14,$E$15,$E$16,$B173)</f>
        <v>0</v>
      </c>
      <c r="I173" s="2">
        <f ca="1">_xll.DBRW($B$9,$E$11,$H$19,I$20,$E$12,$E$13,$E$14,$E$15,$E$16,$B173)</f>
        <v>0</v>
      </c>
      <c r="J173" s="2">
        <f ca="1">_xll.DBRW($B$9,$E$11,$H$19,J$20,$E$12,$E$13,$E$14,$E$15,$E$16,$B173)</f>
        <v>0</v>
      </c>
    </row>
    <row r="174" spans="1:10" x14ac:dyDescent="0.25">
      <c r="A174" s="2" t="str">
        <f ca="1">IF(_xll.TM1RPTELISCONSOLIDATED($B$21,$B174),IF(_xll.TM1RPTELLEV($B$21,$B174)&lt;=3,_xll.TM1RPTELLEV($B$21,$B174),"D"),"N")</f>
        <v>N</v>
      </c>
      <c r="B174" s="34" t="s">
        <v>1595</v>
      </c>
      <c r="C174" s="2" t="str">
        <f ca="1">_xll.DBRA("tango_core_model:Indicator",$B174,$E$17)</f>
        <v>M3 - PAO par unité d'œuvre de prix</v>
      </c>
      <c r="D174" s="2" t="str">
        <f ca="1">_xll.DBRA("tango_core_model:Indicator",$B174,"Source_Indicator")</f>
        <v>calc</v>
      </c>
      <c r="E174" s="42">
        <f ca="1">_xll.DBRW($B$9,$E$11,$E$19,E$20,$E$12,$E$13,$E$14,$E$15,$E$16,$B174)</f>
        <v>0</v>
      </c>
      <c r="F174" s="42">
        <f ca="1">_xll.DBRW($B$9,$E$11,$E$19,F$20,$E$12,$E$13,$E$14,$E$15,$E$16,$B174)</f>
        <v>0</v>
      </c>
      <c r="G174" s="43">
        <f ca="1">_xll.DBRW($B$9,$E$11,$E$19,G$20,$E$12,$E$13,$E$14,$E$15,$E$16,$B174)</f>
        <v>0</v>
      </c>
      <c r="H174" s="2">
        <f ca="1">_xll.DBRW($B$9,$E$11,$H$19,H$20,$E$12,$E$13,$E$14,$E$15,$E$16,$B174)</f>
        <v>0</v>
      </c>
      <c r="I174" s="2">
        <f ca="1">_xll.DBRW($B$9,$E$11,$H$19,I$20,$E$12,$E$13,$E$14,$E$15,$E$16,$B174)</f>
        <v>0</v>
      </c>
      <c r="J174" s="2">
        <f ca="1">_xll.DBRW($B$9,$E$11,$H$19,J$20,$E$12,$E$13,$E$14,$E$15,$E$16,$B174)</f>
        <v>0</v>
      </c>
    </row>
    <row r="175" spans="1:10" x14ac:dyDescent="0.25">
      <c r="A175" s="2" t="str">
        <f ca="1">IF(_xll.TM1RPTELISCONSOLIDATED($B$21,$B175),IF(_xll.TM1RPTELLEV($B$21,$B175)&lt;=3,_xll.TM1RPTELLEV($B$21,$B175),"D"),"N")</f>
        <v>N</v>
      </c>
      <c r="B175" s="34" t="s">
        <v>1596</v>
      </c>
      <c r="C175" s="2" t="str">
        <f ca="1">_xll.DBRA("tango_core_model:Indicator",$B175,$E$17)</f>
        <v>Maintenance - Unité d'œuvre de coût</v>
      </c>
      <c r="D175" s="2" t="str">
        <f ca="1">_xll.DBRA("tango_core_model:Indicator",$B175,"Source_Indicator")</f>
        <v>calc</v>
      </c>
      <c r="E175" s="42">
        <f ca="1">_xll.DBRW($B$9,$E$11,$E$19,E$20,$E$12,$E$13,$E$14,$E$15,$E$16,$B175)</f>
        <v>0</v>
      </c>
      <c r="F175" s="42">
        <f ca="1">_xll.DBRW($B$9,$E$11,$E$19,F$20,$E$12,$E$13,$E$14,$E$15,$E$16,$B175)</f>
        <v>0</v>
      </c>
      <c r="G175" s="43">
        <f ca="1">_xll.DBRW($B$9,$E$11,$E$19,G$20,$E$12,$E$13,$E$14,$E$15,$E$16,$B175)</f>
        <v>0</v>
      </c>
      <c r="H175" s="2">
        <f ca="1">_xll.DBRW($B$9,$E$11,$H$19,H$20,$E$12,$E$13,$E$14,$E$15,$E$16,$B175)</f>
        <v>0</v>
      </c>
      <c r="I175" s="2">
        <f ca="1">_xll.DBRW($B$9,$E$11,$H$19,I$20,$E$12,$E$13,$E$14,$E$15,$E$16,$B175)</f>
        <v>0</v>
      </c>
      <c r="J175" s="2">
        <f ca="1">_xll.DBRW($B$9,$E$11,$H$19,J$20,$E$12,$E$13,$E$14,$E$15,$E$16,$B175)</f>
        <v>0</v>
      </c>
    </row>
    <row r="176" spans="1:10" x14ac:dyDescent="0.25">
      <c r="A176" s="2" t="str">
        <f ca="1">IF(_xll.TM1RPTELISCONSOLIDATED($B$21,$B176),IF(_xll.TM1RPTELLEV($B$21,$B176)&lt;=3,_xll.TM1RPTELLEV($B$21,$B176),"D"),"N")</f>
        <v>N</v>
      </c>
      <c r="B176" s="34" t="s">
        <v>1597</v>
      </c>
      <c r="C176" s="2" t="str">
        <f ca="1">_xll.DBRA("tango_core_model:Indicator",$B176,$E$17)</f>
        <v>Maintenance - Unité d'œuvre de prix</v>
      </c>
      <c r="D176" s="2" t="str">
        <f ca="1">_xll.DBRA("tango_core_model:Indicator",$B176,"Source_Indicator")</f>
        <v>calc</v>
      </c>
      <c r="E176" s="42">
        <f ca="1">_xll.DBRW($B$9,$E$11,$E$19,E$20,$E$12,$E$13,$E$14,$E$15,$E$16,$B176)</f>
        <v>0</v>
      </c>
      <c r="F176" s="42">
        <f ca="1">_xll.DBRW($B$9,$E$11,$E$19,F$20,$E$12,$E$13,$E$14,$E$15,$E$16,$B176)</f>
        <v>0</v>
      </c>
      <c r="G176" s="43">
        <f ca="1">_xll.DBRW($B$9,$E$11,$E$19,G$20,$E$12,$E$13,$E$14,$E$15,$E$16,$B176)</f>
        <v>0</v>
      </c>
      <c r="H176" s="2">
        <f ca="1">_xll.DBRW($B$9,$E$11,$H$19,H$20,$E$12,$E$13,$E$14,$E$15,$E$16,$B176)</f>
        <v>0</v>
      </c>
      <c r="I176" s="2">
        <f ca="1">_xll.DBRW($B$9,$E$11,$H$19,I$20,$E$12,$E$13,$E$14,$E$15,$E$16,$B176)</f>
        <v>0</v>
      </c>
      <c r="J176" s="2">
        <f ca="1">_xll.DBRW($B$9,$E$11,$H$19,J$20,$E$12,$E$13,$E$14,$E$15,$E$16,$B176)</f>
        <v>0</v>
      </c>
    </row>
    <row r="177" spans="1:10" x14ac:dyDescent="0.25">
      <c r="A177" s="2" t="str">
        <f ca="1">IF(_xll.TM1RPTELISCONSOLIDATED($B$21,$B177),IF(_xll.TM1RPTELLEV($B$21,$B177)&lt;=3,_xll.TM1RPTELLEV($B$21,$B177),"D"),"N")</f>
        <v>N</v>
      </c>
      <c r="B177" s="33" t="s">
        <v>1598</v>
      </c>
      <c r="C177" s="10" t="str">
        <f ca="1">_xll.DBRA("tango_core_model:Indicator",$B177,$E$17)</f>
        <v>E - Coût de l'Energie en % du PAO</v>
      </c>
      <c r="D177" s="10" t="str">
        <f ca="1">_xll.DBRA("tango_core_model:Indicator",$B177,"Source_Indicator")</f>
        <v/>
      </c>
      <c r="E177" s="40">
        <f ca="1">_xll.DBRW($B$9,$E$11,$E$19,E$20,$E$12,$E$13,$E$14,$E$15,$E$16,$B177)</f>
        <v>0</v>
      </c>
      <c r="F177" s="40">
        <f ca="1">_xll.DBRW($B$9,$E$11,$E$19,F$20,$E$12,$E$13,$E$14,$E$15,$E$16,$B177)</f>
        <v>0</v>
      </c>
      <c r="G177" s="41">
        <f ca="1">_xll.DBRW($B$9,$E$11,$E$19,G$20,$E$12,$E$13,$E$14,$E$15,$E$16,$B177)</f>
        <v>0</v>
      </c>
      <c r="H177" s="10">
        <f ca="1">_xll.DBRW($B$9,$E$11,$H$19,H$20,$E$12,$E$13,$E$14,$E$15,$E$16,$B177)</f>
        <v>0</v>
      </c>
      <c r="I177" s="10">
        <f ca="1">_xll.DBRW($B$9,$E$11,$H$19,I$20,$E$12,$E$13,$E$14,$E$15,$E$16,$B177)</f>
        <v>0</v>
      </c>
      <c r="J177" s="10">
        <f ca="1">_xll.DBRW($B$9,$E$11,$H$19,J$20,$E$12,$E$13,$E$14,$E$15,$E$16,$B177)</f>
        <v>0</v>
      </c>
    </row>
    <row r="178" spans="1:10" x14ac:dyDescent="0.25">
      <c r="A178" s="2" t="str">
        <f ca="1">IF(_xll.TM1RPTELISCONSOLIDATED($B$21,$B178),IF(_xll.TM1RPTELLEV($B$21,$B178)&lt;=3,_xll.TM1RPTELLEV($B$21,$B178),"D"),"N")</f>
        <v>N</v>
      </c>
      <c r="B178" s="34" t="s">
        <v>1599</v>
      </c>
      <c r="C178" s="2" t="str">
        <f ca="1">_xll.DBRA("tango_core_model:Indicator",$B178,$E$17)</f>
        <v>E1 - Coût de l'énergie par unité d'œuvre de coût</v>
      </c>
      <c r="D178" s="2" t="str">
        <f ca="1">_xll.DBRA("tango_core_model:Indicator",$B178,"Source_Indicator")</f>
        <v>calc</v>
      </c>
      <c r="E178" s="42">
        <f ca="1">_xll.DBRW($B$9,$E$11,$E$19,E$20,$E$12,$E$13,$E$14,$E$15,$E$16,$B178)</f>
        <v>0</v>
      </c>
      <c r="F178" s="42">
        <f ca="1">_xll.DBRW($B$9,$E$11,$E$19,F$20,$E$12,$E$13,$E$14,$E$15,$E$16,$B178)</f>
        <v>0</v>
      </c>
      <c r="G178" s="43">
        <f ca="1">_xll.DBRW($B$9,$E$11,$E$19,G$20,$E$12,$E$13,$E$14,$E$15,$E$16,$B178)</f>
        <v>0</v>
      </c>
      <c r="H178" s="2">
        <f ca="1">_xll.DBRW($B$9,$E$11,$H$19,H$20,$E$12,$E$13,$E$14,$E$15,$E$16,$B178)</f>
        <v>0</v>
      </c>
      <c r="I178" s="2">
        <f ca="1">_xll.DBRW($B$9,$E$11,$H$19,I$20,$E$12,$E$13,$E$14,$E$15,$E$16,$B178)</f>
        <v>0</v>
      </c>
      <c r="J178" s="2">
        <f ca="1">_xll.DBRW($B$9,$E$11,$H$19,J$20,$E$12,$E$13,$E$14,$E$15,$E$16,$B178)</f>
        <v>0</v>
      </c>
    </row>
    <row r="179" spans="1:10" x14ac:dyDescent="0.25">
      <c r="A179" s="2" t="str">
        <f ca="1">IF(_xll.TM1RPTELISCONSOLIDATED($B$21,$B179),IF(_xll.TM1RPTELLEV($B$21,$B179)&lt;=3,_xll.TM1RPTELLEV($B$21,$B179),"D"),"N")</f>
        <v>N</v>
      </c>
      <c r="B179" s="34" t="s">
        <v>1600</v>
      </c>
      <c r="C179" s="2" t="str">
        <f ca="1">_xll.DBRA("tango_core_model:Indicator",$B179,$E$17)</f>
        <v>E2 - Efficacité de l'énergie</v>
      </c>
      <c r="D179" s="2" t="str">
        <f ca="1">_xll.DBRA("tango_core_model:Indicator",$B179,"Source_Indicator")</f>
        <v>calc</v>
      </c>
      <c r="E179" s="42">
        <f ca="1">_xll.DBRW($B$9,$E$11,$E$19,E$20,$E$12,$E$13,$E$14,$E$15,$E$16,$B179)</f>
        <v>0</v>
      </c>
      <c r="F179" s="42">
        <f ca="1">_xll.DBRW($B$9,$E$11,$E$19,F$20,$E$12,$E$13,$E$14,$E$15,$E$16,$B179)</f>
        <v>0</v>
      </c>
      <c r="G179" s="43">
        <f ca="1">_xll.DBRW($B$9,$E$11,$E$19,G$20,$E$12,$E$13,$E$14,$E$15,$E$16,$B179)</f>
        <v>0</v>
      </c>
      <c r="H179" s="2">
        <f ca="1">_xll.DBRW($B$9,$E$11,$H$19,H$20,$E$12,$E$13,$E$14,$E$15,$E$16,$B179)</f>
        <v>0</v>
      </c>
      <c r="I179" s="2">
        <f ca="1">_xll.DBRW($B$9,$E$11,$H$19,I$20,$E$12,$E$13,$E$14,$E$15,$E$16,$B179)</f>
        <v>0</v>
      </c>
      <c r="J179" s="2">
        <f ca="1">_xll.DBRW($B$9,$E$11,$H$19,J$20,$E$12,$E$13,$E$14,$E$15,$E$16,$B179)</f>
        <v>0</v>
      </c>
    </row>
    <row r="180" spans="1:10" x14ac:dyDescent="0.25">
      <c r="A180" s="2" t="str">
        <f ca="1">IF(_xll.TM1RPTELISCONSOLIDATED($B$21,$B180),IF(_xll.TM1RPTELLEV($B$21,$B180)&lt;=3,_xll.TM1RPTELLEV($B$21,$B180),"D"),"N")</f>
        <v>N</v>
      </c>
      <c r="B180" s="34" t="s">
        <v>1601</v>
      </c>
      <c r="C180" s="2" t="str">
        <f ca="1">_xll.DBRA("tango_core_model:Indicator",$B180,$E$17)</f>
        <v>E3 - PAO par unité d'œuvre de prix</v>
      </c>
      <c r="D180" s="2" t="str">
        <f ca="1">_xll.DBRA("tango_core_model:Indicator",$B180,"Source_Indicator")</f>
        <v>calc</v>
      </c>
      <c r="E180" s="42">
        <f ca="1">_xll.DBRW($B$9,$E$11,$E$19,E$20,$E$12,$E$13,$E$14,$E$15,$E$16,$B180)</f>
        <v>0</v>
      </c>
      <c r="F180" s="42">
        <f ca="1">_xll.DBRW($B$9,$E$11,$E$19,F$20,$E$12,$E$13,$E$14,$E$15,$E$16,$B180)</f>
        <v>0</v>
      </c>
      <c r="G180" s="43">
        <f ca="1">_xll.DBRW($B$9,$E$11,$E$19,G$20,$E$12,$E$13,$E$14,$E$15,$E$16,$B180)</f>
        <v>0</v>
      </c>
      <c r="H180" s="2">
        <f ca="1">_xll.DBRW($B$9,$E$11,$H$19,H$20,$E$12,$E$13,$E$14,$E$15,$E$16,$B180)</f>
        <v>0</v>
      </c>
      <c r="I180" s="2">
        <f ca="1">_xll.DBRW($B$9,$E$11,$H$19,I$20,$E$12,$E$13,$E$14,$E$15,$E$16,$B180)</f>
        <v>0</v>
      </c>
      <c r="J180" s="2">
        <f ca="1">_xll.DBRW($B$9,$E$11,$H$19,J$20,$E$12,$E$13,$E$14,$E$15,$E$16,$B180)</f>
        <v>0</v>
      </c>
    </row>
    <row r="181" spans="1:10" x14ac:dyDescent="0.25">
      <c r="A181" s="2" t="str">
        <f ca="1">IF(_xll.TM1RPTELISCONSOLIDATED($B$21,$B181),IF(_xll.TM1RPTELLEV($B$21,$B181)&lt;=3,_xll.TM1RPTELLEV($B$21,$B181),"D"),"N")</f>
        <v>N</v>
      </c>
      <c r="B181" s="34" t="s">
        <v>1602</v>
      </c>
      <c r="C181" s="2" t="str">
        <f ca="1">_xll.DBRA("tango_core_model:Indicator",$B181,$E$17)</f>
        <v>Energie - Unité d'œuvre de coût</v>
      </c>
      <c r="D181" s="2" t="str">
        <f ca="1">_xll.DBRA("tango_core_model:Indicator",$B181,"Source_Indicator")</f>
        <v>calc</v>
      </c>
      <c r="E181" s="42">
        <f ca="1">_xll.DBRW($B$9,$E$11,$E$19,E$20,$E$12,$E$13,$E$14,$E$15,$E$16,$B181)</f>
        <v>0</v>
      </c>
      <c r="F181" s="42">
        <f ca="1">_xll.DBRW($B$9,$E$11,$E$19,F$20,$E$12,$E$13,$E$14,$E$15,$E$16,$B181)</f>
        <v>0</v>
      </c>
      <c r="G181" s="43">
        <f ca="1">_xll.DBRW($B$9,$E$11,$E$19,G$20,$E$12,$E$13,$E$14,$E$15,$E$16,$B181)</f>
        <v>0</v>
      </c>
      <c r="H181" s="2">
        <f ca="1">_xll.DBRW($B$9,$E$11,$H$19,H$20,$E$12,$E$13,$E$14,$E$15,$E$16,$B181)</f>
        <v>0</v>
      </c>
      <c r="I181" s="2">
        <f ca="1">_xll.DBRW($B$9,$E$11,$H$19,I$20,$E$12,$E$13,$E$14,$E$15,$E$16,$B181)</f>
        <v>0</v>
      </c>
      <c r="J181" s="2">
        <f ca="1">_xll.DBRW($B$9,$E$11,$H$19,J$20,$E$12,$E$13,$E$14,$E$15,$E$16,$B181)</f>
        <v>0</v>
      </c>
    </row>
    <row r="182" spans="1:10" x14ac:dyDescent="0.25">
      <c r="A182" s="2" t="str">
        <f ca="1">IF(_xll.TM1RPTELISCONSOLIDATED($B$21,$B182),IF(_xll.TM1RPTELLEV($B$21,$B182)&lt;=3,_xll.TM1RPTELLEV($B$21,$B182),"D"),"N")</f>
        <v>N</v>
      </c>
      <c r="B182" s="34" t="s">
        <v>1603</v>
      </c>
      <c r="C182" s="2" t="str">
        <f ca="1">_xll.DBRA("tango_core_model:Indicator",$B182,$E$17)</f>
        <v>Energie - Unité d'œuvre de prix</v>
      </c>
      <c r="D182" s="2" t="str">
        <f ca="1">_xll.DBRA("tango_core_model:Indicator",$B182,"Source_Indicator")</f>
        <v>calc</v>
      </c>
      <c r="E182" s="42">
        <f ca="1">_xll.DBRW($B$9,$E$11,$E$19,E$20,$E$12,$E$13,$E$14,$E$15,$E$16,$B182)</f>
        <v>0</v>
      </c>
      <c r="F182" s="42">
        <f ca="1">_xll.DBRW($B$9,$E$11,$E$19,F$20,$E$12,$E$13,$E$14,$E$15,$E$16,$B182)</f>
        <v>0</v>
      </c>
      <c r="G182" s="43">
        <f ca="1">_xll.DBRW($B$9,$E$11,$E$19,G$20,$E$12,$E$13,$E$14,$E$15,$E$16,$B182)</f>
        <v>0</v>
      </c>
      <c r="H182" s="2">
        <f ca="1">_xll.DBRW($B$9,$E$11,$H$19,H$20,$E$12,$E$13,$E$14,$E$15,$E$16,$B182)</f>
        <v>0</v>
      </c>
      <c r="I182" s="2">
        <f ca="1">_xll.DBRW($B$9,$E$11,$H$19,I$20,$E$12,$E$13,$E$14,$E$15,$E$16,$B182)</f>
        <v>0</v>
      </c>
      <c r="J182" s="2">
        <f ca="1">_xll.DBRW($B$9,$E$11,$H$19,J$20,$E$12,$E$13,$E$14,$E$15,$E$16,$B182)</f>
        <v>0</v>
      </c>
    </row>
    <row r="183" spans="1:10" x14ac:dyDescent="0.25">
      <c r="A183" s="2" t="str">
        <f ca="1">IF(_xll.TM1RPTELISCONSOLIDATED($B$21,$B183),IF(_xll.TM1RPTELLEV($B$21,$B183)&lt;=3,_xll.TM1RPTELLEV($B$21,$B183),"D"),"N")</f>
        <v>N</v>
      </c>
      <c r="B183" s="33" t="s">
        <v>1604</v>
      </c>
      <c r="C183" s="10" t="str">
        <f ca="1">_xll.DBRA("tango_core_model:Indicator",$B183,$E$17)</f>
        <v>F - Coût de la Flotte en % du PAO</v>
      </c>
      <c r="D183" s="10" t="str">
        <f ca="1">_xll.DBRA("tango_core_model:Indicator",$B183,"Source_Indicator")</f>
        <v/>
      </c>
      <c r="E183" s="40">
        <f ca="1">_xll.DBRW($B$9,$E$11,$E$19,E$20,$E$12,$E$13,$E$14,$E$15,$E$16,$B183)</f>
        <v>0</v>
      </c>
      <c r="F183" s="40">
        <f ca="1">_xll.DBRW($B$9,$E$11,$E$19,F$20,$E$12,$E$13,$E$14,$E$15,$E$16,$B183)</f>
        <v>0</v>
      </c>
      <c r="G183" s="41">
        <f ca="1">_xll.DBRW($B$9,$E$11,$E$19,G$20,$E$12,$E$13,$E$14,$E$15,$E$16,$B183)</f>
        <v>0</v>
      </c>
      <c r="H183" s="10">
        <f ca="1">_xll.DBRW($B$9,$E$11,$H$19,H$20,$E$12,$E$13,$E$14,$E$15,$E$16,$B183)</f>
        <v>0</v>
      </c>
      <c r="I183" s="10">
        <f ca="1">_xll.DBRW($B$9,$E$11,$H$19,I$20,$E$12,$E$13,$E$14,$E$15,$E$16,$B183)</f>
        <v>0</v>
      </c>
      <c r="J183" s="10">
        <f ca="1">_xll.DBRW($B$9,$E$11,$H$19,J$20,$E$12,$E$13,$E$14,$E$15,$E$16,$B183)</f>
        <v>0</v>
      </c>
    </row>
    <row r="184" spans="1:10" x14ac:dyDescent="0.25">
      <c r="A184" s="2" t="str">
        <f ca="1">IF(_xll.TM1RPTELISCONSOLIDATED($B$21,$B184),IF(_xll.TM1RPTELLEV($B$21,$B184)&lt;=3,_xll.TM1RPTELLEV($B$21,$B184),"D"),"N")</f>
        <v>N</v>
      </c>
      <c r="B184" s="34" t="s">
        <v>1605</v>
      </c>
      <c r="C184" s="2" t="str">
        <f ca="1">_xll.DBRA("tango_core_model:Indicator",$B184,$E$17)</f>
        <v>F1 - Coût de la flotte par unité d'œuvre de coût</v>
      </c>
      <c r="D184" s="2" t="str">
        <f ca="1">_xll.DBRA("tango_core_model:Indicator",$B184,"Source_Indicator")</f>
        <v>calc</v>
      </c>
      <c r="E184" s="42">
        <f ca="1">_xll.DBRW($B$9,$E$11,$E$19,E$20,$E$12,$E$13,$E$14,$E$15,$E$16,$B184)</f>
        <v>0</v>
      </c>
      <c r="F184" s="42">
        <f ca="1">_xll.DBRW($B$9,$E$11,$E$19,F$20,$E$12,$E$13,$E$14,$E$15,$E$16,$B184)</f>
        <v>0</v>
      </c>
      <c r="G184" s="43">
        <f ca="1">_xll.DBRW($B$9,$E$11,$E$19,G$20,$E$12,$E$13,$E$14,$E$15,$E$16,$B184)</f>
        <v>0</v>
      </c>
      <c r="H184" s="2">
        <f ca="1">_xll.DBRW($B$9,$E$11,$H$19,H$20,$E$12,$E$13,$E$14,$E$15,$E$16,$B184)</f>
        <v>0</v>
      </c>
      <c r="I184" s="2">
        <f ca="1">_xll.DBRW($B$9,$E$11,$H$19,I$20,$E$12,$E$13,$E$14,$E$15,$E$16,$B184)</f>
        <v>0</v>
      </c>
      <c r="J184" s="2">
        <f ca="1">_xll.DBRW($B$9,$E$11,$H$19,J$20,$E$12,$E$13,$E$14,$E$15,$E$16,$B184)</f>
        <v>0</v>
      </c>
    </row>
    <row r="185" spans="1:10" x14ac:dyDescent="0.25">
      <c r="A185" s="2" t="str">
        <f ca="1">IF(_xll.TM1RPTELISCONSOLIDATED($B$21,$B185),IF(_xll.TM1RPTELLEV($B$21,$B185)&lt;=3,_xll.TM1RPTELLEV($B$21,$B185),"D"),"N")</f>
        <v>N</v>
      </c>
      <c r="B185" s="34" t="s">
        <v>1606</v>
      </c>
      <c r="C185" s="2" t="str">
        <f ca="1">_xll.DBRA("tango_core_model:Indicator",$B185,$E$17)</f>
        <v>F2 - Efficacité de la flotte</v>
      </c>
      <c r="D185" s="2" t="str">
        <f ca="1">_xll.DBRA("tango_core_model:Indicator",$B185,"Source_Indicator")</f>
        <v>calc</v>
      </c>
      <c r="E185" s="42">
        <f ca="1">_xll.DBRW($B$9,$E$11,$E$19,E$20,$E$12,$E$13,$E$14,$E$15,$E$16,$B185)</f>
        <v>0</v>
      </c>
      <c r="F185" s="42">
        <f ca="1">_xll.DBRW($B$9,$E$11,$E$19,F$20,$E$12,$E$13,$E$14,$E$15,$E$16,$B185)</f>
        <v>0</v>
      </c>
      <c r="G185" s="43">
        <f ca="1">_xll.DBRW($B$9,$E$11,$E$19,G$20,$E$12,$E$13,$E$14,$E$15,$E$16,$B185)</f>
        <v>0</v>
      </c>
      <c r="H185" s="2">
        <f ca="1">_xll.DBRW($B$9,$E$11,$H$19,H$20,$E$12,$E$13,$E$14,$E$15,$E$16,$B185)</f>
        <v>0</v>
      </c>
      <c r="I185" s="2">
        <f ca="1">_xll.DBRW($B$9,$E$11,$H$19,I$20,$E$12,$E$13,$E$14,$E$15,$E$16,$B185)</f>
        <v>0</v>
      </c>
      <c r="J185" s="2">
        <f ca="1">_xll.DBRW($B$9,$E$11,$H$19,J$20,$E$12,$E$13,$E$14,$E$15,$E$16,$B185)</f>
        <v>0</v>
      </c>
    </row>
    <row r="186" spans="1:10" x14ac:dyDescent="0.25">
      <c r="A186" s="2" t="str">
        <f ca="1">IF(_xll.TM1RPTELISCONSOLIDATED($B$21,$B186),IF(_xll.TM1RPTELLEV($B$21,$B186)&lt;=3,_xll.TM1RPTELLEV($B$21,$B186),"D"),"N")</f>
        <v>N</v>
      </c>
      <c r="B186" s="34" t="s">
        <v>1607</v>
      </c>
      <c r="C186" s="2" t="str">
        <f ca="1">_xll.DBRA("tango_core_model:Indicator",$B186,$E$17)</f>
        <v>F3 - PAO par unité d'œuvre de prix</v>
      </c>
      <c r="D186" s="2" t="str">
        <f ca="1">_xll.DBRA("tango_core_model:Indicator",$B186,"Source_Indicator")</f>
        <v>calc</v>
      </c>
      <c r="E186" s="42">
        <f ca="1">_xll.DBRW($B$9,$E$11,$E$19,E$20,$E$12,$E$13,$E$14,$E$15,$E$16,$B186)</f>
        <v>0</v>
      </c>
      <c r="F186" s="42">
        <f ca="1">_xll.DBRW($B$9,$E$11,$E$19,F$20,$E$12,$E$13,$E$14,$E$15,$E$16,$B186)</f>
        <v>0</v>
      </c>
      <c r="G186" s="43">
        <f ca="1">_xll.DBRW($B$9,$E$11,$E$19,G$20,$E$12,$E$13,$E$14,$E$15,$E$16,$B186)</f>
        <v>0</v>
      </c>
      <c r="H186" s="2">
        <f ca="1">_xll.DBRW($B$9,$E$11,$H$19,H$20,$E$12,$E$13,$E$14,$E$15,$E$16,$B186)</f>
        <v>0</v>
      </c>
      <c r="I186" s="2">
        <f ca="1">_xll.DBRW($B$9,$E$11,$H$19,I$20,$E$12,$E$13,$E$14,$E$15,$E$16,$B186)</f>
        <v>0</v>
      </c>
      <c r="J186" s="2">
        <f ca="1">_xll.DBRW($B$9,$E$11,$H$19,J$20,$E$12,$E$13,$E$14,$E$15,$E$16,$B186)</f>
        <v>0</v>
      </c>
    </row>
    <row r="187" spans="1:10" x14ac:dyDescent="0.25">
      <c r="A187" s="2" t="str">
        <f ca="1">IF(_xll.TM1RPTELISCONSOLIDATED($B$21,$B187),IF(_xll.TM1RPTELLEV($B$21,$B187)&lt;=3,_xll.TM1RPTELLEV($B$21,$B187),"D"),"N")</f>
        <v>N</v>
      </c>
      <c r="B187" s="34" t="s">
        <v>1608</v>
      </c>
      <c r="C187" s="2" t="str">
        <f ca="1">_xll.DBRA("tango_core_model:Indicator",$B187,$E$17)</f>
        <v>Flotte - Unité d'œuvre de coût</v>
      </c>
      <c r="D187" s="2" t="str">
        <f ca="1">_xll.DBRA("tango_core_model:Indicator",$B187,"Source_Indicator")</f>
        <v>calc</v>
      </c>
      <c r="E187" s="42">
        <f ca="1">_xll.DBRW($B$9,$E$11,$E$19,E$20,$E$12,$E$13,$E$14,$E$15,$E$16,$B187)</f>
        <v>0</v>
      </c>
      <c r="F187" s="42">
        <f ca="1">_xll.DBRW($B$9,$E$11,$E$19,F$20,$E$12,$E$13,$E$14,$E$15,$E$16,$B187)</f>
        <v>0</v>
      </c>
      <c r="G187" s="43">
        <f ca="1">_xll.DBRW($B$9,$E$11,$E$19,G$20,$E$12,$E$13,$E$14,$E$15,$E$16,$B187)</f>
        <v>0</v>
      </c>
      <c r="H187" s="2">
        <f ca="1">_xll.DBRW($B$9,$E$11,$H$19,H$20,$E$12,$E$13,$E$14,$E$15,$E$16,$B187)</f>
        <v>0</v>
      </c>
      <c r="I187" s="2">
        <f ca="1">_xll.DBRW($B$9,$E$11,$H$19,I$20,$E$12,$E$13,$E$14,$E$15,$E$16,$B187)</f>
        <v>0</v>
      </c>
      <c r="J187" s="2">
        <f ca="1">_xll.DBRW($B$9,$E$11,$H$19,J$20,$E$12,$E$13,$E$14,$E$15,$E$16,$B187)</f>
        <v>0</v>
      </c>
    </row>
    <row r="188" spans="1:10" x14ac:dyDescent="0.25">
      <c r="A188" s="2" t="str">
        <f ca="1">IF(_xll.TM1RPTELISCONSOLIDATED($B$21,$B188),IF(_xll.TM1RPTELLEV($B$21,$B188)&lt;=3,_xll.TM1RPTELLEV($B$21,$B188),"D"),"N")</f>
        <v>N</v>
      </c>
      <c r="B188" s="34" t="s">
        <v>1609</v>
      </c>
      <c r="C188" s="2" t="str">
        <f ca="1">_xll.DBRA("tango_core_model:Indicator",$B188,$E$17)</f>
        <v>Flotte - Unité d'œuvre de prix</v>
      </c>
      <c r="D188" s="2" t="str">
        <f ca="1">_xll.DBRA("tango_core_model:Indicator",$B188,"Source_Indicator")</f>
        <v>calc</v>
      </c>
      <c r="E188" s="42">
        <f ca="1">_xll.DBRW($B$9,$E$11,$E$19,E$20,$E$12,$E$13,$E$14,$E$15,$E$16,$B188)</f>
        <v>0</v>
      </c>
      <c r="F188" s="42">
        <f ca="1">_xll.DBRW($B$9,$E$11,$E$19,F$20,$E$12,$E$13,$E$14,$E$15,$E$16,$B188)</f>
        <v>0</v>
      </c>
      <c r="G188" s="43">
        <f ca="1">_xll.DBRW($B$9,$E$11,$E$19,G$20,$E$12,$E$13,$E$14,$E$15,$E$16,$B188)</f>
        <v>0</v>
      </c>
      <c r="H188" s="2">
        <f ca="1">_xll.DBRW($B$9,$E$11,$H$19,H$20,$E$12,$E$13,$E$14,$E$15,$E$16,$B188)</f>
        <v>0</v>
      </c>
      <c r="I188" s="2">
        <f ca="1">_xll.DBRW($B$9,$E$11,$H$19,I$20,$E$12,$E$13,$E$14,$E$15,$E$16,$B188)</f>
        <v>0</v>
      </c>
      <c r="J188" s="2">
        <f ca="1">_xll.DBRW($B$9,$E$11,$H$19,J$20,$E$12,$E$13,$E$14,$E$15,$E$16,$B188)</f>
        <v>0</v>
      </c>
    </row>
    <row r="189" spans="1:10" x14ac:dyDescent="0.25">
      <c r="A189" s="2" t="str">
        <f ca="1">IF(_xll.TM1RPTELISCONSOLIDATED($B$21,$B189),IF(_xll.TM1RPTELLEV($B$21,$B189)&lt;=3,_xll.TM1RPTELLEV($B$21,$B189),"D"),"N")</f>
        <v>N</v>
      </c>
      <c r="B189" s="33" t="s">
        <v>1610</v>
      </c>
      <c r="C189" s="10" t="str">
        <f ca="1">_xll.DBRA("tango_core_model:Indicator",$B189,$E$17)</f>
        <v>O - Autres Coûts en % du PAO</v>
      </c>
      <c r="D189" s="10" t="str">
        <f ca="1">_xll.DBRA("tango_core_model:Indicator",$B189,"Source_Indicator")</f>
        <v/>
      </c>
      <c r="E189" s="40">
        <f ca="1">_xll.DBRW($B$9,$E$11,$E$19,E$20,$E$12,$E$13,$E$14,$E$15,$E$16,$B189)</f>
        <v>0</v>
      </c>
      <c r="F189" s="40">
        <f ca="1">_xll.DBRW($B$9,$E$11,$E$19,F$20,$E$12,$E$13,$E$14,$E$15,$E$16,$B189)</f>
        <v>0</v>
      </c>
      <c r="G189" s="41">
        <f ca="1">_xll.DBRW($B$9,$E$11,$E$19,G$20,$E$12,$E$13,$E$14,$E$15,$E$16,$B189)</f>
        <v>0</v>
      </c>
      <c r="H189" s="10">
        <f ca="1">_xll.DBRW($B$9,$E$11,$H$19,H$20,$E$12,$E$13,$E$14,$E$15,$E$16,$B189)</f>
        <v>0</v>
      </c>
      <c r="I189" s="10">
        <f ca="1">_xll.DBRW($B$9,$E$11,$H$19,I$20,$E$12,$E$13,$E$14,$E$15,$E$16,$B189)</f>
        <v>0</v>
      </c>
      <c r="J189" s="10">
        <f ca="1">_xll.DBRW($B$9,$E$11,$H$19,J$20,$E$12,$E$13,$E$14,$E$15,$E$16,$B189)</f>
        <v>0</v>
      </c>
    </row>
    <row r="190" spans="1:10" x14ac:dyDescent="0.25">
      <c r="A190" s="2" t="str">
        <f ca="1">IF(_xll.TM1RPTELISCONSOLIDATED($B$21,$B190),IF(_xll.TM1RPTELLEV($B$21,$B190)&lt;=3,_xll.TM1RPTELLEV($B$21,$B190),"D"),"N")</f>
        <v>N</v>
      </c>
      <c r="B190" s="34" t="s">
        <v>1611</v>
      </c>
      <c r="C190" s="2" t="str">
        <f ca="1">_xll.DBRA("tango_core_model:Indicator",$B190,$E$17)</f>
        <v>O1 - Autres coûts par unité d'œuvre de coût</v>
      </c>
      <c r="D190" s="2" t="str">
        <f ca="1">_xll.DBRA("tango_core_model:Indicator",$B190,"Source_Indicator")</f>
        <v>calc</v>
      </c>
      <c r="E190" s="42">
        <f ca="1">_xll.DBRW($B$9,$E$11,$E$19,E$20,$E$12,$E$13,$E$14,$E$15,$E$16,$B190)</f>
        <v>0</v>
      </c>
      <c r="F190" s="42">
        <f ca="1">_xll.DBRW($B$9,$E$11,$E$19,F$20,$E$12,$E$13,$E$14,$E$15,$E$16,$B190)</f>
        <v>0</v>
      </c>
      <c r="G190" s="43">
        <f ca="1">_xll.DBRW($B$9,$E$11,$E$19,G$20,$E$12,$E$13,$E$14,$E$15,$E$16,$B190)</f>
        <v>0</v>
      </c>
      <c r="H190" s="2">
        <f ca="1">_xll.DBRW($B$9,$E$11,$H$19,H$20,$E$12,$E$13,$E$14,$E$15,$E$16,$B190)</f>
        <v>0</v>
      </c>
      <c r="I190" s="2">
        <f ca="1">_xll.DBRW($B$9,$E$11,$H$19,I$20,$E$12,$E$13,$E$14,$E$15,$E$16,$B190)</f>
        <v>0</v>
      </c>
      <c r="J190" s="2">
        <f ca="1">_xll.DBRW($B$9,$E$11,$H$19,J$20,$E$12,$E$13,$E$14,$E$15,$E$16,$B190)</f>
        <v>0</v>
      </c>
    </row>
    <row r="191" spans="1:10" x14ac:dyDescent="0.25">
      <c r="A191" s="2" t="str">
        <f ca="1">IF(_xll.TM1RPTELISCONSOLIDATED($B$21,$B191),IF(_xll.TM1RPTELLEV($B$21,$B191)&lt;=3,_xll.TM1RPTELLEV($B$21,$B191),"D"),"N")</f>
        <v>N</v>
      </c>
      <c r="B191" s="34" t="s">
        <v>1612</v>
      </c>
      <c r="C191" s="2" t="str">
        <f ca="1">_xll.DBRA("tango_core_model:Indicator",$B191,$E$17)</f>
        <v>O2 - Efficacité sur autres coûts</v>
      </c>
      <c r="D191" s="2" t="str">
        <f ca="1">_xll.DBRA("tango_core_model:Indicator",$B191,"Source_Indicator")</f>
        <v>calc</v>
      </c>
      <c r="E191" s="42">
        <f ca="1">_xll.DBRW($B$9,$E$11,$E$19,E$20,$E$12,$E$13,$E$14,$E$15,$E$16,$B191)</f>
        <v>0</v>
      </c>
      <c r="F191" s="42">
        <f ca="1">_xll.DBRW($B$9,$E$11,$E$19,F$20,$E$12,$E$13,$E$14,$E$15,$E$16,$B191)</f>
        <v>0</v>
      </c>
      <c r="G191" s="43">
        <f ca="1">_xll.DBRW($B$9,$E$11,$E$19,G$20,$E$12,$E$13,$E$14,$E$15,$E$16,$B191)</f>
        <v>0</v>
      </c>
      <c r="H191" s="2">
        <f ca="1">_xll.DBRW($B$9,$E$11,$H$19,H$20,$E$12,$E$13,$E$14,$E$15,$E$16,$B191)</f>
        <v>0</v>
      </c>
      <c r="I191" s="2">
        <f ca="1">_xll.DBRW($B$9,$E$11,$H$19,I$20,$E$12,$E$13,$E$14,$E$15,$E$16,$B191)</f>
        <v>0</v>
      </c>
      <c r="J191" s="2">
        <f ca="1">_xll.DBRW($B$9,$E$11,$H$19,J$20,$E$12,$E$13,$E$14,$E$15,$E$16,$B191)</f>
        <v>0</v>
      </c>
    </row>
    <row r="192" spans="1:10" x14ac:dyDescent="0.25">
      <c r="A192" s="2" t="str">
        <f ca="1">IF(_xll.TM1RPTELISCONSOLIDATED($B$21,$B192),IF(_xll.TM1RPTELLEV($B$21,$B192)&lt;=3,_xll.TM1RPTELLEV($B$21,$B192),"D"),"N")</f>
        <v>N</v>
      </c>
      <c r="B192" s="34" t="s">
        <v>1613</v>
      </c>
      <c r="C192" s="2" t="str">
        <f ca="1">_xll.DBRA("tango_core_model:Indicator",$B192,$E$17)</f>
        <v>O3 - PAO par unité d'œuvre de prix</v>
      </c>
      <c r="D192" s="2" t="str">
        <f ca="1">_xll.DBRA("tango_core_model:Indicator",$B192,"Source_Indicator")</f>
        <v>calc</v>
      </c>
      <c r="E192" s="42">
        <f ca="1">_xll.DBRW($B$9,$E$11,$E$19,E$20,$E$12,$E$13,$E$14,$E$15,$E$16,$B192)</f>
        <v>0</v>
      </c>
      <c r="F192" s="42">
        <f ca="1">_xll.DBRW($B$9,$E$11,$E$19,F$20,$E$12,$E$13,$E$14,$E$15,$E$16,$B192)</f>
        <v>0</v>
      </c>
      <c r="G192" s="43">
        <f ca="1">_xll.DBRW($B$9,$E$11,$E$19,G$20,$E$12,$E$13,$E$14,$E$15,$E$16,$B192)</f>
        <v>0</v>
      </c>
      <c r="H192" s="2">
        <f ca="1">_xll.DBRW($B$9,$E$11,$H$19,H$20,$E$12,$E$13,$E$14,$E$15,$E$16,$B192)</f>
        <v>0</v>
      </c>
      <c r="I192" s="2">
        <f ca="1">_xll.DBRW($B$9,$E$11,$H$19,I$20,$E$12,$E$13,$E$14,$E$15,$E$16,$B192)</f>
        <v>0</v>
      </c>
      <c r="J192" s="2">
        <f ca="1">_xll.DBRW($B$9,$E$11,$H$19,J$20,$E$12,$E$13,$E$14,$E$15,$E$16,$B192)</f>
        <v>0</v>
      </c>
    </row>
    <row r="193" spans="1:10" x14ac:dyDescent="0.25">
      <c r="A193" s="2" t="str">
        <f ca="1">IF(_xll.TM1RPTELISCONSOLIDATED($B$21,$B193),IF(_xll.TM1RPTELLEV($B$21,$B193)&lt;=3,_xll.TM1RPTELLEV($B$21,$B193),"D"),"N")</f>
        <v>N</v>
      </c>
      <c r="B193" s="34" t="s">
        <v>1614</v>
      </c>
      <c r="C193" s="2" t="str">
        <f ca="1">_xll.DBRA("tango_core_model:Indicator",$B193,$E$17)</f>
        <v>Autres coûts d'exp. - Unité d'œuvre de coût</v>
      </c>
      <c r="D193" s="2" t="str">
        <f ca="1">_xll.DBRA("tango_core_model:Indicator",$B193,"Source_Indicator")</f>
        <v>calc</v>
      </c>
      <c r="E193" s="42">
        <f ca="1">_xll.DBRW($B$9,$E$11,$E$19,E$20,$E$12,$E$13,$E$14,$E$15,$E$16,$B193)</f>
        <v>0</v>
      </c>
      <c r="F193" s="42">
        <f ca="1">_xll.DBRW($B$9,$E$11,$E$19,F$20,$E$12,$E$13,$E$14,$E$15,$E$16,$B193)</f>
        <v>0</v>
      </c>
      <c r="G193" s="43">
        <f ca="1">_xll.DBRW($B$9,$E$11,$E$19,G$20,$E$12,$E$13,$E$14,$E$15,$E$16,$B193)</f>
        <v>0</v>
      </c>
      <c r="H193" s="2">
        <f ca="1">_xll.DBRW($B$9,$E$11,$H$19,H$20,$E$12,$E$13,$E$14,$E$15,$E$16,$B193)</f>
        <v>0</v>
      </c>
      <c r="I193" s="2">
        <f ca="1">_xll.DBRW($B$9,$E$11,$H$19,I$20,$E$12,$E$13,$E$14,$E$15,$E$16,$B193)</f>
        <v>0</v>
      </c>
      <c r="J193" s="2">
        <f ca="1">_xll.DBRW($B$9,$E$11,$H$19,J$20,$E$12,$E$13,$E$14,$E$15,$E$16,$B193)</f>
        <v>0</v>
      </c>
    </row>
    <row r="194" spans="1:10" x14ac:dyDescent="0.25">
      <c r="A194" s="2" t="str">
        <f ca="1">IF(_xll.TM1RPTELISCONSOLIDATED($B$21,$B194),IF(_xll.TM1RPTELLEV($B$21,$B194)&lt;=3,_xll.TM1RPTELLEV($B$21,$B194),"D"),"N")</f>
        <v>N</v>
      </c>
      <c r="B194" s="34" t="s">
        <v>1615</v>
      </c>
      <c r="C194" s="2" t="str">
        <f ca="1">_xll.DBRA("tango_core_model:Indicator",$B194,$E$17)</f>
        <v>Autres coûts d'exp. - Unité d'œuvre de prix</v>
      </c>
      <c r="D194" s="2" t="str">
        <f ca="1">_xll.DBRA("tango_core_model:Indicator",$B194,"Source_Indicator")</f>
        <v>calc</v>
      </c>
      <c r="E194" s="42">
        <f ca="1">_xll.DBRW($B$9,$E$11,$E$19,E$20,$E$12,$E$13,$E$14,$E$15,$E$16,$B194)</f>
        <v>0</v>
      </c>
      <c r="F194" s="42">
        <f ca="1">_xll.DBRW($B$9,$E$11,$E$19,F$20,$E$12,$E$13,$E$14,$E$15,$E$16,$B194)</f>
        <v>0</v>
      </c>
      <c r="G194" s="43">
        <f ca="1">_xll.DBRW($B$9,$E$11,$E$19,G$20,$E$12,$E$13,$E$14,$E$15,$E$16,$B194)</f>
        <v>0</v>
      </c>
      <c r="H194" s="2">
        <f ca="1">_xll.DBRW($B$9,$E$11,$H$19,H$20,$E$12,$E$13,$E$14,$E$15,$E$16,$B194)</f>
        <v>0</v>
      </c>
      <c r="I194" s="2">
        <f ca="1">_xll.DBRW($B$9,$E$11,$H$19,I$20,$E$12,$E$13,$E$14,$E$15,$E$16,$B194)</f>
        <v>0</v>
      </c>
      <c r="J194" s="2">
        <f ca="1">_xll.DBRW($B$9,$E$11,$H$19,J$20,$E$12,$E$13,$E$14,$E$15,$E$16,$B194)</f>
        <v>0</v>
      </c>
    </row>
    <row r="195" spans="1:10" x14ac:dyDescent="0.25">
      <c r="A195" s="2" t="str">
        <f ca="1">IF(_xll.TM1RPTELISCONSOLIDATED($B$21,$B195),IF(_xll.TM1RPTELLEV($B$21,$B195)&lt;=3,_xll.TM1RPTELLEV($B$21,$B195),"D"),"N")</f>
        <v>N</v>
      </c>
      <c r="B195" s="33" t="s">
        <v>1616</v>
      </c>
      <c r="C195" s="10" t="str">
        <f ca="1">_xll.DBRA("tango_core_model:Indicator",$B195,$E$17)</f>
        <v>D - Part de la variation du coût de Conduite due à l'évolution des ratios de niveau 2</v>
      </c>
      <c r="D195" s="10" t="str">
        <f ca="1">_xll.DBRA("tango_core_model:Indicator",$B195,"Source_Indicator")</f>
        <v/>
      </c>
      <c r="E195" s="40">
        <f ca="1">_xll.DBRW($B$9,$E$11,$E$19,E$20,$E$12,$E$13,$E$14,$E$15,$E$16,$B195)</f>
        <v>0</v>
      </c>
      <c r="F195" s="40">
        <f ca="1">_xll.DBRW($B$9,$E$11,$E$19,F$20,$E$12,$E$13,$E$14,$E$15,$E$16,$B195)</f>
        <v>0</v>
      </c>
      <c r="G195" s="41">
        <f ca="1">_xll.DBRW($B$9,$E$11,$E$19,G$20,$E$12,$E$13,$E$14,$E$15,$E$16,$B195)</f>
        <v>0</v>
      </c>
      <c r="H195" s="10">
        <f ca="1">_xll.DBRW($B$9,$E$11,$H$19,H$20,$E$12,$E$13,$E$14,$E$15,$E$16,$B195)</f>
        <v>0</v>
      </c>
      <c r="I195" s="10">
        <f ca="1">_xll.DBRW($B$9,$E$11,$H$19,I$20,$E$12,$E$13,$E$14,$E$15,$E$16,$B195)</f>
        <v>0</v>
      </c>
      <c r="J195" s="10">
        <f ca="1">_xll.DBRW($B$9,$E$11,$H$19,J$20,$E$12,$E$13,$E$14,$E$15,$E$16,$B195)</f>
        <v>0</v>
      </c>
    </row>
    <row r="196" spans="1:10" x14ac:dyDescent="0.25">
      <c r="A196" s="2" t="str">
        <f ca="1">IF(_xll.TM1RPTELISCONSOLIDATED($B$21,$B196),IF(_xll.TM1RPTELLEV($B$21,$B196)&lt;=3,_xll.TM1RPTELLEV($B$21,$B196),"D"),"N")</f>
        <v>N</v>
      </c>
      <c r="B196" s="34" t="s">
        <v>1617</v>
      </c>
      <c r="C196" s="2" t="str">
        <f ca="1">_xll.DBRA("tango_core_model:Indicator",$B196,$E$17)</f>
        <v>D1 - Variation du coût de Conduite - Effet Coût</v>
      </c>
      <c r="D196" s="2" t="str">
        <f ca="1">_xll.DBRA("tango_core_model:Indicator",$B196,"Source_Indicator")</f>
        <v>calc</v>
      </c>
      <c r="E196" s="42">
        <f ca="1">_xll.DBRW($B$9,$E$11,$E$19,E$20,$E$12,$E$13,$E$14,$E$15,$E$16,$B196)</f>
        <v>0</v>
      </c>
      <c r="F196" s="42">
        <f ca="1">_xll.DBRW($B$9,$E$11,$E$19,F$20,$E$12,$E$13,$E$14,$E$15,$E$16,$B196)</f>
        <v>0</v>
      </c>
      <c r="G196" s="43">
        <f ca="1">_xll.DBRW($B$9,$E$11,$E$19,G$20,$E$12,$E$13,$E$14,$E$15,$E$16,$B196)</f>
        <v>0</v>
      </c>
      <c r="H196" s="2">
        <f ca="1">_xll.DBRW($B$9,$E$11,$H$19,H$20,$E$12,$E$13,$E$14,$E$15,$E$16,$B196)</f>
        <v>0</v>
      </c>
      <c r="I196" s="2">
        <f ca="1">_xll.DBRW($B$9,$E$11,$H$19,I$20,$E$12,$E$13,$E$14,$E$15,$E$16,$B196)</f>
        <v>0</v>
      </c>
      <c r="J196" s="2">
        <f ca="1">_xll.DBRW($B$9,$E$11,$H$19,J$20,$E$12,$E$13,$E$14,$E$15,$E$16,$B196)</f>
        <v>0</v>
      </c>
    </row>
    <row r="197" spans="1:10" x14ac:dyDescent="0.25">
      <c r="A197" s="2" t="str">
        <f ca="1">IF(_xll.TM1RPTELISCONSOLIDATED($B$21,$B197),IF(_xll.TM1RPTELLEV($B$21,$B197)&lt;=3,_xll.TM1RPTELLEV($B$21,$B197),"D"),"N")</f>
        <v>N</v>
      </c>
      <c r="B197" s="34" t="s">
        <v>1618</v>
      </c>
      <c r="C197" s="2" t="str">
        <f ca="1">_xll.DBRA("tango_core_model:Indicator",$B197,$E$17)</f>
        <v>D2 - Variation du coût de Conduite - Effet Efficacité</v>
      </c>
      <c r="D197" s="2" t="str">
        <f ca="1">_xll.DBRA("tango_core_model:Indicator",$B197,"Source_Indicator")</f>
        <v>calc</v>
      </c>
      <c r="E197" s="42">
        <f ca="1">_xll.DBRW($B$9,$E$11,$E$19,E$20,$E$12,$E$13,$E$14,$E$15,$E$16,$B197)</f>
        <v>0</v>
      </c>
      <c r="F197" s="42">
        <f ca="1">_xll.DBRW($B$9,$E$11,$E$19,F$20,$E$12,$E$13,$E$14,$E$15,$E$16,$B197)</f>
        <v>0</v>
      </c>
      <c r="G197" s="43">
        <f ca="1">_xll.DBRW($B$9,$E$11,$E$19,G$20,$E$12,$E$13,$E$14,$E$15,$E$16,$B197)</f>
        <v>0</v>
      </c>
      <c r="H197" s="2">
        <f ca="1">_xll.DBRW($B$9,$E$11,$H$19,H$20,$E$12,$E$13,$E$14,$E$15,$E$16,$B197)</f>
        <v>0</v>
      </c>
      <c r="I197" s="2">
        <f ca="1">_xll.DBRW($B$9,$E$11,$H$19,I$20,$E$12,$E$13,$E$14,$E$15,$E$16,$B197)</f>
        <v>0</v>
      </c>
      <c r="J197" s="2">
        <f ca="1">_xll.DBRW($B$9,$E$11,$H$19,J$20,$E$12,$E$13,$E$14,$E$15,$E$16,$B197)</f>
        <v>0</v>
      </c>
    </row>
    <row r="198" spans="1:10" x14ac:dyDescent="0.25">
      <c r="A198" s="2" t="str">
        <f ca="1">IF(_xll.TM1RPTELISCONSOLIDATED($B$21,$B198),IF(_xll.TM1RPTELLEV($B$21,$B198)&lt;=3,_xll.TM1RPTELLEV($B$21,$B198),"D"),"N")</f>
        <v>N</v>
      </c>
      <c r="B198" s="34" t="s">
        <v>1619</v>
      </c>
      <c r="C198" s="2" t="str">
        <f ca="1">_xll.DBRA("tango_core_model:Indicator",$B198,$E$17)</f>
        <v>D3 - Variation du coût de Conduite - Effet Prix</v>
      </c>
      <c r="D198" s="2" t="str">
        <f ca="1">_xll.DBRA("tango_core_model:Indicator",$B198,"Source_Indicator")</f>
        <v>calc</v>
      </c>
      <c r="E198" s="42">
        <f ca="1">_xll.DBRW($B$9,$E$11,$E$19,E$20,$E$12,$E$13,$E$14,$E$15,$E$16,$B198)</f>
        <v>0</v>
      </c>
      <c r="F198" s="42">
        <f ca="1">_xll.DBRW($B$9,$E$11,$E$19,F$20,$E$12,$E$13,$E$14,$E$15,$E$16,$B198)</f>
        <v>0</v>
      </c>
      <c r="G198" s="43">
        <f ca="1">_xll.DBRW($B$9,$E$11,$E$19,G$20,$E$12,$E$13,$E$14,$E$15,$E$16,$B198)</f>
        <v>0</v>
      </c>
      <c r="H198" s="2">
        <f ca="1">_xll.DBRW($B$9,$E$11,$H$19,H$20,$E$12,$E$13,$E$14,$E$15,$E$16,$B198)</f>
        <v>0</v>
      </c>
      <c r="I198" s="2">
        <f ca="1">_xll.DBRW($B$9,$E$11,$H$19,I$20,$E$12,$E$13,$E$14,$E$15,$E$16,$B198)</f>
        <v>0</v>
      </c>
      <c r="J198" s="2">
        <f ca="1">_xll.DBRW($B$9,$E$11,$H$19,J$20,$E$12,$E$13,$E$14,$E$15,$E$16,$B198)</f>
        <v>0</v>
      </c>
    </row>
    <row r="199" spans="1:10" x14ac:dyDescent="0.25">
      <c r="A199" s="2" t="str">
        <f ca="1">IF(_xll.TM1RPTELISCONSOLIDATED($B$21,$B199),IF(_xll.TM1RPTELLEV($B$21,$B199)&lt;=3,_xll.TM1RPTELLEV($B$21,$B199),"D"),"N")</f>
        <v>N</v>
      </c>
      <c r="B199" s="34" t="s">
        <v>1620</v>
      </c>
      <c r="C199" s="2" t="str">
        <f ca="1">_xll.DBRA("tango_core_model:Indicator",$B199,$E$17)</f>
        <v>D - Effet composite</v>
      </c>
      <c r="D199" s="2" t="str">
        <f ca="1">_xll.DBRA("tango_core_model:Indicator",$B199,"Source_Indicator")</f>
        <v>calc</v>
      </c>
      <c r="E199" s="42">
        <f ca="1">_xll.DBRW($B$9,$E$11,$E$19,E$20,$E$12,$E$13,$E$14,$E$15,$E$16,$B199)</f>
        <v>0</v>
      </c>
      <c r="F199" s="42">
        <f ca="1">_xll.DBRW($B$9,$E$11,$E$19,F$20,$E$12,$E$13,$E$14,$E$15,$E$16,$B199)</f>
        <v>0</v>
      </c>
      <c r="G199" s="43">
        <f ca="1">_xll.DBRW($B$9,$E$11,$E$19,G$20,$E$12,$E$13,$E$14,$E$15,$E$16,$B199)</f>
        <v>0</v>
      </c>
      <c r="H199" s="2">
        <f ca="1">_xll.DBRW($B$9,$E$11,$H$19,H$20,$E$12,$E$13,$E$14,$E$15,$E$16,$B199)</f>
        <v>0</v>
      </c>
      <c r="I199" s="2">
        <f ca="1">_xll.DBRW($B$9,$E$11,$H$19,I$20,$E$12,$E$13,$E$14,$E$15,$E$16,$B199)</f>
        <v>0</v>
      </c>
      <c r="J199" s="2">
        <f ca="1">_xll.DBRW($B$9,$E$11,$H$19,J$20,$E$12,$E$13,$E$14,$E$15,$E$16,$B199)</f>
        <v>0</v>
      </c>
    </row>
    <row r="200" spans="1:10" x14ac:dyDescent="0.25">
      <c r="A200" s="2" t="str">
        <f ca="1">IF(_xll.TM1RPTELISCONSOLIDATED($B$21,$B200),IF(_xll.TM1RPTELLEV($B$21,$B200)&lt;=3,_xll.TM1RPTELLEV($B$21,$B200),"D"),"N")</f>
        <v>N</v>
      </c>
      <c r="B200" s="34" t="s">
        <v>1621</v>
      </c>
      <c r="C200" s="2" t="str">
        <f ca="1">_xll.DBRA("tango_core_model:Indicator",$B200,$E$17)</f>
        <v>D - Variation du coût non détaillée du fait d'unité(s) d'œuvre manquante(s)</v>
      </c>
      <c r="D200" s="2" t="str">
        <f ca="1">_xll.DBRA("tango_core_model:Indicator",$B200,"Source_Indicator")</f>
        <v>calc</v>
      </c>
      <c r="E200" s="42">
        <f ca="1">_xll.DBRW($B$9,$E$11,$E$19,E$20,$E$12,$E$13,$E$14,$E$15,$E$16,$B200)</f>
        <v>0</v>
      </c>
      <c r="F200" s="42">
        <f ca="1">_xll.DBRW($B$9,$E$11,$E$19,F$20,$E$12,$E$13,$E$14,$E$15,$E$16,$B200)</f>
        <v>0</v>
      </c>
      <c r="G200" s="43">
        <f ca="1">_xll.DBRW($B$9,$E$11,$E$19,G$20,$E$12,$E$13,$E$14,$E$15,$E$16,$B200)</f>
        <v>0</v>
      </c>
      <c r="H200" s="2">
        <f ca="1">_xll.DBRW($B$9,$E$11,$H$19,H$20,$E$12,$E$13,$E$14,$E$15,$E$16,$B200)</f>
        <v>0</v>
      </c>
      <c r="I200" s="2">
        <f ca="1">_xll.DBRW($B$9,$E$11,$H$19,I$20,$E$12,$E$13,$E$14,$E$15,$E$16,$B200)</f>
        <v>0</v>
      </c>
      <c r="J200" s="2">
        <f ca="1">_xll.DBRW($B$9,$E$11,$H$19,J$20,$E$12,$E$13,$E$14,$E$15,$E$16,$B200)</f>
        <v>0</v>
      </c>
    </row>
    <row r="201" spans="1:10" x14ac:dyDescent="0.25">
      <c r="A201" s="2" t="str">
        <f ca="1">IF(_xll.TM1RPTELISCONSOLIDATED($B$21,$B201),IF(_xll.TM1RPTELLEV($B$21,$B201)&lt;=3,_xll.TM1RPTELLEV($B$21,$B201),"D"),"N")</f>
        <v>N</v>
      </c>
      <c r="B201" s="33" t="s">
        <v>1622</v>
      </c>
      <c r="C201" s="10" t="str">
        <f ca="1">_xll.DBRA("tango_core_model:Indicator",$B201,$E$17)</f>
        <v>M - Part de la variation du coût de Maintenance due à l'évolution des ratios de niveau 2</v>
      </c>
      <c r="D201" s="10" t="str">
        <f ca="1">_xll.DBRA("tango_core_model:Indicator",$B201,"Source_Indicator")</f>
        <v/>
      </c>
      <c r="E201" s="40">
        <f ca="1">_xll.DBRW($B$9,$E$11,$E$19,E$20,$E$12,$E$13,$E$14,$E$15,$E$16,$B201)</f>
        <v>0</v>
      </c>
      <c r="F201" s="40">
        <f ca="1">_xll.DBRW($B$9,$E$11,$E$19,F$20,$E$12,$E$13,$E$14,$E$15,$E$16,$B201)</f>
        <v>0</v>
      </c>
      <c r="G201" s="41">
        <f ca="1">_xll.DBRW($B$9,$E$11,$E$19,G$20,$E$12,$E$13,$E$14,$E$15,$E$16,$B201)</f>
        <v>0</v>
      </c>
      <c r="H201" s="10">
        <f ca="1">_xll.DBRW($B$9,$E$11,$H$19,H$20,$E$12,$E$13,$E$14,$E$15,$E$16,$B201)</f>
        <v>0</v>
      </c>
      <c r="I201" s="10">
        <f ca="1">_xll.DBRW($B$9,$E$11,$H$19,I$20,$E$12,$E$13,$E$14,$E$15,$E$16,$B201)</f>
        <v>0</v>
      </c>
      <c r="J201" s="10">
        <f ca="1">_xll.DBRW($B$9,$E$11,$H$19,J$20,$E$12,$E$13,$E$14,$E$15,$E$16,$B201)</f>
        <v>0</v>
      </c>
    </row>
    <row r="202" spans="1:10" x14ac:dyDescent="0.25">
      <c r="A202" s="2" t="str">
        <f ca="1">IF(_xll.TM1RPTELISCONSOLIDATED($B$21,$B202),IF(_xll.TM1RPTELLEV($B$21,$B202)&lt;=3,_xll.TM1RPTELLEV($B$21,$B202),"D"),"N")</f>
        <v>N</v>
      </c>
      <c r="B202" s="34" t="s">
        <v>1623</v>
      </c>
      <c r="C202" s="2" t="str">
        <f ca="1">_xll.DBRA("tango_core_model:Indicator",$B202,$E$17)</f>
        <v>M1 - Variance du coût de Maintenance - Effet Coût</v>
      </c>
      <c r="D202" s="2" t="str">
        <f ca="1">_xll.DBRA("tango_core_model:Indicator",$B202,"Source_Indicator")</f>
        <v>calc</v>
      </c>
      <c r="E202" s="42">
        <f ca="1">_xll.DBRW($B$9,$E$11,$E$19,E$20,$E$12,$E$13,$E$14,$E$15,$E$16,$B202)</f>
        <v>0</v>
      </c>
      <c r="F202" s="42">
        <f ca="1">_xll.DBRW($B$9,$E$11,$E$19,F$20,$E$12,$E$13,$E$14,$E$15,$E$16,$B202)</f>
        <v>0</v>
      </c>
      <c r="G202" s="43">
        <f ca="1">_xll.DBRW($B$9,$E$11,$E$19,G$20,$E$12,$E$13,$E$14,$E$15,$E$16,$B202)</f>
        <v>0</v>
      </c>
      <c r="H202" s="2">
        <f ca="1">_xll.DBRW($B$9,$E$11,$H$19,H$20,$E$12,$E$13,$E$14,$E$15,$E$16,$B202)</f>
        <v>0</v>
      </c>
      <c r="I202" s="2">
        <f ca="1">_xll.DBRW($B$9,$E$11,$H$19,I$20,$E$12,$E$13,$E$14,$E$15,$E$16,$B202)</f>
        <v>0</v>
      </c>
      <c r="J202" s="2">
        <f ca="1">_xll.DBRW($B$9,$E$11,$H$19,J$20,$E$12,$E$13,$E$14,$E$15,$E$16,$B202)</f>
        <v>0</v>
      </c>
    </row>
    <row r="203" spans="1:10" x14ac:dyDescent="0.25">
      <c r="A203" s="2" t="str">
        <f ca="1">IF(_xll.TM1RPTELISCONSOLIDATED($B$21,$B203),IF(_xll.TM1RPTELLEV($B$21,$B203)&lt;=3,_xll.TM1RPTELLEV($B$21,$B203),"D"),"N")</f>
        <v>N</v>
      </c>
      <c r="B203" s="34" t="s">
        <v>1624</v>
      </c>
      <c r="C203" s="2" t="str">
        <f ca="1">_xll.DBRA("tango_core_model:Indicator",$B203,$E$17)</f>
        <v>M2 - Variance du coût de Maintenance - Effet Efficacité</v>
      </c>
      <c r="D203" s="2" t="str">
        <f ca="1">_xll.DBRA("tango_core_model:Indicator",$B203,"Source_Indicator")</f>
        <v>calc</v>
      </c>
      <c r="E203" s="42">
        <f ca="1">_xll.DBRW($B$9,$E$11,$E$19,E$20,$E$12,$E$13,$E$14,$E$15,$E$16,$B203)</f>
        <v>0</v>
      </c>
      <c r="F203" s="42">
        <f ca="1">_xll.DBRW($B$9,$E$11,$E$19,F$20,$E$12,$E$13,$E$14,$E$15,$E$16,$B203)</f>
        <v>0</v>
      </c>
      <c r="G203" s="43">
        <f ca="1">_xll.DBRW($B$9,$E$11,$E$19,G$20,$E$12,$E$13,$E$14,$E$15,$E$16,$B203)</f>
        <v>0</v>
      </c>
      <c r="H203" s="2">
        <f ca="1">_xll.DBRW($B$9,$E$11,$H$19,H$20,$E$12,$E$13,$E$14,$E$15,$E$16,$B203)</f>
        <v>0</v>
      </c>
      <c r="I203" s="2">
        <f ca="1">_xll.DBRW($B$9,$E$11,$H$19,I$20,$E$12,$E$13,$E$14,$E$15,$E$16,$B203)</f>
        <v>0</v>
      </c>
      <c r="J203" s="2">
        <f ca="1">_xll.DBRW($B$9,$E$11,$H$19,J$20,$E$12,$E$13,$E$14,$E$15,$E$16,$B203)</f>
        <v>0</v>
      </c>
    </row>
    <row r="204" spans="1:10" x14ac:dyDescent="0.25">
      <c r="A204" s="2" t="str">
        <f ca="1">IF(_xll.TM1RPTELISCONSOLIDATED($B$21,$B204),IF(_xll.TM1RPTELLEV($B$21,$B204)&lt;=3,_xll.TM1RPTELLEV($B$21,$B204),"D"),"N")</f>
        <v>N</v>
      </c>
      <c r="B204" s="34" t="s">
        <v>1625</v>
      </c>
      <c r="C204" s="2" t="str">
        <f ca="1">_xll.DBRA("tango_core_model:Indicator",$B204,$E$17)</f>
        <v>M3 - Variance du coût de Maintenance - Effet Prix</v>
      </c>
      <c r="D204" s="2" t="str">
        <f ca="1">_xll.DBRA("tango_core_model:Indicator",$B204,"Source_Indicator")</f>
        <v>calc</v>
      </c>
      <c r="E204" s="42">
        <f ca="1">_xll.DBRW($B$9,$E$11,$E$19,E$20,$E$12,$E$13,$E$14,$E$15,$E$16,$B204)</f>
        <v>0</v>
      </c>
      <c r="F204" s="42">
        <f ca="1">_xll.DBRW($B$9,$E$11,$E$19,F$20,$E$12,$E$13,$E$14,$E$15,$E$16,$B204)</f>
        <v>0</v>
      </c>
      <c r="G204" s="43">
        <f ca="1">_xll.DBRW($B$9,$E$11,$E$19,G$20,$E$12,$E$13,$E$14,$E$15,$E$16,$B204)</f>
        <v>0</v>
      </c>
      <c r="H204" s="2">
        <f ca="1">_xll.DBRW($B$9,$E$11,$H$19,H$20,$E$12,$E$13,$E$14,$E$15,$E$16,$B204)</f>
        <v>0</v>
      </c>
      <c r="I204" s="2">
        <f ca="1">_xll.DBRW($B$9,$E$11,$H$19,I$20,$E$12,$E$13,$E$14,$E$15,$E$16,$B204)</f>
        <v>0</v>
      </c>
      <c r="J204" s="2">
        <f ca="1">_xll.DBRW($B$9,$E$11,$H$19,J$20,$E$12,$E$13,$E$14,$E$15,$E$16,$B204)</f>
        <v>0</v>
      </c>
    </row>
    <row r="205" spans="1:10" x14ac:dyDescent="0.25">
      <c r="A205" s="2" t="str">
        <f ca="1">IF(_xll.TM1RPTELISCONSOLIDATED($B$21,$B205),IF(_xll.TM1RPTELLEV($B$21,$B205)&lt;=3,_xll.TM1RPTELLEV($B$21,$B205),"D"),"N")</f>
        <v>N</v>
      </c>
      <c r="B205" s="34" t="s">
        <v>1626</v>
      </c>
      <c r="C205" s="2" t="str">
        <f ca="1">_xll.DBRA("tango_core_model:Indicator",$B205,$E$17)</f>
        <v>M - Effet composite</v>
      </c>
      <c r="D205" s="2" t="str">
        <f ca="1">_xll.DBRA("tango_core_model:Indicator",$B205,"Source_Indicator")</f>
        <v>calc</v>
      </c>
      <c r="E205" s="42">
        <f ca="1">_xll.DBRW($B$9,$E$11,$E$19,E$20,$E$12,$E$13,$E$14,$E$15,$E$16,$B205)</f>
        <v>0</v>
      </c>
      <c r="F205" s="42">
        <f ca="1">_xll.DBRW($B$9,$E$11,$E$19,F$20,$E$12,$E$13,$E$14,$E$15,$E$16,$B205)</f>
        <v>0</v>
      </c>
      <c r="G205" s="43">
        <f ca="1">_xll.DBRW($B$9,$E$11,$E$19,G$20,$E$12,$E$13,$E$14,$E$15,$E$16,$B205)</f>
        <v>0</v>
      </c>
      <c r="H205" s="2">
        <f ca="1">_xll.DBRW($B$9,$E$11,$H$19,H$20,$E$12,$E$13,$E$14,$E$15,$E$16,$B205)</f>
        <v>0</v>
      </c>
      <c r="I205" s="2">
        <f ca="1">_xll.DBRW($B$9,$E$11,$H$19,I$20,$E$12,$E$13,$E$14,$E$15,$E$16,$B205)</f>
        <v>0</v>
      </c>
      <c r="J205" s="2">
        <f ca="1">_xll.DBRW($B$9,$E$11,$H$19,J$20,$E$12,$E$13,$E$14,$E$15,$E$16,$B205)</f>
        <v>0</v>
      </c>
    </row>
    <row r="206" spans="1:10" x14ac:dyDescent="0.25">
      <c r="A206" s="2" t="str">
        <f ca="1">IF(_xll.TM1RPTELISCONSOLIDATED($B$21,$B206),IF(_xll.TM1RPTELLEV($B$21,$B206)&lt;=3,_xll.TM1RPTELLEV($B$21,$B206),"D"),"N")</f>
        <v>N</v>
      </c>
      <c r="B206" s="34" t="s">
        <v>1627</v>
      </c>
      <c r="C206" s="2" t="str">
        <f ca="1">_xll.DBRA("tango_core_model:Indicator",$B206,$E$17)</f>
        <v>M - Variance du coût non détaillée du fait d'unité(s) d'œuvre manquante(s)</v>
      </c>
      <c r="D206" s="2" t="str">
        <f ca="1">_xll.DBRA("tango_core_model:Indicator",$B206,"Source_Indicator")</f>
        <v>calc</v>
      </c>
      <c r="E206" s="42">
        <f ca="1">_xll.DBRW($B$9,$E$11,$E$19,E$20,$E$12,$E$13,$E$14,$E$15,$E$16,$B206)</f>
        <v>0</v>
      </c>
      <c r="F206" s="42">
        <f ca="1">_xll.DBRW($B$9,$E$11,$E$19,F$20,$E$12,$E$13,$E$14,$E$15,$E$16,$B206)</f>
        <v>0</v>
      </c>
      <c r="G206" s="43">
        <f ca="1">_xll.DBRW($B$9,$E$11,$E$19,G$20,$E$12,$E$13,$E$14,$E$15,$E$16,$B206)</f>
        <v>0</v>
      </c>
      <c r="H206" s="2">
        <f ca="1">_xll.DBRW($B$9,$E$11,$H$19,H$20,$E$12,$E$13,$E$14,$E$15,$E$16,$B206)</f>
        <v>0</v>
      </c>
      <c r="I206" s="2">
        <f ca="1">_xll.DBRW($B$9,$E$11,$H$19,I$20,$E$12,$E$13,$E$14,$E$15,$E$16,$B206)</f>
        <v>0</v>
      </c>
      <c r="J206" s="2">
        <f ca="1">_xll.DBRW($B$9,$E$11,$H$19,J$20,$E$12,$E$13,$E$14,$E$15,$E$16,$B206)</f>
        <v>0</v>
      </c>
    </row>
    <row r="207" spans="1:10" x14ac:dyDescent="0.25">
      <c r="A207" s="2" t="str">
        <f ca="1">IF(_xll.TM1RPTELISCONSOLIDATED($B$21,$B207),IF(_xll.TM1RPTELLEV($B$21,$B207)&lt;=3,_xll.TM1RPTELLEV($B$21,$B207),"D"),"N")</f>
        <v>N</v>
      </c>
      <c r="B207" s="33" t="s">
        <v>1628</v>
      </c>
      <c r="C207" s="10" t="str">
        <f ca="1">_xll.DBRA("tango_core_model:Indicator",$B207,$E$17)</f>
        <v>E - Part de la variation du coût d'Energie due à l'évolution des ratios de niveau 2</v>
      </c>
      <c r="D207" s="10" t="str">
        <f ca="1">_xll.DBRA("tango_core_model:Indicator",$B207,"Source_Indicator")</f>
        <v/>
      </c>
      <c r="E207" s="40">
        <f ca="1">_xll.DBRW($B$9,$E$11,$E$19,E$20,$E$12,$E$13,$E$14,$E$15,$E$16,$B207)</f>
        <v>0</v>
      </c>
      <c r="F207" s="40">
        <f ca="1">_xll.DBRW($B$9,$E$11,$E$19,F$20,$E$12,$E$13,$E$14,$E$15,$E$16,$B207)</f>
        <v>0</v>
      </c>
      <c r="G207" s="41">
        <f ca="1">_xll.DBRW($B$9,$E$11,$E$19,G$20,$E$12,$E$13,$E$14,$E$15,$E$16,$B207)</f>
        <v>0</v>
      </c>
      <c r="H207" s="10">
        <f ca="1">_xll.DBRW($B$9,$E$11,$H$19,H$20,$E$12,$E$13,$E$14,$E$15,$E$16,$B207)</f>
        <v>0</v>
      </c>
      <c r="I207" s="10">
        <f ca="1">_xll.DBRW($B$9,$E$11,$H$19,I$20,$E$12,$E$13,$E$14,$E$15,$E$16,$B207)</f>
        <v>0</v>
      </c>
      <c r="J207" s="10">
        <f ca="1">_xll.DBRW($B$9,$E$11,$H$19,J$20,$E$12,$E$13,$E$14,$E$15,$E$16,$B207)</f>
        <v>0</v>
      </c>
    </row>
    <row r="208" spans="1:10" x14ac:dyDescent="0.25">
      <c r="A208" s="2" t="str">
        <f ca="1">IF(_xll.TM1RPTELISCONSOLIDATED($B$21,$B208),IF(_xll.TM1RPTELLEV($B$21,$B208)&lt;=3,_xll.TM1RPTELLEV($B$21,$B208),"D"),"N")</f>
        <v>N</v>
      </c>
      <c r="B208" s="34" t="s">
        <v>1629</v>
      </c>
      <c r="C208" s="2" t="str">
        <f ca="1">_xll.DBRA("tango_core_model:Indicator",$B208,$E$17)</f>
        <v>E1 - Variation du coût d'Energie - Effet Coût</v>
      </c>
      <c r="D208" s="2" t="str">
        <f ca="1">_xll.DBRA("tango_core_model:Indicator",$B208,"Source_Indicator")</f>
        <v>calc</v>
      </c>
      <c r="E208" s="42">
        <f ca="1">_xll.DBRW($B$9,$E$11,$E$19,E$20,$E$12,$E$13,$E$14,$E$15,$E$16,$B208)</f>
        <v>0</v>
      </c>
      <c r="F208" s="42">
        <f ca="1">_xll.DBRW($B$9,$E$11,$E$19,F$20,$E$12,$E$13,$E$14,$E$15,$E$16,$B208)</f>
        <v>0</v>
      </c>
      <c r="G208" s="43">
        <f ca="1">_xll.DBRW($B$9,$E$11,$E$19,G$20,$E$12,$E$13,$E$14,$E$15,$E$16,$B208)</f>
        <v>0</v>
      </c>
      <c r="H208" s="2">
        <f ca="1">_xll.DBRW($B$9,$E$11,$H$19,H$20,$E$12,$E$13,$E$14,$E$15,$E$16,$B208)</f>
        <v>0</v>
      </c>
      <c r="I208" s="2">
        <f ca="1">_xll.DBRW($B$9,$E$11,$H$19,I$20,$E$12,$E$13,$E$14,$E$15,$E$16,$B208)</f>
        <v>0</v>
      </c>
      <c r="J208" s="2">
        <f ca="1">_xll.DBRW($B$9,$E$11,$H$19,J$20,$E$12,$E$13,$E$14,$E$15,$E$16,$B208)</f>
        <v>0</v>
      </c>
    </row>
    <row r="209" spans="1:10" x14ac:dyDescent="0.25">
      <c r="A209" s="2" t="str">
        <f ca="1">IF(_xll.TM1RPTELISCONSOLIDATED($B$21,$B209),IF(_xll.TM1RPTELLEV($B$21,$B209)&lt;=3,_xll.TM1RPTELLEV($B$21,$B209),"D"),"N")</f>
        <v>N</v>
      </c>
      <c r="B209" s="34" t="s">
        <v>1630</v>
      </c>
      <c r="C209" s="2" t="str">
        <f ca="1">_xll.DBRA("tango_core_model:Indicator",$B209,$E$17)</f>
        <v>E2 - Variation du coût d'Energie - Effet Efficacité</v>
      </c>
      <c r="D209" s="2" t="str">
        <f ca="1">_xll.DBRA("tango_core_model:Indicator",$B209,"Source_Indicator")</f>
        <v>calc</v>
      </c>
      <c r="E209" s="42">
        <f ca="1">_xll.DBRW($B$9,$E$11,$E$19,E$20,$E$12,$E$13,$E$14,$E$15,$E$16,$B209)</f>
        <v>0</v>
      </c>
      <c r="F209" s="42">
        <f ca="1">_xll.DBRW($B$9,$E$11,$E$19,F$20,$E$12,$E$13,$E$14,$E$15,$E$16,$B209)</f>
        <v>0</v>
      </c>
      <c r="G209" s="43">
        <f ca="1">_xll.DBRW($B$9,$E$11,$E$19,G$20,$E$12,$E$13,$E$14,$E$15,$E$16,$B209)</f>
        <v>0</v>
      </c>
      <c r="H209" s="2">
        <f ca="1">_xll.DBRW($B$9,$E$11,$H$19,H$20,$E$12,$E$13,$E$14,$E$15,$E$16,$B209)</f>
        <v>0</v>
      </c>
      <c r="I209" s="2">
        <f ca="1">_xll.DBRW($B$9,$E$11,$H$19,I$20,$E$12,$E$13,$E$14,$E$15,$E$16,$B209)</f>
        <v>0</v>
      </c>
      <c r="J209" s="2">
        <f ca="1">_xll.DBRW($B$9,$E$11,$H$19,J$20,$E$12,$E$13,$E$14,$E$15,$E$16,$B209)</f>
        <v>0</v>
      </c>
    </row>
    <row r="210" spans="1:10" x14ac:dyDescent="0.25">
      <c r="A210" s="2" t="str">
        <f ca="1">IF(_xll.TM1RPTELISCONSOLIDATED($B$21,$B210),IF(_xll.TM1RPTELLEV($B$21,$B210)&lt;=3,_xll.TM1RPTELLEV($B$21,$B210),"D"),"N")</f>
        <v>N</v>
      </c>
      <c r="B210" s="34" t="s">
        <v>1631</v>
      </c>
      <c r="C210" s="2" t="str">
        <f ca="1">_xll.DBRA("tango_core_model:Indicator",$B210,$E$17)</f>
        <v>E3 - Variation du coût d'Energie - Effet Prix</v>
      </c>
      <c r="D210" s="2" t="str">
        <f ca="1">_xll.DBRA("tango_core_model:Indicator",$B210,"Source_Indicator")</f>
        <v>calc</v>
      </c>
      <c r="E210" s="42">
        <f ca="1">_xll.DBRW($B$9,$E$11,$E$19,E$20,$E$12,$E$13,$E$14,$E$15,$E$16,$B210)</f>
        <v>0</v>
      </c>
      <c r="F210" s="42">
        <f ca="1">_xll.DBRW($B$9,$E$11,$E$19,F$20,$E$12,$E$13,$E$14,$E$15,$E$16,$B210)</f>
        <v>0</v>
      </c>
      <c r="G210" s="43">
        <f ca="1">_xll.DBRW($B$9,$E$11,$E$19,G$20,$E$12,$E$13,$E$14,$E$15,$E$16,$B210)</f>
        <v>0</v>
      </c>
      <c r="H210" s="2">
        <f ca="1">_xll.DBRW($B$9,$E$11,$H$19,H$20,$E$12,$E$13,$E$14,$E$15,$E$16,$B210)</f>
        <v>0</v>
      </c>
      <c r="I210" s="2">
        <f ca="1">_xll.DBRW($B$9,$E$11,$H$19,I$20,$E$12,$E$13,$E$14,$E$15,$E$16,$B210)</f>
        <v>0</v>
      </c>
      <c r="J210" s="2">
        <f ca="1">_xll.DBRW($B$9,$E$11,$H$19,J$20,$E$12,$E$13,$E$14,$E$15,$E$16,$B210)</f>
        <v>0</v>
      </c>
    </row>
    <row r="211" spans="1:10" x14ac:dyDescent="0.25">
      <c r="A211" s="2" t="str">
        <f ca="1">IF(_xll.TM1RPTELISCONSOLIDATED($B$21,$B211),IF(_xll.TM1RPTELLEV($B$21,$B211)&lt;=3,_xll.TM1RPTELLEV($B$21,$B211),"D"),"N")</f>
        <v>N</v>
      </c>
      <c r="B211" s="34" t="s">
        <v>1632</v>
      </c>
      <c r="C211" s="2" t="str">
        <f ca="1">_xll.DBRA("tango_core_model:Indicator",$B211,$E$17)</f>
        <v>E - Effet composite</v>
      </c>
      <c r="D211" s="2" t="str">
        <f ca="1">_xll.DBRA("tango_core_model:Indicator",$B211,"Source_Indicator")</f>
        <v>calc</v>
      </c>
      <c r="E211" s="42">
        <f ca="1">_xll.DBRW($B$9,$E$11,$E$19,E$20,$E$12,$E$13,$E$14,$E$15,$E$16,$B211)</f>
        <v>0</v>
      </c>
      <c r="F211" s="42">
        <f ca="1">_xll.DBRW($B$9,$E$11,$E$19,F$20,$E$12,$E$13,$E$14,$E$15,$E$16,$B211)</f>
        <v>0</v>
      </c>
      <c r="G211" s="43">
        <f ca="1">_xll.DBRW($B$9,$E$11,$E$19,G$20,$E$12,$E$13,$E$14,$E$15,$E$16,$B211)</f>
        <v>0</v>
      </c>
      <c r="H211" s="2">
        <f ca="1">_xll.DBRW($B$9,$E$11,$H$19,H$20,$E$12,$E$13,$E$14,$E$15,$E$16,$B211)</f>
        <v>0</v>
      </c>
      <c r="I211" s="2">
        <f ca="1">_xll.DBRW($B$9,$E$11,$H$19,I$20,$E$12,$E$13,$E$14,$E$15,$E$16,$B211)</f>
        <v>0</v>
      </c>
      <c r="J211" s="2">
        <f ca="1">_xll.DBRW($B$9,$E$11,$H$19,J$20,$E$12,$E$13,$E$14,$E$15,$E$16,$B211)</f>
        <v>0</v>
      </c>
    </row>
    <row r="212" spans="1:10" x14ac:dyDescent="0.25">
      <c r="A212" s="2" t="str">
        <f ca="1">IF(_xll.TM1RPTELISCONSOLIDATED($B$21,$B212),IF(_xll.TM1RPTELLEV($B$21,$B212)&lt;=3,_xll.TM1RPTELLEV($B$21,$B212),"D"),"N")</f>
        <v>N</v>
      </c>
      <c r="B212" s="34" t="s">
        <v>1633</v>
      </c>
      <c r="C212" s="2" t="str">
        <f ca="1">_xll.DBRA("tango_core_model:Indicator",$B212,$E$17)</f>
        <v>E - Variation du coût non détaillée du fait d'unité(s) d'œuvre manquante(s)</v>
      </c>
      <c r="D212" s="2" t="str">
        <f ca="1">_xll.DBRA("tango_core_model:Indicator",$B212,"Source_Indicator")</f>
        <v>calc</v>
      </c>
      <c r="E212" s="42">
        <f ca="1">_xll.DBRW($B$9,$E$11,$E$19,E$20,$E$12,$E$13,$E$14,$E$15,$E$16,$B212)</f>
        <v>0</v>
      </c>
      <c r="F212" s="42">
        <f ca="1">_xll.DBRW($B$9,$E$11,$E$19,F$20,$E$12,$E$13,$E$14,$E$15,$E$16,$B212)</f>
        <v>0</v>
      </c>
      <c r="G212" s="43">
        <f ca="1">_xll.DBRW($B$9,$E$11,$E$19,G$20,$E$12,$E$13,$E$14,$E$15,$E$16,$B212)</f>
        <v>0</v>
      </c>
      <c r="H212" s="2">
        <f ca="1">_xll.DBRW($B$9,$E$11,$H$19,H$20,$E$12,$E$13,$E$14,$E$15,$E$16,$B212)</f>
        <v>0</v>
      </c>
      <c r="I212" s="2">
        <f ca="1">_xll.DBRW($B$9,$E$11,$H$19,I$20,$E$12,$E$13,$E$14,$E$15,$E$16,$B212)</f>
        <v>0</v>
      </c>
      <c r="J212" s="2">
        <f ca="1">_xll.DBRW($B$9,$E$11,$H$19,J$20,$E$12,$E$13,$E$14,$E$15,$E$16,$B212)</f>
        <v>0</v>
      </c>
    </row>
    <row r="213" spans="1:10" x14ac:dyDescent="0.25">
      <c r="A213" s="2" t="str">
        <f ca="1">IF(_xll.TM1RPTELISCONSOLIDATED($B$21,$B213),IF(_xll.TM1RPTELLEV($B$21,$B213)&lt;=3,_xll.TM1RPTELLEV($B$21,$B213),"D"),"N")</f>
        <v>N</v>
      </c>
      <c r="B213" s="33" t="s">
        <v>1634</v>
      </c>
      <c r="C213" s="10" t="str">
        <f ca="1">_xll.DBRA("tango_core_model:Indicator",$B213,$E$17)</f>
        <v>F - Part de la variation du coût de Flotte due à l'évolution des ratios de niveau 2</v>
      </c>
      <c r="D213" s="10" t="str">
        <f ca="1">_xll.DBRA("tango_core_model:Indicator",$B213,"Source_Indicator")</f>
        <v/>
      </c>
      <c r="E213" s="40">
        <f ca="1">_xll.DBRW($B$9,$E$11,$E$19,E$20,$E$12,$E$13,$E$14,$E$15,$E$16,$B213)</f>
        <v>0</v>
      </c>
      <c r="F213" s="40">
        <f ca="1">_xll.DBRW($B$9,$E$11,$E$19,F$20,$E$12,$E$13,$E$14,$E$15,$E$16,$B213)</f>
        <v>0</v>
      </c>
      <c r="G213" s="41">
        <f ca="1">_xll.DBRW($B$9,$E$11,$E$19,G$20,$E$12,$E$13,$E$14,$E$15,$E$16,$B213)</f>
        <v>0</v>
      </c>
      <c r="H213" s="10">
        <f ca="1">_xll.DBRW($B$9,$E$11,$H$19,H$20,$E$12,$E$13,$E$14,$E$15,$E$16,$B213)</f>
        <v>0</v>
      </c>
      <c r="I213" s="10">
        <f ca="1">_xll.DBRW($B$9,$E$11,$H$19,I$20,$E$12,$E$13,$E$14,$E$15,$E$16,$B213)</f>
        <v>0</v>
      </c>
      <c r="J213" s="10">
        <f ca="1">_xll.DBRW($B$9,$E$11,$H$19,J$20,$E$12,$E$13,$E$14,$E$15,$E$16,$B213)</f>
        <v>0</v>
      </c>
    </row>
    <row r="214" spans="1:10" x14ac:dyDescent="0.25">
      <c r="A214" s="2" t="str">
        <f ca="1">IF(_xll.TM1RPTELISCONSOLIDATED($B$21,$B214),IF(_xll.TM1RPTELLEV($B$21,$B214)&lt;=3,_xll.TM1RPTELLEV($B$21,$B214),"D"),"N")</f>
        <v>N</v>
      </c>
      <c r="B214" s="34" t="s">
        <v>1635</v>
      </c>
      <c r="C214" s="2" t="str">
        <f ca="1">_xll.DBRA("tango_core_model:Indicator",$B214,$E$17)</f>
        <v>F1 - Variation du coût de la Flotte - Effet Coût</v>
      </c>
      <c r="D214" s="2" t="str">
        <f ca="1">_xll.DBRA("tango_core_model:Indicator",$B214,"Source_Indicator")</f>
        <v>calc</v>
      </c>
      <c r="E214" s="42">
        <f ca="1">_xll.DBRW($B$9,$E$11,$E$19,E$20,$E$12,$E$13,$E$14,$E$15,$E$16,$B214)</f>
        <v>0</v>
      </c>
      <c r="F214" s="42">
        <f ca="1">_xll.DBRW($B$9,$E$11,$E$19,F$20,$E$12,$E$13,$E$14,$E$15,$E$16,$B214)</f>
        <v>0</v>
      </c>
      <c r="G214" s="43">
        <f ca="1">_xll.DBRW($B$9,$E$11,$E$19,G$20,$E$12,$E$13,$E$14,$E$15,$E$16,$B214)</f>
        <v>0</v>
      </c>
      <c r="H214" s="2">
        <f ca="1">_xll.DBRW($B$9,$E$11,$H$19,H$20,$E$12,$E$13,$E$14,$E$15,$E$16,$B214)</f>
        <v>0</v>
      </c>
      <c r="I214" s="2">
        <f ca="1">_xll.DBRW($B$9,$E$11,$H$19,I$20,$E$12,$E$13,$E$14,$E$15,$E$16,$B214)</f>
        <v>0</v>
      </c>
      <c r="J214" s="2">
        <f ca="1">_xll.DBRW($B$9,$E$11,$H$19,J$20,$E$12,$E$13,$E$14,$E$15,$E$16,$B214)</f>
        <v>0</v>
      </c>
    </row>
    <row r="215" spans="1:10" x14ac:dyDescent="0.25">
      <c r="A215" s="2" t="str">
        <f ca="1">IF(_xll.TM1RPTELISCONSOLIDATED($B$21,$B215),IF(_xll.TM1RPTELLEV($B$21,$B215)&lt;=3,_xll.TM1RPTELLEV($B$21,$B215),"D"),"N")</f>
        <v>N</v>
      </c>
      <c r="B215" s="34" t="s">
        <v>1636</v>
      </c>
      <c r="C215" s="2" t="str">
        <f ca="1">_xll.DBRA("tango_core_model:Indicator",$B215,$E$17)</f>
        <v>F2 - Variation du coût de la Flotte - Effet Efficacité</v>
      </c>
      <c r="D215" s="2" t="str">
        <f ca="1">_xll.DBRA("tango_core_model:Indicator",$B215,"Source_Indicator")</f>
        <v>calc</v>
      </c>
      <c r="E215" s="42">
        <f ca="1">_xll.DBRW($B$9,$E$11,$E$19,E$20,$E$12,$E$13,$E$14,$E$15,$E$16,$B215)</f>
        <v>0</v>
      </c>
      <c r="F215" s="42">
        <f ca="1">_xll.DBRW($B$9,$E$11,$E$19,F$20,$E$12,$E$13,$E$14,$E$15,$E$16,$B215)</f>
        <v>0</v>
      </c>
      <c r="G215" s="43">
        <f ca="1">_xll.DBRW($B$9,$E$11,$E$19,G$20,$E$12,$E$13,$E$14,$E$15,$E$16,$B215)</f>
        <v>0</v>
      </c>
      <c r="H215" s="2">
        <f ca="1">_xll.DBRW($B$9,$E$11,$H$19,H$20,$E$12,$E$13,$E$14,$E$15,$E$16,$B215)</f>
        <v>0</v>
      </c>
      <c r="I215" s="2">
        <f ca="1">_xll.DBRW($B$9,$E$11,$H$19,I$20,$E$12,$E$13,$E$14,$E$15,$E$16,$B215)</f>
        <v>0</v>
      </c>
      <c r="J215" s="2">
        <f ca="1">_xll.DBRW($B$9,$E$11,$H$19,J$20,$E$12,$E$13,$E$14,$E$15,$E$16,$B215)</f>
        <v>0</v>
      </c>
    </row>
    <row r="216" spans="1:10" x14ac:dyDescent="0.25">
      <c r="A216" s="2" t="str">
        <f ca="1">IF(_xll.TM1RPTELISCONSOLIDATED($B$21,$B216),IF(_xll.TM1RPTELLEV($B$21,$B216)&lt;=3,_xll.TM1RPTELLEV($B$21,$B216),"D"),"N")</f>
        <v>N</v>
      </c>
      <c r="B216" s="34" t="s">
        <v>1637</v>
      </c>
      <c r="C216" s="2" t="str">
        <f ca="1">_xll.DBRA("tango_core_model:Indicator",$B216,$E$17)</f>
        <v>F3 - Variation du coût de la Flotte - Effet Prix</v>
      </c>
      <c r="D216" s="2" t="str">
        <f ca="1">_xll.DBRA("tango_core_model:Indicator",$B216,"Source_Indicator")</f>
        <v>calc</v>
      </c>
      <c r="E216" s="42">
        <f ca="1">_xll.DBRW($B$9,$E$11,$E$19,E$20,$E$12,$E$13,$E$14,$E$15,$E$16,$B216)</f>
        <v>0</v>
      </c>
      <c r="F216" s="42">
        <f ca="1">_xll.DBRW($B$9,$E$11,$E$19,F$20,$E$12,$E$13,$E$14,$E$15,$E$16,$B216)</f>
        <v>0</v>
      </c>
      <c r="G216" s="43">
        <f ca="1">_xll.DBRW($B$9,$E$11,$E$19,G$20,$E$12,$E$13,$E$14,$E$15,$E$16,$B216)</f>
        <v>0</v>
      </c>
      <c r="H216" s="2">
        <f ca="1">_xll.DBRW($B$9,$E$11,$H$19,H$20,$E$12,$E$13,$E$14,$E$15,$E$16,$B216)</f>
        <v>0</v>
      </c>
      <c r="I216" s="2">
        <f ca="1">_xll.DBRW($B$9,$E$11,$H$19,I$20,$E$12,$E$13,$E$14,$E$15,$E$16,$B216)</f>
        <v>0</v>
      </c>
      <c r="J216" s="2">
        <f ca="1">_xll.DBRW($B$9,$E$11,$H$19,J$20,$E$12,$E$13,$E$14,$E$15,$E$16,$B216)</f>
        <v>0</v>
      </c>
    </row>
    <row r="217" spans="1:10" x14ac:dyDescent="0.25">
      <c r="A217" s="2" t="str">
        <f ca="1">IF(_xll.TM1RPTELISCONSOLIDATED($B$21,$B217),IF(_xll.TM1RPTELLEV($B$21,$B217)&lt;=3,_xll.TM1RPTELLEV($B$21,$B217),"D"),"N")</f>
        <v>N</v>
      </c>
      <c r="B217" s="34" t="s">
        <v>1638</v>
      </c>
      <c r="C217" s="2" t="str">
        <f ca="1">_xll.DBRA("tango_core_model:Indicator",$B217,$E$17)</f>
        <v>F - Effet composite</v>
      </c>
      <c r="D217" s="2" t="str">
        <f ca="1">_xll.DBRA("tango_core_model:Indicator",$B217,"Source_Indicator")</f>
        <v>calc</v>
      </c>
      <c r="E217" s="42">
        <f ca="1">_xll.DBRW($B$9,$E$11,$E$19,E$20,$E$12,$E$13,$E$14,$E$15,$E$16,$B217)</f>
        <v>0</v>
      </c>
      <c r="F217" s="42">
        <f ca="1">_xll.DBRW($B$9,$E$11,$E$19,F$20,$E$12,$E$13,$E$14,$E$15,$E$16,$B217)</f>
        <v>0</v>
      </c>
      <c r="G217" s="43">
        <f ca="1">_xll.DBRW($B$9,$E$11,$E$19,G$20,$E$12,$E$13,$E$14,$E$15,$E$16,$B217)</f>
        <v>0</v>
      </c>
      <c r="H217" s="2">
        <f ca="1">_xll.DBRW($B$9,$E$11,$H$19,H$20,$E$12,$E$13,$E$14,$E$15,$E$16,$B217)</f>
        <v>0</v>
      </c>
      <c r="I217" s="2">
        <f ca="1">_xll.DBRW($B$9,$E$11,$H$19,I$20,$E$12,$E$13,$E$14,$E$15,$E$16,$B217)</f>
        <v>0</v>
      </c>
      <c r="J217" s="2">
        <f ca="1">_xll.DBRW($B$9,$E$11,$H$19,J$20,$E$12,$E$13,$E$14,$E$15,$E$16,$B217)</f>
        <v>0</v>
      </c>
    </row>
    <row r="218" spans="1:10" x14ac:dyDescent="0.25">
      <c r="A218" s="2" t="str">
        <f ca="1">IF(_xll.TM1RPTELISCONSOLIDATED($B$21,$B218),IF(_xll.TM1RPTELLEV($B$21,$B218)&lt;=3,_xll.TM1RPTELLEV($B$21,$B218),"D"),"N")</f>
        <v>N</v>
      </c>
      <c r="B218" s="34" t="s">
        <v>1639</v>
      </c>
      <c r="C218" s="2" t="str">
        <f ca="1">_xll.DBRA("tango_core_model:Indicator",$B218,$E$17)</f>
        <v>F - Variation du coût non détaillée du fait d'unité(s) d'œuvre manquante(s)</v>
      </c>
      <c r="D218" s="2" t="str">
        <f ca="1">_xll.DBRA("tango_core_model:Indicator",$B218,"Source_Indicator")</f>
        <v>calc</v>
      </c>
      <c r="E218" s="42">
        <f ca="1">_xll.DBRW($B$9,$E$11,$E$19,E$20,$E$12,$E$13,$E$14,$E$15,$E$16,$B218)</f>
        <v>0</v>
      </c>
      <c r="F218" s="42">
        <f ca="1">_xll.DBRW($B$9,$E$11,$E$19,F$20,$E$12,$E$13,$E$14,$E$15,$E$16,$B218)</f>
        <v>0</v>
      </c>
      <c r="G218" s="43">
        <f ca="1">_xll.DBRW($B$9,$E$11,$E$19,G$20,$E$12,$E$13,$E$14,$E$15,$E$16,$B218)</f>
        <v>0</v>
      </c>
      <c r="H218" s="2">
        <f ca="1">_xll.DBRW($B$9,$E$11,$H$19,H$20,$E$12,$E$13,$E$14,$E$15,$E$16,$B218)</f>
        <v>0</v>
      </c>
      <c r="I218" s="2">
        <f ca="1">_xll.DBRW($B$9,$E$11,$H$19,I$20,$E$12,$E$13,$E$14,$E$15,$E$16,$B218)</f>
        <v>0</v>
      </c>
      <c r="J218" s="2">
        <f ca="1">_xll.DBRW($B$9,$E$11,$H$19,J$20,$E$12,$E$13,$E$14,$E$15,$E$16,$B218)</f>
        <v>0</v>
      </c>
    </row>
    <row r="219" spans="1:10" x14ac:dyDescent="0.25">
      <c r="A219" s="2" t="str">
        <f ca="1">IF(_xll.TM1RPTELISCONSOLIDATED($B$21,$B219),IF(_xll.TM1RPTELLEV($B$21,$B219)&lt;=3,_xll.TM1RPTELLEV($B$21,$B219),"D"),"N")</f>
        <v>N</v>
      </c>
      <c r="B219" s="33" t="s">
        <v>1640</v>
      </c>
      <c r="C219" s="10" t="str">
        <f ca="1">_xll.DBRA("tango_core_model:Indicator",$B219,$E$17)</f>
        <v>O - Part de la variation des Autres coûts d'exp. due à l'évolution des ratios de niveau 2</v>
      </c>
      <c r="D219" s="10" t="str">
        <f ca="1">_xll.DBRA("tango_core_model:Indicator",$B219,"Source_Indicator")</f>
        <v/>
      </c>
      <c r="E219" s="40">
        <f ca="1">_xll.DBRW($B$9,$E$11,$E$19,E$20,$E$12,$E$13,$E$14,$E$15,$E$16,$B219)</f>
        <v>0</v>
      </c>
      <c r="F219" s="40">
        <f ca="1">_xll.DBRW($B$9,$E$11,$E$19,F$20,$E$12,$E$13,$E$14,$E$15,$E$16,$B219)</f>
        <v>0</v>
      </c>
      <c r="G219" s="41">
        <f ca="1">_xll.DBRW($B$9,$E$11,$E$19,G$20,$E$12,$E$13,$E$14,$E$15,$E$16,$B219)</f>
        <v>0</v>
      </c>
      <c r="H219" s="10">
        <f ca="1">_xll.DBRW($B$9,$E$11,$H$19,H$20,$E$12,$E$13,$E$14,$E$15,$E$16,$B219)</f>
        <v>0</v>
      </c>
      <c r="I219" s="10">
        <f ca="1">_xll.DBRW($B$9,$E$11,$H$19,I$20,$E$12,$E$13,$E$14,$E$15,$E$16,$B219)</f>
        <v>0</v>
      </c>
      <c r="J219" s="10">
        <f ca="1">_xll.DBRW($B$9,$E$11,$H$19,J$20,$E$12,$E$13,$E$14,$E$15,$E$16,$B219)</f>
        <v>0</v>
      </c>
    </row>
    <row r="220" spans="1:10" x14ac:dyDescent="0.25">
      <c r="A220" s="2" t="str">
        <f ca="1">IF(_xll.TM1RPTELISCONSOLIDATED($B$21,$B220),IF(_xll.TM1RPTELLEV($B$21,$B220)&lt;=3,_xll.TM1RPTELLEV($B$21,$B220),"D"),"N")</f>
        <v>N</v>
      </c>
      <c r="B220" s="34" t="s">
        <v>1641</v>
      </c>
      <c r="C220" s="2" t="str">
        <f ca="1">_xll.DBRA("tango_core_model:Indicator",$B220,$E$17)</f>
        <v>O1 - Variation des Autres coûts d'exp. - Effet Coût</v>
      </c>
      <c r="D220" s="2" t="str">
        <f ca="1">_xll.DBRA("tango_core_model:Indicator",$B220,"Source_Indicator")</f>
        <v>calc</v>
      </c>
      <c r="E220" s="42">
        <f ca="1">_xll.DBRW($B$9,$E$11,$E$19,E$20,$E$12,$E$13,$E$14,$E$15,$E$16,$B220)</f>
        <v>0</v>
      </c>
      <c r="F220" s="42">
        <f ca="1">_xll.DBRW($B$9,$E$11,$E$19,F$20,$E$12,$E$13,$E$14,$E$15,$E$16,$B220)</f>
        <v>0</v>
      </c>
      <c r="G220" s="43">
        <f ca="1">_xll.DBRW($B$9,$E$11,$E$19,G$20,$E$12,$E$13,$E$14,$E$15,$E$16,$B220)</f>
        <v>0</v>
      </c>
      <c r="H220" s="2">
        <f ca="1">_xll.DBRW($B$9,$E$11,$H$19,H$20,$E$12,$E$13,$E$14,$E$15,$E$16,$B220)</f>
        <v>0</v>
      </c>
      <c r="I220" s="2">
        <f ca="1">_xll.DBRW($B$9,$E$11,$H$19,I$20,$E$12,$E$13,$E$14,$E$15,$E$16,$B220)</f>
        <v>0</v>
      </c>
      <c r="J220" s="2">
        <f ca="1">_xll.DBRW($B$9,$E$11,$H$19,J$20,$E$12,$E$13,$E$14,$E$15,$E$16,$B220)</f>
        <v>0</v>
      </c>
    </row>
    <row r="221" spans="1:10" x14ac:dyDescent="0.25">
      <c r="A221" s="2" t="str">
        <f ca="1">IF(_xll.TM1RPTELISCONSOLIDATED($B$21,$B221),IF(_xll.TM1RPTELLEV($B$21,$B221)&lt;=3,_xll.TM1RPTELLEV($B$21,$B221),"D"),"N")</f>
        <v>N</v>
      </c>
      <c r="B221" s="34" t="s">
        <v>1642</v>
      </c>
      <c r="C221" s="2" t="str">
        <f ca="1">_xll.DBRA("tango_core_model:Indicator",$B221,$E$17)</f>
        <v>O2 - Variation des Autres coûts d'exp. - Effet Efficacité</v>
      </c>
      <c r="D221" s="2" t="str">
        <f ca="1">_xll.DBRA("tango_core_model:Indicator",$B221,"Source_Indicator")</f>
        <v>calc</v>
      </c>
      <c r="E221" s="42">
        <f ca="1">_xll.DBRW($B$9,$E$11,$E$19,E$20,$E$12,$E$13,$E$14,$E$15,$E$16,$B221)</f>
        <v>0</v>
      </c>
      <c r="F221" s="42">
        <f ca="1">_xll.DBRW($B$9,$E$11,$E$19,F$20,$E$12,$E$13,$E$14,$E$15,$E$16,$B221)</f>
        <v>0</v>
      </c>
      <c r="G221" s="43">
        <f ca="1">_xll.DBRW($B$9,$E$11,$E$19,G$20,$E$12,$E$13,$E$14,$E$15,$E$16,$B221)</f>
        <v>0</v>
      </c>
      <c r="H221" s="2">
        <f ca="1">_xll.DBRW($B$9,$E$11,$H$19,H$20,$E$12,$E$13,$E$14,$E$15,$E$16,$B221)</f>
        <v>0</v>
      </c>
      <c r="I221" s="2">
        <f ca="1">_xll.DBRW($B$9,$E$11,$H$19,I$20,$E$12,$E$13,$E$14,$E$15,$E$16,$B221)</f>
        <v>0</v>
      </c>
      <c r="J221" s="2">
        <f ca="1">_xll.DBRW($B$9,$E$11,$H$19,J$20,$E$12,$E$13,$E$14,$E$15,$E$16,$B221)</f>
        <v>0</v>
      </c>
    </row>
    <row r="222" spans="1:10" x14ac:dyDescent="0.25">
      <c r="A222" s="2" t="str">
        <f ca="1">IF(_xll.TM1RPTELISCONSOLIDATED($B$21,$B222),IF(_xll.TM1RPTELLEV($B$21,$B222)&lt;=3,_xll.TM1RPTELLEV($B$21,$B222),"D"),"N")</f>
        <v>N</v>
      </c>
      <c r="B222" s="34" t="s">
        <v>1643</v>
      </c>
      <c r="C222" s="2" t="str">
        <f ca="1">_xll.DBRA("tango_core_model:Indicator",$B222,$E$17)</f>
        <v>O3 - Variation des Autres coûts d'exp. - Effet Prix</v>
      </c>
      <c r="D222" s="2" t="str">
        <f ca="1">_xll.DBRA("tango_core_model:Indicator",$B222,"Source_Indicator")</f>
        <v>calc</v>
      </c>
      <c r="E222" s="42">
        <f ca="1">_xll.DBRW($B$9,$E$11,$E$19,E$20,$E$12,$E$13,$E$14,$E$15,$E$16,$B222)</f>
        <v>0</v>
      </c>
      <c r="F222" s="42">
        <f ca="1">_xll.DBRW($B$9,$E$11,$E$19,F$20,$E$12,$E$13,$E$14,$E$15,$E$16,$B222)</f>
        <v>0</v>
      </c>
      <c r="G222" s="43">
        <f ca="1">_xll.DBRW($B$9,$E$11,$E$19,G$20,$E$12,$E$13,$E$14,$E$15,$E$16,$B222)</f>
        <v>0</v>
      </c>
      <c r="H222" s="2">
        <f ca="1">_xll.DBRW($B$9,$E$11,$H$19,H$20,$E$12,$E$13,$E$14,$E$15,$E$16,$B222)</f>
        <v>0</v>
      </c>
      <c r="I222" s="2">
        <f ca="1">_xll.DBRW($B$9,$E$11,$H$19,I$20,$E$12,$E$13,$E$14,$E$15,$E$16,$B222)</f>
        <v>0</v>
      </c>
      <c r="J222" s="2">
        <f ca="1">_xll.DBRW($B$9,$E$11,$H$19,J$20,$E$12,$E$13,$E$14,$E$15,$E$16,$B222)</f>
        <v>0</v>
      </c>
    </row>
    <row r="223" spans="1:10" x14ac:dyDescent="0.25">
      <c r="A223" s="2" t="str">
        <f ca="1">IF(_xll.TM1RPTELISCONSOLIDATED($B$21,$B223),IF(_xll.TM1RPTELLEV($B$21,$B223)&lt;=3,_xll.TM1RPTELLEV($B$21,$B223),"D"),"N")</f>
        <v>N</v>
      </c>
      <c r="B223" s="34" t="s">
        <v>1644</v>
      </c>
      <c r="C223" s="2" t="str">
        <f ca="1">_xll.DBRA("tango_core_model:Indicator",$B223,$E$17)</f>
        <v>O - Effet composite</v>
      </c>
      <c r="D223" s="2" t="str">
        <f ca="1">_xll.DBRA("tango_core_model:Indicator",$B223,"Source_Indicator")</f>
        <v>calc</v>
      </c>
      <c r="E223" s="42">
        <f ca="1">_xll.DBRW($B$9,$E$11,$E$19,E$20,$E$12,$E$13,$E$14,$E$15,$E$16,$B223)</f>
        <v>0</v>
      </c>
      <c r="F223" s="42">
        <f ca="1">_xll.DBRW($B$9,$E$11,$E$19,F$20,$E$12,$E$13,$E$14,$E$15,$E$16,$B223)</f>
        <v>0</v>
      </c>
      <c r="G223" s="43">
        <f ca="1">_xll.DBRW($B$9,$E$11,$E$19,G$20,$E$12,$E$13,$E$14,$E$15,$E$16,$B223)</f>
        <v>0</v>
      </c>
      <c r="H223" s="2">
        <f ca="1">_xll.DBRW($B$9,$E$11,$H$19,H$20,$E$12,$E$13,$E$14,$E$15,$E$16,$B223)</f>
        <v>0</v>
      </c>
      <c r="I223" s="2">
        <f ca="1">_xll.DBRW($B$9,$E$11,$H$19,I$20,$E$12,$E$13,$E$14,$E$15,$E$16,$B223)</f>
        <v>0</v>
      </c>
      <c r="J223" s="2">
        <f ca="1">_xll.DBRW($B$9,$E$11,$H$19,J$20,$E$12,$E$13,$E$14,$E$15,$E$16,$B223)</f>
        <v>0</v>
      </c>
    </row>
    <row r="224" spans="1:10" x14ac:dyDescent="0.25">
      <c r="A224" s="2" t="str">
        <f ca="1">IF(_xll.TM1RPTELISCONSOLIDATED($B$21,$B224),IF(_xll.TM1RPTELLEV($B$21,$B224)&lt;=3,_xll.TM1RPTELLEV($B$21,$B224),"D"),"N")</f>
        <v>N</v>
      </c>
      <c r="B224" s="34" t="s">
        <v>1645</v>
      </c>
      <c r="C224" s="2" t="str">
        <f ca="1">_xll.DBRA("tango_core_model:Indicator",$B224,$E$17)</f>
        <v>O - Variation du coût non détaillée du fait d'unité(s) d'œuvre manquante(s)</v>
      </c>
      <c r="D224" s="2" t="str">
        <f ca="1">_xll.DBRA("tango_core_model:Indicator",$B224,"Source_Indicator")</f>
        <v>calc</v>
      </c>
      <c r="E224" s="42">
        <f ca="1">_xll.DBRW($B$9,$E$11,$E$19,E$20,$E$12,$E$13,$E$14,$E$15,$E$16,$B224)</f>
        <v>0</v>
      </c>
      <c r="F224" s="42">
        <f ca="1">_xll.DBRW($B$9,$E$11,$E$19,F$20,$E$12,$E$13,$E$14,$E$15,$E$16,$B224)</f>
        <v>0</v>
      </c>
      <c r="G224" s="43">
        <f ca="1">_xll.DBRW($B$9,$E$11,$E$19,G$20,$E$12,$E$13,$E$14,$E$15,$E$16,$B224)</f>
        <v>0</v>
      </c>
      <c r="H224" s="2">
        <f ca="1">_xll.DBRW($B$9,$E$11,$H$19,H$20,$E$12,$E$13,$E$14,$E$15,$E$16,$B224)</f>
        <v>0</v>
      </c>
      <c r="I224" s="2">
        <f ca="1">_xll.DBRW($B$9,$E$11,$H$19,I$20,$E$12,$E$13,$E$14,$E$15,$E$16,$B224)</f>
        <v>0</v>
      </c>
      <c r="J224" s="2">
        <f ca="1">_xll.DBRW($B$9,$E$11,$H$19,J$20,$E$12,$E$13,$E$14,$E$15,$E$16,$B224)</f>
        <v>0</v>
      </c>
    </row>
    <row r="225" spans="1:10" x14ac:dyDescent="0.25">
      <c r="A225" s="2" t="str">
        <f ca="1">IF(_xll.TM1RPTELISCONSOLIDATED($B$21,$B225),IF(_xll.TM1RPTELLEV($B$21,$B225)&lt;=3,_xll.TM1RPTELLEV($B$21,$B225),"D"),"N")</f>
        <v>N</v>
      </c>
      <c r="B225" s="33" t="s">
        <v>1646</v>
      </c>
      <c r="C225" s="10" t="str">
        <f ca="1">_xll.DBRA("tango_core_model:Indicator",$B225,$E$17)</f>
        <v>Total - Part de la variation de coûts due à l'évolution du PAO</v>
      </c>
      <c r="D225" s="10" t="str">
        <f ca="1">_xll.DBRA("tango_core_model:Indicator",$B225,"Source_Indicator")</f>
        <v/>
      </c>
      <c r="E225" s="40">
        <f ca="1">_xll.DBRW($B$9,$E$11,$E$19,E$20,$E$12,$E$13,$E$14,$E$15,$E$16,$B225)</f>
        <v>0</v>
      </c>
      <c r="F225" s="40">
        <f ca="1">_xll.DBRW($B$9,$E$11,$E$19,F$20,$E$12,$E$13,$E$14,$E$15,$E$16,$B225)</f>
        <v>0</v>
      </c>
      <c r="G225" s="41">
        <f ca="1">_xll.DBRW($B$9,$E$11,$E$19,G$20,$E$12,$E$13,$E$14,$E$15,$E$16,$B225)</f>
        <v>0</v>
      </c>
      <c r="H225" s="10">
        <f ca="1">_xll.DBRW($B$9,$E$11,$H$19,H$20,$E$12,$E$13,$E$14,$E$15,$E$16,$B225)</f>
        <v>0</v>
      </c>
      <c r="I225" s="10">
        <f ca="1">_xll.DBRW($B$9,$E$11,$H$19,I$20,$E$12,$E$13,$E$14,$E$15,$E$16,$B225)</f>
        <v>0</v>
      </c>
      <c r="J225" s="10">
        <f ca="1">_xll.DBRW($B$9,$E$11,$H$19,J$20,$E$12,$E$13,$E$14,$E$15,$E$16,$B225)</f>
        <v>0</v>
      </c>
    </row>
    <row r="226" spans="1:10" x14ac:dyDescent="0.25">
      <c r="A226" s="2" t="str">
        <f ca="1">IF(_xll.TM1RPTELISCONSOLIDATED($B$21,$B226),IF(_xll.TM1RPTELLEV($B$21,$B226)&lt;=3,_xll.TM1RPTELLEV($B$21,$B226),"D"),"N")</f>
        <v>N</v>
      </c>
      <c r="B226" s="34" t="s">
        <v>1647</v>
      </c>
      <c r="C226" s="2" t="str">
        <f ca="1">_xll.DBRA("tango_core_model:Indicator",$B226,$E$17)</f>
        <v>D - Part de la variation des coûts de Conduite due à l'évolution du PAO</v>
      </c>
      <c r="D226" s="2" t="str">
        <f ca="1">_xll.DBRA("tango_core_model:Indicator",$B226,"Source_Indicator")</f>
        <v>calc</v>
      </c>
      <c r="E226" s="42">
        <f ca="1">_xll.DBRW($B$9,$E$11,$E$19,E$20,$E$12,$E$13,$E$14,$E$15,$E$16,$B226)</f>
        <v>0</v>
      </c>
      <c r="F226" s="42">
        <f ca="1">_xll.DBRW($B$9,$E$11,$E$19,F$20,$E$12,$E$13,$E$14,$E$15,$E$16,$B226)</f>
        <v>0</v>
      </c>
      <c r="G226" s="43">
        <f ca="1">_xll.DBRW($B$9,$E$11,$E$19,G$20,$E$12,$E$13,$E$14,$E$15,$E$16,$B226)</f>
        <v>0</v>
      </c>
      <c r="H226" s="2">
        <f ca="1">_xll.DBRW($B$9,$E$11,$H$19,H$20,$E$12,$E$13,$E$14,$E$15,$E$16,$B226)</f>
        <v>0</v>
      </c>
      <c r="I226" s="2">
        <f ca="1">_xll.DBRW($B$9,$E$11,$H$19,I$20,$E$12,$E$13,$E$14,$E$15,$E$16,$B226)</f>
        <v>0</v>
      </c>
      <c r="J226" s="2">
        <f ca="1">_xll.DBRW($B$9,$E$11,$H$19,J$20,$E$12,$E$13,$E$14,$E$15,$E$16,$B226)</f>
        <v>0</v>
      </c>
    </row>
    <row r="227" spans="1:10" x14ac:dyDescent="0.25">
      <c r="A227" s="2" t="str">
        <f ca="1">IF(_xll.TM1RPTELISCONSOLIDATED($B$21,$B227),IF(_xll.TM1RPTELLEV($B$21,$B227)&lt;=3,_xll.TM1RPTELLEV($B$21,$B227),"D"),"N")</f>
        <v>N</v>
      </c>
      <c r="B227" s="34" t="s">
        <v>1648</v>
      </c>
      <c r="C227" s="2" t="str">
        <f ca="1">_xll.DBRA("tango_core_model:Indicator",$B227,$E$17)</f>
        <v>M - Part de la variation des coûts de Maintenance due à l'évolution du PAO</v>
      </c>
      <c r="D227" s="2" t="str">
        <f ca="1">_xll.DBRA("tango_core_model:Indicator",$B227,"Source_Indicator")</f>
        <v>calc</v>
      </c>
      <c r="E227" s="42">
        <f ca="1">_xll.DBRW($B$9,$E$11,$E$19,E$20,$E$12,$E$13,$E$14,$E$15,$E$16,$B227)</f>
        <v>0</v>
      </c>
      <c r="F227" s="42">
        <f ca="1">_xll.DBRW($B$9,$E$11,$E$19,F$20,$E$12,$E$13,$E$14,$E$15,$E$16,$B227)</f>
        <v>0</v>
      </c>
      <c r="G227" s="43">
        <f ca="1">_xll.DBRW($B$9,$E$11,$E$19,G$20,$E$12,$E$13,$E$14,$E$15,$E$16,$B227)</f>
        <v>0</v>
      </c>
      <c r="H227" s="2">
        <f ca="1">_xll.DBRW($B$9,$E$11,$H$19,H$20,$E$12,$E$13,$E$14,$E$15,$E$16,$B227)</f>
        <v>0</v>
      </c>
      <c r="I227" s="2">
        <f ca="1">_xll.DBRW($B$9,$E$11,$H$19,I$20,$E$12,$E$13,$E$14,$E$15,$E$16,$B227)</f>
        <v>0</v>
      </c>
      <c r="J227" s="2">
        <f ca="1">_xll.DBRW($B$9,$E$11,$H$19,J$20,$E$12,$E$13,$E$14,$E$15,$E$16,$B227)</f>
        <v>0</v>
      </c>
    </row>
    <row r="228" spans="1:10" x14ac:dyDescent="0.25">
      <c r="A228" s="2" t="str">
        <f ca="1">IF(_xll.TM1RPTELISCONSOLIDATED($B$21,$B228),IF(_xll.TM1RPTELLEV($B$21,$B228)&lt;=3,_xll.TM1RPTELLEV($B$21,$B228),"D"),"N")</f>
        <v>N</v>
      </c>
      <c r="B228" s="34" t="s">
        <v>1649</v>
      </c>
      <c r="C228" s="2" t="str">
        <f ca="1">_xll.DBRA("tango_core_model:Indicator",$B228,$E$17)</f>
        <v>E - Part de la variation des coûts d'Energie due à l'évolution du PAO</v>
      </c>
      <c r="D228" s="2" t="str">
        <f ca="1">_xll.DBRA("tango_core_model:Indicator",$B228,"Source_Indicator")</f>
        <v>calc</v>
      </c>
      <c r="E228" s="42">
        <f ca="1">_xll.DBRW($B$9,$E$11,$E$19,E$20,$E$12,$E$13,$E$14,$E$15,$E$16,$B228)</f>
        <v>0</v>
      </c>
      <c r="F228" s="42">
        <f ca="1">_xll.DBRW($B$9,$E$11,$E$19,F$20,$E$12,$E$13,$E$14,$E$15,$E$16,$B228)</f>
        <v>0</v>
      </c>
      <c r="G228" s="43">
        <f ca="1">_xll.DBRW($B$9,$E$11,$E$19,G$20,$E$12,$E$13,$E$14,$E$15,$E$16,$B228)</f>
        <v>0</v>
      </c>
      <c r="H228" s="2">
        <f ca="1">_xll.DBRW($B$9,$E$11,$H$19,H$20,$E$12,$E$13,$E$14,$E$15,$E$16,$B228)</f>
        <v>0</v>
      </c>
      <c r="I228" s="2">
        <f ca="1">_xll.DBRW($B$9,$E$11,$H$19,I$20,$E$12,$E$13,$E$14,$E$15,$E$16,$B228)</f>
        <v>0</v>
      </c>
      <c r="J228" s="2">
        <f ca="1">_xll.DBRW($B$9,$E$11,$H$19,J$20,$E$12,$E$13,$E$14,$E$15,$E$16,$B228)</f>
        <v>0</v>
      </c>
    </row>
    <row r="229" spans="1:10" x14ac:dyDescent="0.25">
      <c r="A229" s="2" t="str">
        <f ca="1">IF(_xll.TM1RPTELISCONSOLIDATED($B$21,$B229),IF(_xll.TM1RPTELLEV($B$21,$B229)&lt;=3,_xll.TM1RPTELLEV($B$21,$B229),"D"),"N")</f>
        <v>N</v>
      </c>
      <c r="B229" s="34" t="s">
        <v>1650</v>
      </c>
      <c r="C229" s="2" t="str">
        <f ca="1">_xll.DBRA("tango_core_model:Indicator",$B229,$E$17)</f>
        <v>F - Part de la variation des coûts de Flotte due à l'évolution du PAO</v>
      </c>
      <c r="D229" s="2" t="str">
        <f ca="1">_xll.DBRA("tango_core_model:Indicator",$B229,"Source_Indicator")</f>
        <v>calc</v>
      </c>
      <c r="E229" s="42">
        <f ca="1">_xll.DBRW($B$9,$E$11,$E$19,E$20,$E$12,$E$13,$E$14,$E$15,$E$16,$B229)</f>
        <v>0</v>
      </c>
      <c r="F229" s="42">
        <f ca="1">_xll.DBRW($B$9,$E$11,$E$19,F$20,$E$12,$E$13,$E$14,$E$15,$E$16,$B229)</f>
        <v>0</v>
      </c>
      <c r="G229" s="43">
        <f ca="1">_xll.DBRW($B$9,$E$11,$E$19,G$20,$E$12,$E$13,$E$14,$E$15,$E$16,$B229)</f>
        <v>0</v>
      </c>
      <c r="H229" s="2">
        <f ca="1">_xll.DBRW($B$9,$E$11,$H$19,H$20,$E$12,$E$13,$E$14,$E$15,$E$16,$B229)</f>
        <v>0</v>
      </c>
      <c r="I229" s="2">
        <f ca="1">_xll.DBRW($B$9,$E$11,$H$19,I$20,$E$12,$E$13,$E$14,$E$15,$E$16,$B229)</f>
        <v>0</v>
      </c>
      <c r="J229" s="2">
        <f ca="1">_xll.DBRW($B$9,$E$11,$H$19,J$20,$E$12,$E$13,$E$14,$E$15,$E$16,$B229)</f>
        <v>0</v>
      </c>
    </row>
    <row r="230" spans="1:10" x14ac:dyDescent="0.25">
      <c r="A230" s="2" t="str">
        <f ca="1">IF(_xll.TM1RPTELISCONSOLIDATED($B$21,$B230),IF(_xll.TM1RPTELLEV($B$21,$B230)&lt;=3,_xll.TM1RPTELLEV($B$21,$B230),"D"),"N")</f>
        <v>N</v>
      </c>
      <c r="B230" s="34" t="s">
        <v>1651</v>
      </c>
      <c r="C230" s="2" t="str">
        <f ca="1">_xll.DBRA("tango_core_model:Indicator",$B230,$E$17)</f>
        <v>O - Part de la variation des Autres coûts d'exp. due à l'évolution du PAO</v>
      </c>
      <c r="D230" s="2" t="str">
        <f ca="1">_xll.DBRA("tango_core_model:Indicator",$B230,"Source_Indicator")</f>
        <v>calc</v>
      </c>
      <c r="E230" s="42">
        <f ca="1">_xll.DBRW($B$9,$E$11,$E$19,E$20,$E$12,$E$13,$E$14,$E$15,$E$16,$B230)</f>
        <v>0</v>
      </c>
      <c r="F230" s="42">
        <f ca="1">_xll.DBRW($B$9,$E$11,$E$19,F$20,$E$12,$E$13,$E$14,$E$15,$E$16,$B230)</f>
        <v>0</v>
      </c>
      <c r="G230" s="43">
        <f ca="1">_xll.DBRW($B$9,$E$11,$E$19,G$20,$E$12,$E$13,$E$14,$E$15,$E$16,$B230)</f>
        <v>0</v>
      </c>
      <c r="H230" s="2">
        <f ca="1">_xll.DBRW($B$9,$E$11,$H$19,H$20,$E$12,$E$13,$E$14,$E$15,$E$16,$B230)</f>
        <v>0</v>
      </c>
      <c r="I230" s="2">
        <f ca="1">_xll.DBRW($B$9,$E$11,$H$19,I$20,$E$12,$E$13,$E$14,$E$15,$E$16,$B230)</f>
        <v>0</v>
      </c>
      <c r="J230" s="2">
        <f ca="1">_xll.DBRW($B$9,$E$11,$H$19,J$20,$E$12,$E$13,$E$14,$E$15,$E$16,$B230)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G38"/>
  <sheetViews>
    <sheetView topLeftCell="B11" workbookViewId="0">
      <selection activeCell="J22" sqref="J22"/>
    </sheetView>
  </sheetViews>
  <sheetFormatPr baseColWidth="10" defaultRowHeight="15" x14ac:dyDescent="0.25"/>
  <cols>
    <col min="1" max="1" width="20.140625" hidden="1" customWidth="1"/>
    <col min="2" max="2" width="20.140625" customWidth="1"/>
    <col min="3" max="3" width="27.85546875" bestFit="1" customWidth="1"/>
    <col min="4" max="4" width="27.85546875" customWidth="1"/>
    <col min="5" max="7" width="12.7109375" customWidth="1"/>
  </cols>
  <sheetData>
    <row r="1" spans="1:7" hidden="1" x14ac:dyDescent="0.25">
      <c r="A1" t="s">
        <v>21</v>
      </c>
    </row>
    <row r="2" spans="1:7" hidden="1" x14ac:dyDescent="0.25">
      <c r="A2">
        <f>0</f>
        <v>0</v>
      </c>
      <c r="B2" s="24"/>
      <c r="C2" s="24"/>
      <c r="D2" s="24"/>
      <c r="E2" s="24"/>
      <c r="F2" s="24"/>
      <c r="G2" s="24"/>
    </row>
    <row r="3" spans="1:7" hidden="1" x14ac:dyDescent="0.25">
      <c r="A3">
        <f>1</f>
        <v>1</v>
      </c>
      <c r="B3" s="10"/>
      <c r="C3" s="10"/>
      <c r="D3" s="10"/>
      <c r="E3" s="10"/>
      <c r="F3" s="10"/>
      <c r="G3" s="10"/>
    </row>
    <row r="4" spans="1:7" hidden="1" x14ac:dyDescent="0.25">
      <c r="A4">
        <f>2</f>
        <v>2</v>
      </c>
      <c r="B4" s="10"/>
      <c r="C4" s="10"/>
      <c r="D4" s="10"/>
      <c r="E4" s="10"/>
      <c r="F4" s="10"/>
      <c r="G4" s="10"/>
    </row>
    <row r="5" spans="1:7" hidden="1" x14ac:dyDescent="0.25">
      <c r="A5">
        <f>3</f>
        <v>3</v>
      </c>
      <c r="B5" s="10"/>
      <c r="C5" s="10"/>
      <c r="D5" s="10"/>
      <c r="E5" s="10"/>
      <c r="F5" s="10"/>
      <c r="G5" s="10"/>
    </row>
    <row r="6" spans="1:7" hidden="1" x14ac:dyDescent="0.25">
      <c r="A6" t="s">
        <v>19</v>
      </c>
      <c r="B6" s="10"/>
      <c r="C6" s="10"/>
      <c r="D6" s="10"/>
      <c r="E6" s="10"/>
      <c r="F6" s="10"/>
      <c r="G6" s="10"/>
    </row>
    <row r="7" spans="1:7" hidden="1" x14ac:dyDescent="0.25">
      <c r="A7" t="s">
        <v>20</v>
      </c>
      <c r="B7" s="2"/>
      <c r="C7" s="2"/>
      <c r="D7" s="2"/>
      <c r="E7" s="2"/>
      <c r="F7" s="2"/>
      <c r="G7" s="2"/>
    </row>
    <row r="8" spans="1:7" hidden="1" x14ac:dyDescent="0.25">
      <c r="A8" t="s">
        <v>22</v>
      </c>
    </row>
    <row r="9" spans="1:7" hidden="1" x14ac:dyDescent="0.25">
      <c r="C9" t="str">
        <f ca="1">_xll.TM1RPTVIEW("tango_core_model:RP_PL:3", 1, _xll.TM1RPTTITLE("tango_core_model:Activity",$D$11), _xll.TM1RPTTITLE("tango_core_model:Currency",$D$12), _xll.TM1RPTTITLE("tango_core_model:Integration_Rate",$D$13), _xll.TM1RPTTITLE("tango_core_model:Management_Organization",$D$14), _xll.TM1RPTTITLE("tango_core_model:Period",$D$15), _xll.TM1RPTTITLE("tango_core_model:Phase",$D$18), _xll.TM1RPTTITLE("tango_core_model:Indicator",$D$16),TM1RPTFMTRNG,TM1RPTFMTIDCOL)</f>
        <v>tango_core_model:RP_PL:3</v>
      </c>
      <c r="E9" s="9" t="str">
        <f ca="1">_xll.DBRA("tango_core_model:Legal_Organization",Zone,"English")</f>
        <v>Chile</v>
      </c>
      <c r="F9" s="9" t="str">
        <f ca="1">"{TM1DRILLDOWNMEMBER( {TM1FILTERBYPATTERN( {TM1SUBSETALL( [Legal_Organization] )}, """&amp;Zone_English&amp;""")}, ALL, RECURSIVE )}"</f>
        <v>{TM1DRILLDOWNMEMBER( {TM1FILTERBYPATTERN( {TM1SUBSETALL( [Legal_Organization] )}, "Chile")}, ALL, RECURSIVE )}</v>
      </c>
    </row>
    <row r="10" spans="1:7" hidden="1" x14ac:dyDescent="0.25"/>
    <row r="11" spans="1:7" x14ac:dyDescent="0.25">
      <c r="C11" s="1" t="s">
        <v>0</v>
      </c>
      <c r="D11" s="3" t="str">
        <f ca="1">'Ecarts Données Locales'!D11</f>
        <v>Tot_act</v>
      </c>
    </row>
    <row r="12" spans="1:7" x14ac:dyDescent="0.25">
      <c r="C12" s="1" t="s">
        <v>1</v>
      </c>
      <c r="D12" s="3" t="str">
        <f ca="1">'Ecarts Données Locales'!D12</f>
        <v>MLCL</v>
      </c>
    </row>
    <row r="13" spans="1:7" x14ac:dyDescent="0.25">
      <c r="C13" s="1" t="s">
        <v>2</v>
      </c>
      <c r="D13" s="3" t="str">
        <f ca="1">'Ecarts Données Locales'!D13</f>
        <v>APP</v>
      </c>
    </row>
    <row r="14" spans="1:7" x14ac:dyDescent="0.25">
      <c r="C14" s="1" t="s">
        <v>4</v>
      </c>
      <c r="D14" s="3" t="str">
        <f ca="1">_xll.SUBNM("tango_core_model:Management_Organization","","NA")</f>
        <v>NA</v>
      </c>
    </row>
    <row r="15" spans="1:7" x14ac:dyDescent="0.25">
      <c r="C15" s="1" t="s">
        <v>5</v>
      </c>
      <c r="D15" s="3" t="str">
        <f ca="1">'Ecarts Données Locales'!D16</f>
        <v>2019.02_YTD</v>
      </c>
    </row>
    <row r="16" spans="1:7" x14ac:dyDescent="0.25">
      <c r="C16" s="1" t="s">
        <v>29</v>
      </c>
      <c r="D16" s="5" t="s">
        <v>18</v>
      </c>
    </row>
    <row r="17" spans="1:7" x14ac:dyDescent="0.25">
      <c r="C17" s="1" t="s">
        <v>1076</v>
      </c>
      <c r="D17" s="3" t="str">
        <f ca="1">Zone</f>
        <v>CHL</v>
      </c>
    </row>
    <row r="18" spans="1:7" x14ac:dyDescent="0.25">
      <c r="C18" s="1" t="s">
        <v>6</v>
      </c>
      <c r="D18" s="3" t="str">
        <f ca="1">'Ecarts Données Locales'!D17</f>
        <v>ACT_TOT</v>
      </c>
    </row>
    <row r="21" spans="1:7" s="28" customFormat="1" ht="45" x14ac:dyDescent="0.25">
      <c r="B21" s="29" t="s">
        <v>1077</v>
      </c>
      <c r="C21" s="29" t="s">
        <v>1079</v>
      </c>
      <c r="D21" s="29" t="s">
        <v>1078</v>
      </c>
      <c r="E21" s="30" t="s">
        <v>25</v>
      </c>
      <c r="F21" s="30" t="s">
        <v>28</v>
      </c>
      <c r="G21" s="30" t="s">
        <v>9</v>
      </c>
    </row>
    <row r="22" spans="1:7" x14ac:dyDescent="0.25">
      <c r="A22" t="str">
        <f ca="1">IF(_xll.TM1RPTELISCONSOLIDATED($C$22,$C22),IF(_xll.TM1RPTELLEV($C$22,$C22)&lt;=3,_xll.TM1RPTELLEV($C$22,$C22),"D"),"N")</f>
        <v>N</v>
      </c>
      <c r="B22" s="24" t="str">
        <f ca="1">_xll.SUBNM("tango_core_model:Legal_Organization","",C22,"")</f>
        <v/>
      </c>
      <c r="C22" s="32" t="str">
        <f ca="1">_xll.TM1RPTROW($C$9,"tango_core_model:Legal_Organization","default",,"english",0,F9)</f>
        <v/>
      </c>
      <c r="D22" s="24" t="str">
        <f ca="1">_xll.DBRA("tango_core_model:Legal_Organization",$C22,D$21)</f>
        <v/>
      </c>
      <c r="E22" s="24" t="str">
        <f ca="1">_xll.DBRW($C$9,$D$11,$D$12,E$21,$D$13,$C22,$D$14,$D$15,$D$18,$D$16)</f>
        <v/>
      </c>
      <c r="F22" s="24" t="str">
        <f ca="1">_xll.DBRW($C$9,$D$11,$D$12,F$21,$D$13,$C22,$D$14,$D$15,$D$18,$D$16)</f>
        <v/>
      </c>
      <c r="G22" s="24" t="str">
        <f ca="1">_xll.DBRW($C$9,$D$11,$D$12,G$21,$D$13,$C22,$D$14,$D$15,$D$18,$D$16)</f>
        <v/>
      </c>
    </row>
    <row r="23" spans="1:7" x14ac:dyDescent="0.25">
      <c r="A23" t="str">
        <f ca="1">IF(_xll.TM1RPTELISCONSOLIDATED($C$22,$C23),IF(_xll.TM1RPTELLEV($C$22,$C23)&lt;=3,_xll.TM1RPTELLEV($C$22,$C23),"D"),"N")</f>
        <v>N</v>
      </c>
      <c r="B23" s="10" t="str">
        <f ca="1">_xll.SUBNM("tango_core_model:Legal_Organization","",C23,"")</f>
        <v>UK</v>
      </c>
      <c r="C23" s="33" t="s">
        <v>1656</v>
      </c>
      <c r="D23" s="10" t="str">
        <f ca="1">_xll.DBRA("tango_core_model:Legal_Organization",$C23,D$21)</f>
        <v>Royaume-Uni</v>
      </c>
      <c r="E23" s="10">
        <f ca="1">_xll.DBRW($C$9,$D$11,$D$12,E$21,$D$13,$C23,$D$14,$D$15,$D$18,$D$16)</f>
        <v>0</v>
      </c>
      <c r="F23" s="10">
        <f ca="1">_xll.DBRW($C$9,$D$11,$D$12,F$21,$D$13,$C23,$D$14,$D$15,$D$18,$D$16)</f>
        <v>0</v>
      </c>
      <c r="G23" s="10">
        <f ca="1">_xll.DBRW($C$9,$D$11,$D$12,G$21,$D$13,$C23,$D$14,$D$15,$D$18,$D$16)</f>
        <v>0</v>
      </c>
    </row>
    <row r="24" spans="1:7" x14ac:dyDescent="0.25">
      <c r="A24" t="str">
        <f ca="1">IF(_xll.TM1RPTELISCONSOLIDATED($C$22,$C24),IF(_xll.TM1RPTELLEV($C$22,$C24)&lt;=3,_xll.TM1RPTELLEV($C$22,$C24),"D"),"N")</f>
        <v>N</v>
      </c>
      <c r="B24" s="2" t="str">
        <f ca="1">_xll.SUBNM("tango_core_model:Legal_Organization","",C24,"")</f>
        <v>S7536</v>
      </c>
      <c r="C24" s="34" t="s">
        <v>1657</v>
      </c>
      <c r="D24" s="2" t="str">
        <f ca="1">_xll.DBRA("tango_core_model:Legal_Organization",$C24,D$21)</f>
        <v>TRANSDEV PLC</v>
      </c>
      <c r="E24" s="2">
        <f ca="1">_xll.DBRW($C$9,$D$11,$D$12,E$21,$D$13,$C24,$D$14,$D$15,$D$18,$D$16)</f>
        <v>0</v>
      </c>
      <c r="F24" s="2">
        <f ca="1">_xll.DBRW($C$9,$D$11,$D$12,F$21,$D$13,$C24,$D$14,$D$15,$D$18,$D$16)</f>
        <v>0</v>
      </c>
      <c r="G24" s="2">
        <f ca="1">_xll.DBRW($C$9,$D$11,$D$12,G$21,$D$13,$C24,$D$14,$D$15,$D$18,$D$16)</f>
        <v>0</v>
      </c>
    </row>
    <row r="25" spans="1:7" x14ac:dyDescent="0.25">
      <c r="A25" t="str">
        <f ca="1">IF(_xll.TM1RPTELISCONSOLIDATED($C$22,$C25),IF(_xll.TM1RPTELLEV($C$22,$C25)&lt;=3,_xll.TM1RPTELLEV($C$22,$C25),"D"),"N")</f>
        <v>N</v>
      </c>
      <c r="B25" s="2" t="str">
        <f ca="1">_xll.SUBNM("tango_core_model:Legal_Organization","",C25,"")</f>
        <v>S7603</v>
      </c>
      <c r="C25" s="34" t="s">
        <v>1658</v>
      </c>
      <c r="D25" s="2" t="str">
        <f ca="1">_xll.DBRA("tango_core_model:Legal_Organization",$C25,D$21)</f>
        <v>GREEN TOMATO CARS</v>
      </c>
      <c r="E25" s="2">
        <f ca="1">_xll.DBRW($C$9,$D$11,$D$12,E$21,$D$13,$C25,$D$14,$D$15,$D$18,$D$16)</f>
        <v>0</v>
      </c>
      <c r="F25" s="2">
        <f ca="1">_xll.DBRW($C$9,$D$11,$D$12,F$21,$D$13,$C25,$D$14,$D$15,$D$18,$D$16)</f>
        <v>0</v>
      </c>
      <c r="G25" s="2">
        <f ca="1">_xll.DBRW($C$9,$D$11,$D$12,G$21,$D$13,$C25,$D$14,$D$15,$D$18,$D$16)</f>
        <v>0</v>
      </c>
    </row>
    <row r="26" spans="1:7" x14ac:dyDescent="0.25">
      <c r="A26" t="str">
        <f ca="1">IF(_xll.TM1RPTELISCONSOLIDATED($C$22,$C26),IF(_xll.TM1RPTELLEV($C$22,$C26)&lt;=3,_xll.TM1RPTELLEV($C$22,$C26),"D"),"N")</f>
        <v>N</v>
      </c>
      <c r="B26" s="2" t="str">
        <f ca="1">_xll.SUBNM("tango_core_model:Legal_Organization","",C26,"")</f>
        <v>S7606</v>
      </c>
      <c r="C26" s="34" t="s">
        <v>1659</v>
      </c>
      <c r="D26" s="2" t="str">
        <f ca="1">_xll.DBRA("tango_core_model:Legal_Organization",$C26,D$21)</f>
        <v>SOVEREIGN</v>
      </c>
      <c r="E26" s="2">
        <f ca="1">_xll.DBRW($C$9,$D$11,$D$12,E$21,$D$13,$C26,$D$14,$D$15,$D$18,$D$16)</f>
        <v>0</v>
      </c>
      <c r="F26" s="2">
        <f ca="1">_xll.DBRW($C$9,$D$11,$D$12,F$21,$D$13,$C26,$D$14,$D$15,$D$18,$D$16)</f>
        <v>0</v>
      </c>
      <c r="G26" s="2">
        <f ca="1">_xll.DBRW($C$9,$D$11,$D$12,G$21,$D$13,$C26,$D$14,$D$15,$D$18,$D$16)</f>
        <v>0</v>
      </c>
    </row>
    <row r="27" spans="1:7" x14ac:dyDescent="0.25">
      <c r="A27" t="str">
        <f ca="1">IF(_xll.TM1RPTELISCONSOLIDATED($C$22,$C27),IF(_xll.TM1RPTELLEV($C$22,$C27)&lt;=3,_xll.TM1RPTELLEV($C$22,$C27),"D"),"N")</f>
        <v>N</v>
      </c>
      <c r="B27" s="2" t="str">
        <f ca="1">_xll.SUBNM("tango_core_model:Legal_Organization","",C27,"")</f>
        <v>SI798</v>
      </c>
      <c r="C27" s="34" t="s">
        <v>1660</v>
      </c>
      <c r="D27" s="2" t="str">
        <f ca="1">_xll.DBRA("tango_core_model:Legal_Organization",$C27,D$21)</f>
        <v>Trident Heritage Limited</v>
      </c>
      <c r="E27" s="2">
        <f ca="1">_xll.DBRW($C$9,$D$11,$D$12,E$21,$D$13,$C27,$D$14,$D$15,$D$18,$D$16)</f>
        <v>0</v>
      </c>
      <c r="F27" s="2">
        <f ca="1">_xll.DBRW($C$9,$D$11,$D$12,F$21,$D$13,$C27,$D$14,$D$15,$D$18,$D$16)</f>
        <v>0</v>
      </c>
      <c r="G27" s="2">
        <f ca="1">_xll.DBRW($C$9,$D$11,$D$12,G$21,$D$13,$C27,$D$14,$D$15,$D$18,$D$16)</f>
        <v>0</v>
      </c>
    </row>
    <row r="28" spans="1:7" x14ac:dyDescent="0.25">
      <c r="A28" t="str">
        <f ca="1">IF(_xll.TM1RPTELISCONSOLIDATED($C$22,$C28),IF(_xll.TM1RPTELLEV($C$22,$C28)&lt;=3,_xll.TM1RPTELLEV($C$22,$C28),"D"),"N")</f>
        <v>N</v>
      </c>
      <c r="B28" s="10" t="str">
        <f ca="1">_xll.SUBNM("tango_core_model:Legal_Organization","",C28,"")</f>
        <v>UK_Blazefield</v>
      </c>
      <c r="C28" s="48" t="s">
        <v>1661</v>
      </c>
      <c r="D28" s="10" t="str">
        <f ca="1">_xll.DBRA("tango_core_model:Legal_Organization",$C28,D$21)</f>
        <v>BLAZEFIELD</v>
      </c>
      <c r="E28" s="10">
        <f ca="1">_xll.DBRW($C$9,$D$11,$D$12,E$21,$D$13,$C28,$D$14,$D$15,$D$18,$D$16)</f>
        <v>0</v>
      </c>
      <c r="F28" s="10">
        <f ca="1">_xll.DBRW($C$9,$D$11,$D$12,F$21,$D$13,$C28,$D$14,$D$15,$D$18,$D$16)</f>
        <v>0</v>
      </c>
      <c r="G28" s="10">
        <f ca="1">_xll.DBRW($C$9,$D$11,$D$12,G$21,$D$13,$C28,$D$14,$D$15,$D$18,$D$16)</f>
        <v>0</v>
      </c>
    </row>
    <row r="29" spans="1:7" x14ac:dyDescent="0.25">
      <c r="A29" t="str">
        <f ca="1">IF(_xll.TM1RPTELISCONSOLIDATED($C$22,$C29),IF(_xll.TM1RPTELLEV($C$22,$C29)&lt;=3,_xll.TM1RPTELLEV($C$22,$C29),"D"),"N")</f>
        <v>N</v>
      </c>
      <c r="B29" s="2" t="str">
        <f ca="1">_xll.SUBNM("tango_core_model:Legal_Organization","",C29,"")</f>
        <v>S7683</v>
      </c>
      <c r="C29" s="49" t="s">
        <v>1662</v>
      </c>
      <c r="D29" s="2" t="str">
        <f ca="1">_xll.DBRA("tango_core_model:Legal_Organization",$C29,D$21)</f>
        <v>TRANSDEV BLAZEFIELD LIMITED</v>
      </c>
      <c r="E29" s="2">
        <f ca="1">_xll.DBRW($C$9,$D$11,$D$12,E$21,$D$13,$C29,$D$14,$D$15,$D$18,$D$16)</f>
        <v>0</v>
      </c>
      <c r="F29" s="2">
        <f ca="1">_xll.DBRW($C$9,$D$11,$D$12,F$21,$D$13,$C29,$D$14,$D$15,$D$18,$D$16)</f>
        <v>0</v>
      </c>
      <c r="G29" s="2">
        <f ca="1">_xll.DBRW($C$9,$D$11,$D$12,G$21,$D$13,$C29,$D$14,$D$15,$D$18,$D$16)</f>
        <v>0</v>
      </c>
    </row>
    <row r="30" spans="1:7" x14ac:dyDescent="0.25">
      <c r="A30" t="str">
        <f ca="1">IF(_xll.TM1RPTELISCONSOLIDATED($C$22,$C30),IF(_xll.TM1RPTELLEV($C$22,$C30)&lt;=3,_xll.TM1RPTELLEV($C$22,$C30),"D"),"N")</f>
        <v>N</v>
      </c>
      <c r="B30" s="10" t="str">
        <f ca="1">_xll.SUBNM("tango_core_model:Legal_Organization","",C30,"")</f>
        <v>UK_TOD_FR</v>
      </c>
      <c r="C30" s="33" t="s">
        <v>1217</v>
      </c>
      <c r="D30" s="10" t="str">
        <f ca="1">_xll.DBRA("tango_core_model:Legal_Organization",$C30,D$21)</f>
        <v>TOD France</v>
      </c>
      <c r="E30" s="10">
        <f ca="1">_xll.DBRW($C$9,$D$11,$D$12,E$21,$D$13,$C30,$D$14,$D$15,$D$18,$D$16)</f>
        <v>0</v>
      </c>
      <c r="F30" s="10">
        <f ca="1">_xll.DBRW($C$9,$D$11,$D$12,F$21,$D$13,$C30,$D$14,$D$15,$D$18,$D$16)</f>
        <v>0</v>
      </c>
      <c r="G30" s="10">
        <f ca="1">_xll.DBRW($C$9,$D$11,$D$12,G$21,$D$13,$C30,$D$14,$D$15,$D$18,$D$16)</f>
        <v>0</v>
      </c>
    </row>
    <row r="31" spans="1:7" x14ac:dyDescent="0.25">
      <c r="A31" t="str">
        <f ca="1">IF(_xll.TM1RPTELISCONSOLIDATED($C$22,$C31),IF(_xll.TM1RPTELLEV($C$22,$C31)&lt;=3,_xll.TM1RPTELLEV($C$22,$C31),"D"),"N")</f>
        <v>N</v>
      </c>
      <c r="B31" s="2" t="str">
        <f ca="1">_xll.SUBNM("tango_core_model:Legal_Organization","",C31,"")</f>
        <v>S7163</v>
      </c>
      <c r="C31" s="34" t="s">
        <v>1663</v>
      </c>
      <c r="D31" s="2" t="str">
        <f ca="1">_xll.DBRA("tango_core_model:Legal_Organization",$C31,D$21)</f>
        <v>PROGETOURS</v>
      </c>
      <c r="E31" s="2">
        <f ca="1">_xll.DBRW($C$9,$D$11,$D$12,E$21,$D$13,$C31,$D$14,$D$15,$D$18,$D$16)</f>
        <v>0</v>
      </c>
      <c r="F31" s="2">
        <f ca="1">_xll.DBRW($C$9,$D$11,$D$12,F$21,$D$13,$C31,$D$14,$D$15,$D$18,$D$16)</f>
        <v>0</v>
      </c>
      <c r="G31" s="2">
        <f ca="1">_xll.DBRW($C$9,$D$11,$D$12,G$21,$D$13,$C31,$D$14,$D$15,$D$18,$D$16)</f>
        <v>0</v>
      </c>
    </row>
    <row r="32" spans="1:7" x14ac:dyDescent="0.25">
      <c r="A32" t="str">
        <f ca="1">IF(_xll.TM1RPTELISCONSOLIDATED($C$22,$C32),IF(_xll.TM1RPTELLEV($C$22,$C32)&lt;=3,_xll.TM1RPTELLEV($C$22,$C32),"D"),"N")</f>
        <v>N</v>
      </c>
      <c r="B32" s="2" t="str">
        <f ca="1">_xll.SUBNM("tango_core_model:Legal_Organization","",C32,"")</f>
        <v>S7505</v>
      </c>
      <c r="C32" s="34" t="s">
        <v>1664</v>
      </c>
      <c r="D32" s="2" t="str">
        <f ca="1">_xll.DBRA("tango_core_model:Legal_Organization",$C32,D$21)</f>
        <v>VAL D'EUROPE AIRPORT</v>
      </c>
      <c r="E32" s="2">
        <f ca="1">_xll.DBRW($C$9,$D$11,$D$12,E$21,$D$13,$C32,$D$14,$D$15,$D$18,$D$16)</f>
        <v>0</v>
      </c>
      <c r="F32" s="2">
        <f ca="1">_xll.DBRW($C$9,$D$11,$D$12,F$21,$D$13,$C32,$D$14,$D$15,$D$18,$D$16)</f>
        <v>0</v>
      </c>
      <c r="G32" s="2">
        <f ca="1">_xll.DBRW($C$9,$D$11,$D$12,G$21,$D$13,$C32,$D$14,$D$15,$D$18,$D$16)</f>
        <v>0</v>
      </c>
    </row>
    <row r="33" spans="1:7" x14ac:dyDescent="0.25">
      <c r="A33" t="str">
        <f ca="1">IF(_xll.TM1RPTELISCONSOLIDATED($C$22,$C33),IF(_xll.TM1RPTELLEV($C$22,$C33)&lt;=3,_xll.TM1RPTELLEV($C$22,$C33),"D"),"N")</f>
        <v>N</v>
      </c>
      <c r="B33" s="2" t="str">
        <f ca="1">_xll.SUBNM("tango_core_model:Legal_Organization","",C33,"")</f>
        <v>S7581</v>
      </c>
      <c r="C33" s="34" t="s">
        <v>1665</v>
      </c>
      <c r="D33" s="2" t="str">
        <f ca="1">_xll.DBRA("tango_core_model:Legal_Organization",$C33,D$21)</f>
        <v>VISUAL</v>
      </c>
      <c r="E33" s="2">
        <f ca="1">_xll.DBRW($C$9,$D$11,$D$12,E$21,$D$13,$C33,$D$14,$D$15,$D$18,$D$16)</f>
        <v>0</v>
      </c>
      <c r="F33" s="2">
        <f ca="1">_xll.DBRW($C$9,$D$11,$D$12,F$21,$D$13,$C33,$D$14,$D$15,$D$18,$D$16)</f>
        <v>0</v>
      </c>
      <c r="G33" s="2">
        <f ca="1">_xll.DBRW($C$9,$D$11,$D$12,G$21,$D$13,$C33,$D$14,$D$15,$D$18,$D$16)</f>
        <v>0</v>
      </c>
    </row>
    <row r="34" spans="1:7" x14ac:dyDescent="0.25">
      <c r="A34" t="str">
        <f ca="1">IF(_xll.TM1RPTELISCONSOLIDATED($C$22,$C34),IF(_xll.TM1RPTELLEV($C$22,$C34)&lt;=3,_xll.TM1RPTELLEV($C$22,$C34),"D"),"N")</f>
        <v>N</v>
      </c>
      <c r="B34" s="2" t="str">
        <f ca="1">_xll.SUBNM("tango_core_model:Legal_Organization","",C34,"")</f>
        <v>S7758</v>
      </c>
      <c r="C34" s="34" t="s">
        <v>1666</v>
      </c>
      <c r="D34" s="2" t="str">
        <f ca="1">_xll.DBRA("tango_core_model:Legal_Organization",$C34,D$21)</f>
        <v>Autocars Chambon-Gros</v>
      </c>
      <c r="E34" s="2">
        <f ca="1">_xll.DBRW($C$9,$D$11,$D$12,E$21,$D$13,$C34,$D$14,$D$15,$D$18,$D$16)</f>
        <v>0</v>
      </c>
      <c r="F34" s="2">
        <f ca="1">_xll.DBRW($C$9,$D$11,$D$12,F$21,$D$13,$C34,$D$14,$D$15,$D$18,$D$16)</f>
        <v>0</v>
      </c>
      <c r="G34" s="2">
        <f ca="1">_xll.DBRW($C$9,$D$11,$D$12,G$21,$D$13,$C34,$D$14,$D$15,$D$18,$D$16)</f>
        <v>0</v>
      </c>
    </row>
    <row r="35" spans="1:7" x14ac:dyDescent="0.25">
      <c r="A35" t="str">
        <f ca="1">IF(_xll.TM1RPTELISCONSOLIDATED($C$22,$C35),IF(_xll.TM1RPTELLEV($C$22,$C35)&lt;=3,_xll.TM1RPTELLEV($C$22,$C35),"D"),"N")</f>
        <v>N</v>
      </c>
      <c r="B35" s="2" t="str">
        <f ca="1">_xll.SUBNM("tango_core_model:Legal_Organization","",C35,"")</f>
        <v>SU3018</v>
      </c>
      <c r="C35" s="34" t="s">
        <v>1667</v>
      </c>
      <c r="D35" s="2" t="str">
        <f ca="1">_xll.DBRA("tango_core_model:Legal_Organization",$C35,D$21)</f>
        <v>VT SHUTTLE</v>
      </c>
      <c r="E35" s="2">
        <f ca="1">_xll.DBRW($C$9,$D$11,$D$12,E$21,$D$13,$C35,$D$14,$D$15,$D$18,$D$16)</f>
        <v>0</v>
      </c>
      <c r="F35" s="2">
        <f ca="1">_xll.DBRW($C$9,$D$11,$D$12,F$21,$D$13,$C35,$D$14,$D$15,$D$18,$D$16)</f>
        <v>0</v>
      </c>
      <c r="G35" s="2">
        <f ca="1">_xll.DBRW($C$9,$D$11,$D$12,G$21,$D$13,$C35,$D$14,$D$15,$D$18,$D$16)</f>
        <v>0</v>
      </c>
    </row>
    <row r="36" spans="1:7" x14ac:dyDescent="0.25">
      <c r="A36" t="str">
        <f ca="1">IF(_xll.TM1RPTELISCONSOLIDATED($C$22,$C36),IF(_xll.TM1RPTELLEV($C$22,$C36)&lt;=3,_xll.TM1RPTELLEV($C$22,$C36),"D"),"N")</f>
        <v>N</v>
      </c>
      <c r="B36" s="2" t="str">
        <f ca="1">_xll.SUBNM("tango_core_model:Legal_Organization","",C36,"")</f>
        <v>SI092</v>
      </c>
      <c r="C36" s="34" t="s">
        <v>1668</v>
      </c>
      <c r="D36" s="2" t="str">
        <f ca="1">_xll.DBRA("tango_core_model:Legal_Organization",$C36,D$21)</f>
        <v>TRANSDEV ON DEMAND France</v>
      </c>
      <c r="E36" s="2">
        <f ca="1">_xll.DBRW($C$9,$D$11,$D$12,E$21,$D$13,$C36,$D$14,$D$15,$D$18,$D$16)</f>
        <v>0</v>
      </c>
      <c r="F36" s="2">
        <f ca="1">_xll.DBRW($C$9,$D$11,$D$12,F$21,$D$13,$C36,$D$14,$D$15,$D$18,$D$16)</f>
        <v>0</v>
      </c>
      <c r="G36" s="2">
        <f ca="1">_xll.DBRW($C$9,$D$11,$D$12,G$21,$D$13,$C36,$D$14,$D$15,$D$18,$D$16)</f>
        <v>0</v>
      </c>
    </row>
    <row r="37" spans="1:7" x14ac:dyDescent="0.25">
      <c r="A37" t="str">
        <f ca="1">IF(_xll.TM1RPTELISCONSOLIDATED($C$22,$C37),IF(_xll.TM1RPTELLEV($C$22,$C37)&lt;=3,_xll.TM1RPTELLEV($C$22,$C37),"D"),"N")</f>
        <v>N</v>
      </c>
      <c r="B37" s="2" t="str">
        <f ca="1">_xll.SUBNM("tango_core_model:Legal_Organization","",C37,"")</f>
        <v>SI099</v>
      </c>
      <c r="C37" s="34" t="s">
        <v>1669</v>
      </c>
      <c r="D37" s="2" t="str">
        <f ca="1">_xll.DBRA("tango_core_model:Legal_Organization",$C37,D$21)</f>
        <v>GREEN_TOMATO_CARS</v>
      </c>
      <c r="E37" s="2">
        <f ca="1">_xll.DBRW($C$9,$D$11,$D$12,E$21,$D$13,$C37,$D$14,$D$15,$D$18,$D$16)</f>
        <v>0</v>
      </c>
      <c r="F37" s="2">
        <f ca="1">_xll.DBRW($C$9,$D$11,$D$12,F$21,$D$13,$C37,$D$14,$D$15,$D$18,$D$16)</f>
        <v>0</v>
      </c>
      <c r="G37" s="2">
        <f ca="1">_xll.DBRW($C$9,$D$11,$D$12,G$21,$D$13,$C37,$D$14,$D$15,$D$18,$D$16)</f>
        <v>0</v>
      </c>
    </row>
    <row r="38" spans="1:7" x14ac:dyDescent="0.25">
      <c r="A38" t="str">
        <f ca="1">IF(_xll.TM1RPTELISCONSOLIDATED($C$22,$C38),IF(_xll.TM1RPTELLEV($C$22,$C38)&lt;=3,_xll.TM1RPTELLEV($C$22,$C38),"D"),"N")</f>
        <v>N</v>
      </c>
      <c r="B38" s="2" t="str">
        <f ca="1">_xll.SUBNM("tango_core_model:Legal_Organization","",C38,"")</f>
        <v>SI100</v>
      </c>
      <c r="C38" s="34" t="s">
        <v>1670</v>
      </c>
      <c r="D38" s="2" t="str">
        <f ca="1">_xll.DBRA("tango_core_model:Legal_Organization",$C38,D$21)</f>
        <v>GREENTOMATOCARS LEASING</v>
      </c>
      <c r="E38" s="2">
        <f ca="1">_xll.DBRW($C$9,$D$11,$D$12,E$21,$D$13,$C38,$D$14,$D$15,$D$18,$D$16)</f>
        <v>0</v>
      </c>
      <c r="F38" s="2">
        <f ca="1">_xll.DBRW($C$9,$D$11,$D$12,F$21,$D$13,$C38,$D$14,$D$15,$D$18,$D$16)</f>
        <v>0</v>
      </c>
      <c r="G38" s="2">
        <f ca="1">_xll.DBRW($C$9,$D$11,$D$12,G$21,$D$13,$C38,$D$14,$D$15,$D$18,$D$16)</f>
        <v>0</v>
      </c>
    </row>
  </sheetData>
  <dataValidations count="1">
    <dataValidation type="list" allowBlank="1" showInputMessage="1" showErrorMessage="1" sqref="D16">
      <formula1>Liste_Indic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BDD!$I$2:$I$4</xm:f>
          </x14:formula1>
          <xm:sqref>E21:G21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G71"/>
  <sheetViews>
    <sheetView workbookViewId="0">
      <selection activeCell="K12" sqref="K12"/>
    </sheetView>
  </sheetViews>
  <sheetFormatPr baseColWidth="10" defaultRowHeight="12.75" x14ac:dyDescent="0.2"/>
  <cols>
    <col min="1" max="1" width="15.140625" style="11" customWidth="1"/>
    <col min="2" max="2" width="41.140625" style="11" customWidth="1"/>
    <col min="3" max="3" width="11.140625" style="11" customWidth="1"/>
    <col min="4" max="4" width="7.42578125" style="11" customWidth="1"/>
    <col min="5" max="5" width="13.140625" style="11" customWidth="1"/>
    <col min="6" max="6" width="42.42578125" style="11" bestFit="1" customWidth="1"/>
    <col min="7" max="7" width="11.140625" style="11" customWidth="1"/>
    <col min="8" max="16384" width="11.42578125" style="11"/>
  </cols>
  <sheetData>
    <row r="1" spans="1:7" x14ac:dyDescent="0.2">
      <c r="A1" s="11" t="s">
        <v>1080</v>
      </c>
      <c r="B1" s="12" t="str">
        <f ca="1">_xll.VIEW("tango_core_model:RP_Vector","!",$B$4,$B$5,$B$8,$B$6,$B$7,$B$9)</f>
        <v>tango_core_model:RP_Vector</v>
      </c>
      <c r="E1" s="11" t="s">
        <v>1080</v>
      </c>
      <c r="F1" s="11" t="str">
        <f ca="1">_xll.VIEW("tango_core_model:RP_PL",$F$2,$F$4,"!",$F$5,$F$8,$F$3,$F$6,$F$7,$F$9)</f>
        <v>tango_core_model:RP_PL</v>
      </c>
    </row>
    <row r="2" spans="1:7" x14ac:dyDescent="0.2">
      <c r="E2" s="13" t="s">
        <v>0</v>
      </c>
      <c r="F2" s="12" t="str">
        <f ca="1">_xll.SUBNM("tango_core_model:Activity","","Tot_act")</f>
        <v>Tot_act</v>
      </c>
    </row>
    <row r="3" spans="1:7" x14ac:dyDescent="0.2">
      <c r="E3" s="13" t="s">
        <v>4</v>
      </c>
      <c r="F3" s="12" t="str">
        <f ca="1">_xll.SUBNM("tango_core_model:Management_Organization","","VTD_corp")</f>
        <v>VTD_corp</v>
      </c>
    </row>
    <row r="4" spans="1:7" x14ac:dyDescent="0.2">
      <c r="A4" s="13" t="s">
        <v>1</v>
      </c>
      <c r="B4" s="12" t="str">
        <f ca="1">_xll.SUBNM("tango_core_model:Currency","","MEUR")</f>
        <v>MEUR</v>
      </c>
      <c r="E4" s="13" t="s">
        <v>1</v>
      </c>
      <c r="F4" s="12" t="str">
        <f ca="1">B4</f>
        <v>MEUR</v>
      </c>
    </row>
    <row r="5" spans="1:7" x14ac:dyDescent="0.2">
      <c r="A5" s="13" t="s">
        <v>2</v>
      </c>
      <c r="B5" s="12" t="str">
        <f ca="1">_xll.SUBNM("tango_core_model:Integration_Rate","","APP")</f>
        <v>APP</v>
      </c>
      <c r="E5" s="13" t="s">
        <v>2</v>
      </c>
      <c r="F5" s="12" t="str">
        <f ca="1">B5</f>
        <v>APP</v>
      </c>
    </row>
    <row r="6" spans="1:7" x14ac:dyDescent="0.2">
      <c r="A6" s="13" t="s">
        <v>5</v>
      </c>
      <c r="B6" s="12" t="str">
        <f ca="1">'Ecarts Données Locales'!D16</f>
        <v>2019.02_YTD</v>
      </c>
      <c r="E6" s="13" t="s">
        <v>5</v>
      </c>
      <c r="F6" s="12" t="str">
        <f ca="1">B6</f>
        <v>2019.02_YTD</v>
      </c>
    </row>
    <row r="7" spans="1:7" x14ac:dyDescent="0.2">
      <c r="A7" s="13" t="s">
        <v>6</v>
      </c>
      <c r="B7" s="12" t="str">
        <f ca="1">_xll.SUBNM("tango_core_model:Phase","","ACT_TOT")</f>
        <v>ACT_TOT</v>
      </c>
      <c r="E7" s="13" t="s">
        <v>6</v>
      </c>
      <c r="F7" s="12" t="str">
        <f ca="1">B7</f>
        <v>ACT_TOT</v>
      </c>
    </row>
    <row r="8" spans="1:7" x14ac:dyDescent="0.2">
      <c r="A8" s="13" t="s">
        <v>3</v>
      </c>
      <c r="B8" s="14" t="str">
        <f ca="1">Zone</f>
        <v>CHL</v>
      </c>
      <c r="E8" s="13" t="s">
        <v>3</v>
      </c>
      <c r="F8" s="12" t="str">
        <f ca="1">B8</f>
        <v>CHL</v>
      </c>
    </row>
    <row r="9" spans="1:7" x14ac:dyDescent="0.2">
      <c r="A9" s="13" t="s">
        <v>1081</v>
      </c>
      <c r="B9" s="14" t="str">
        <f ca="1">_xll.SUBNM("tango_core_model:Indicator_Vector","","TPL1","French")</f>
        <v>RESULTAT OPERATIONNEL</v>
      </c>
      <c r="E9" s="13" t="s">
        <v>29</v>
      </c>
      <c r="F9" s="14" t="str">
        <f ca="1">_xll.SUBNM("tango_core_model:Indicator","","TPL1_dest","French")</f>
        <v>RESULTAT OPERATIONNEL (par destination)</v>
      </c>
    </row>
    <row r="12" spans="1:7" x14ac:dyDescent="0.2">
      <c r="A12" s="15" t="s">
        <v>1082</v>
      </c>
      <c r="B12" s="15" t="s">
        <v>1215</v>
      </c>
      <c r="C12" s="16">
        <f ca="1">_xll.DBRW($B$1,$A12,$B$4,$B$5,$B$8,$B$6,$B$7,$B$9)</f>
        <v>0.30657644799999995</v>
      </c>
      <c r="E12" s="15" t="s">
        <v>27</v>
      </c>
      <c r="F12" s="15" t="s">
        <v>1143</v>
      </c>
      <c r="G12" s="15">
        <f ca="1">_xll.DBRW($F$1,$F$2,$F$4,$E12,$F$5,$F$8,$F$3,$F$6,$F$7,$F$9)</f>
        <v>0</v>
      </c>
    </row>
    <row r="13" spans="1:7" x14ac:dyDescent="0.2">
      <c r="A13" s="22" t="s">
        <v>1083</v>
      </c>
      <c r="B13" s="22" t="s">
        <v>1159</v>
      </c>
      <c r="C13" s="23">
        <f ca="1">_xll.DBRW($B$1,$A13,$B$4,$B$5,$B$8,$B$6,$B$7,$B$9)</f>
        <v>0</v>
      </c>
      <c r="E13" s="17" t="s">
        <v>1142</v>
      </c>
      <c r="F13" s="17" t="s">
        <v>1144</v>
      </c>
      <c r="G13" s="18">
        <f ca="1">_xll.DBRW($F$1,$F$2,$F$4,$E13,$F$5,$F$8,$F$3,$F$6,$F$7,$F$9)</f>
        <v>0</v>
      </c>
    </row>
    <row r="14" spans="1:7" x14ac:dyDescent="0.2">
      <c r="A14" s="22" t="s">
        <v>1084</v>
      </c>
      <c r="B14" s="22" t="s">
        <v>1161</v>
      </c>
      <c r="C14" s="23">
        <f ca="1">_xll.DBRW($B$1,$A14,$B$4,$B$5,$B$8,$B$6,$B$7,$B$9)</f>
        <v>0</v>
      </c>
      <c r="E14" s="17" t="s">
        <v>1085</v>
      </c>
      <c r="F14" s="17" t="s">
        <v>1145</v>
      </c>
      <c r="G14" s="18">
        <f ca="1">_xll.DBRW($F$1,$F$2,$F$4,$E14,$F$5,$F$8,$F$3,$F$6,$F$7,$F$9)</f>
        <v>0</v>
      </c>
    </row>
    <row r="15" spans="1:7" x14ac:dyDescent="0.2">
      <c r="A15" s="22" t="s">
        <v>1085</v>
      </c>
      <c r="B15" s="22" t="s">
        <v>1145</v>
      </c>
      <c r="C15" s="23">
        <f ca="1">_xll.DBRW($B$1,$A15,$B$4,$B$5,$B$8,$B$6,$B$7,$B$9)</f>
        <v>0</v>
      </c>
      <c r="E15" s="17" t="s">
        <v>1087</v>
      </c>
      <c r="F15" s="17" t="s">
        <v>1146</v>
      </c>
      <c r="G15" s="18">
        <f ca="1">_xll.DBRW($F$1,$F$2,$F$4,$E15,$F$5,$F$8,$F$3,$F$6,$F$7,$F$9)</f>
        <v>0</v>
      </c>
    </row>
    <row r="16" spans="1:7" x14ac:dyDescent="0.2">
      <c r="A16" s="22" t="s">
        <v>1086</v>
      </c>
      <c r="B16" s="22" t="s">
        <v>1162</v>
      </c>
      <c r="C16" s="23">
        <f ca="1">_xll.DBRW($B$1,$A16,$B$4,$B$5,$B$8,$B$6,$B$7,$B$9)</f>
        <v>0</v>
      </c>
      <c r="E16" s="17" t="s">
        <v>1089</v>
      </c>
      <c r="F16" s="17" t="s">
        <v>1147</v>
      </c>
      <c r="G16" s="18">
        <f ca="1">_xll.DBRW($F$1,$F$2,$F$4,$E16,$F$5,$F$8,$F$3,$F$6,$F$7,$F$9)</f>
        <v>0</v>
      </c>
    </row>
    <row r="17" spans="1:7" x14ac:dyDescent="0.2">
      <c r="A17" s="22" t="s">
        <v>1087</v>
      </c>
      <c r="B17" s="22" t="s">
        <v>1163</v>
      </c>
      <c r="C17" s="23">
        <f ca="1">_xll.DBRW($B$1,$A17,$B$4,$B$5,$B$8,$B$6,$B$7,$B$9)</f>
        <v>0</v>
      </c>
      <c r="E17" s="17" t="s">
        <v>1091</v>
      </c>
      <c r="F17" s="17" t="s">
        <v>1148</v>
      </c>
      <c r="G17" s="18">
        <f ca="1">_xll.DBRW($F$1,$F$2,$F$4,$E17,$F$5,$F$8,$F$3,$F$6,$F$7,$F$9)</f>
        <v>0</v>
      </c>
    </row>
    <row r="18" spans="1:7" x14ac:dyDescent="0.2">
      <c r="A18" s="22" t="s">
        <v>1088</v>
      </c>
      <c r="B18" s="22" t="s">
        <v>1164</v>
      </c>
      <c r="C18" s="23">
        <f ca="1">_xll.DBRW($B$1,$A18,$B$4,$B$5,$B$8,$B$6,$B$7,$B$9)</f>
        <v>0</v>
      </c>
      <c r="E18" s="17" t="s">
        <v>1093</v>
      </c>
      <c r="F18" s="17" t="s">
        <v>1149</v>
      </c>
      <c r="G18" s="18">
        <f ca="1">_xll.DBRW($F$1,$F$2,$F$4,$E18,$F$5,$F$8,$F$3,$F$6,$F$7,$F$9)</f>
        <v>0</v>
      </c>
    </row>
    <row r="19" spans="1:7" x14ac:dyDescent="0.2">
      <c r="A19" s="22" t="s">
        <v>1089</v>
      </c>
      <c r="B19" s="22" t="s">
        <v>1165</v>
      </c>
      <c r="C19" s="23">
        <f ca="1">_xll.DBRW($B$1,$A19,$B$4,$B$5,$B$8,$B$6,$B$7,$B$9)</f>
        <v>0</v>
      </c>
      <c r="E19" s="17" t="s">
        <v>1095</v>
      </c>
      <c r="F19" s="17" t="s">
        <v>1150</v>
      </c>
      <c r="G19" s="18">
        <f ca="1">_xll.DBRW($F$1,$F$2,$F$4,$E19,$F$5,$F$8,$F$3,$F$6,$F$7,$F$9)</f>
        <v>0</v>
      </c>
    </row>
    <row r="20" spans="1:7" x14ac:dyDescent="0.2">
      <c r="A20" s="22" t="s">
        <v>1090</v>
      </c>
      <c r="B20" s="22" t="s">
        <v>1166</v>
      </c>
      <c r="C20" s="23">
        <f ca="1">_xll.DBRW($B$1,$A20,$B$4,$B$5,$B$8,$B$6,$B$7,$B$9)</f>
        <v>0</v>
      </c>
      <c r="E20" s="17" t="s">
        <v>1097</v>
      </c>
      <c r="F20" s="17" t="s">
        <v>1151</v>
      </c>
      <c r="G20" s="18">
        <f ca="1">_xll.DBRW($F$1,$F$2,$F$4,$E20,$F$5,$F$8,$F$3,$F$6,$F$7,$F$9)</f>
        <v>0</v>
      </c>
    </row>
    <row r="21" spans="1:7" x14ac:dyDescent="0.2">
      <c r="A21" s="22" t="s">
        <v>1091</v>
      </c>
      <c r="B21" s="22" t="s">
        <v>1167</v>
      </c>
      <c r="C21" s="23">
        <f ca="1">_xll.DBRW($B$1,$A21,$B$4,$B$5,$B$8,$B$6,$B$7,$B$9)</f>
        <v>-0.14545590199999969</v>
      </c>
      <c r="E21" s="17" t="s">
        <v>1099</v>
      </c>
      <c r="F21" s="17" t="s">
        <v>1152</v>
      </c>
      <c r="G21" s="18">
        <f ca="1">_xll.DBRW($F$1,$F$2,$F$4,$E21,$F$5,$F$8,$F$3,$F$6,$F$7,$F$9)</f>
        <v>0</v>
      </c>
    </row>
    <row r="22" spans="1:7" x14ac:dyDescent="0.2">
      <c r="A22" s="22" t="s">
        <v>1092</v>
      </c>
      <c r="B22" s="22" t="s">
        <v>1168</v>
      </c>
      <c r="C22" s="23">
        <f ca="1">_xll.DBRW($B$1,$A22,$B$4,$B$5,$B$8,$B$6,$B$7,$B$9)</f>
        <v>0</v>
      </c>
      <c r="E22" s="17" t="s">
        <v>1101</v>
      </c>
      <c r="F22" s="17" t="s">
        <v>1153</v>
      </c>
      <c r="G22" s="18">
        <f ca="1">_xll.DBRW($F$1,$F$2,$F$4,$E22,$F$5,$F$8,$F$3,$F$6,$F$7,$F$9)</f>
        <v>0</v>
      </c>
    </row>
    <row r="23" spans="1:7" x14ac:dyDescent="0.2">
      <c r="A23" s="22" t="s">
        <v>1093</v>
      </c>
      <c r="B23" s="22" t="s">
        <v>1169</v>
      </c>
      <c r="C23" s="23">
        <f ca="1">_xll.DBRW($B$1,$A23,$B$4,$B$5,$B$8,$B$6,$B$7,$B$9)</f>
        <v>0</v>
      </c>
      <c r="E23" s="17" t="s">
        <v>1103</v>
      </c>
      <c r="F23" s="17" t="s">
        <v>1154</v>
      </c>
      <c r="G23" s="18">
        <f ca="1">_xll.DBRW($F$1,$F$2,$F$4,$E23,$F$5,$F$8,$F$3,$F$6,$F$7,$F$9)</f>
        <v>0</v>
      </c>
    </row>
    <row r="24" spans="1:7" x14ac:dyDescent="0.2">
      <c r="A24" s="22" t="s">
        <v>1094</v>
      </c>
      <c r="B24" s="22" t="s">
        <v>1170</v>
      </c>
      <c r="C24" s="23">
        <f ca="1">_xll.DBRW($B$1,$A24,$B$4,$B$5,$B$8,$B$6,$B$7,$B$9)</f>
        <v>0</v>
      </c>
      <c r="E24" s="17" t="s">
        <v>1105</v>
      </c>
      <c r="F24" s="17" t="s">
        <v>1155</v>
      </c>
      <c r="G24" s="18">
        <f ca="1">_xll.DBRW($F$1,$F$2,$F$4,$E24,$F$5,$F$8,$F$3,$F$6,$F$7,$F$9)</f>
        <v>0</v>
      </c>
    </row>
    <row r="25" spans="1:7" x14ac:dyDescent="0.2">
      <c r="A25" s="22" t="s">
        <v>1095</v>
      </c>
      <c r="B25" s="22" t="s">
        <v>1171</v>
      </c>
      <c r="C25" s="23">
        <f ca="1">_xll.DBRW($B$1,$A25,$B$4,$B$5,$B$8,$B$6,$B$7,$B$9)</f>
        <v>0</v>
      </c>
      <c r="E25" s="17" t="s">
        <v>1107</v>
      </c>
      <c r="F25" s="17" t="s">
        <v>1156</v>
      </c>
      <c r="G25" s="18">
        <f ca="1">_xll.DBRW($F$1,$F$2,$F$4,$E25,$F$5,$F$8,$F$3,$F$6,$F$7,$F$9)</f>
        <v>0</v>
      </c>
    </row>
    <row r="26" spans="1:7" x14ac:dyDescent="0.2">
      <c r="A26" s="22" t="s">
        <v>1096</v>
      </c>
      <c r="B26" s="22" t="s">
        <v>1172</v>
      </c>
      <c r="C26" s="23">
        <f ca="1">_xll.DBRW($B$1,$A26,$B$4,$B$5,$B$8,$B$6,$B$7,$B$9)</f>
        <v>0</v>
      </c>
      <c r="E26" s="17" t="s">
        <v>1109</v>
      </c>
      <c r="F26" s="17" t="s">
        <v>1157</v>
      </c>
      <c r="G26" s="18">
        <f ca="1">_xll.DBRW($F$1,$F$2,$F$4,$E26,$F$5,$F$8,$F$3,$F$6,$F$7,$F$9)</f>
        <v>0</v>
      </c>
    </row>
    <row r="27" spans="1:7" x14ac:dyDescent="0.2">
      <c r="A27" s="22" t="s">
        <v>1097</v>
      </c>
      <c r="B27" s="22" t="s">
        <v>1173</v>
      </c>
      <c r="C27" s="23">
        <f ca="1">_xll.DBRW($B$1,$A27,$B$4,$B$5,$B$8,$B$6,$B$7,$B$9)</f>
        <v>0</v>
      </c>
      <c r="E27" s="17" t="s">
        <v>1111</v>
      </c>
      <c r="F27" s="17" t="s">
        <v>1158</v>
      </c>
      <c r="G27" s="18">
        <f ca="1">_xll.DBRW($F$1,$F$2,$F$4,$E27,$F$5,$F$8,$F$3,$F$6,$F$7,$F$9)</f>
        <v>0</v>
      </c>
    </row>
    <row r="28" spans="1:7" x14ac:dyDescent="0.2">
      <c r="A28" s="22" t="s">
        <v>1098</v>
      </c>
      <c r="B28" s="22" t="s">
        <v>1174</v>
      </c>
      <c r="C28" s="23">
        <f ca="1">_xll.DBRW($B$1,$A28,$B$4,$B$5,$B$8,$B$6,$B$7,$B$9)</f>
        <v>0</v>
      </c>
      <c r="E28" s="17" t="s">
        <v>1083</v>
      </c>
      <c r="F28" s="17" t="s">
        <v>1159</v>
      </c>
      <c r="G28" s="18">
        <f ca="1">_xll.DBRW($F$1,$F$2,$F$4,$E28,$F$5,$F$8,$F$3,$F$6,$F$7,$F$9)</f>
        <v>0</v>
      </c>
    </row>
    <row r="29" spans="1:7" x14ac:dyDescent="0.2">
      <c r="A29" s="22" t="s">
        <v>1099</v>
      </c>
      <c r="B29" s="22" t="s">
        <v>1175</v>
      </c>
      <c r="C29" s="23">
        <f ca="1">_xll.DBRW($B$1,$A29,$B$4,$B$5,$B$8,$B$6,$B$7,$B$9)</f>
        <v>0</v>
      </c>
      <c r="E29" s="17" t="s">
        <v>1141</v>
      </c>
      <c r="F29" s="17" t="s">
        <v>1160</v>
      </c>
      <c r="G29" s="18">
        <f ca="1">_xll.DBRW($F$1,$F$2,$F$4,$E29,$F$5,$F$8,$F$3,$F$6,$F$7,$F$9)</f>
        <v>0</v>
      </c>
    </row>
    <row r="30" spans="1:7" x14ac:dyDescent="0.2">
      <c r="A30" s="22" t="s">
        <v>1100</v>
      </c>
      <c r="B30" s="22" t="s">
        <v>1176</v>
      </c>
      <c r="C30" s="23">
        <f ca="1">_xll.DBRW($B$1,$A30,$B$4,$B$5,$B$8,$B$6,$B$7,$B$9)</f>
        <v>0</v>
      </c>
      <c r="E30" s="15" t="s">
        <v>28</v>
      </c>
      <c r="F30" s="15"/>
      <c r="G30" s="15">
        <f ca="1">_xll.DBRW($F$1,$F$2,$F$4,$E30,$F$5,$F$8,$F$3,$F$6,$F$7,$F$9)</f>
        <v>0.30657644799999995</v>
      </c>
    </row>
    <row r="31" spans="1:7" x14ac:dyDescent="0.2">
      <c r="A31" s="22" t="s">
        <v>1101</v>
      </c>
      <c r="B31" s="22" t="s">
        <v>1177</v>
      </c>
      <c r="C31" s="23">
        <f ca="1">_xll.DBRW($B$1,$A31,$B$4,$B$5,$B$8,$B$6,$B$7,$B$9)</f>
        <v>0</v>
      </c>
    </row>
    <row r="32" spans="1:7" x14ac:dyDescent="0.2">
      <c r="A32" s="22" t="s">
        <v>1102</v>
      </c>
      <c r="B32" s="22" t="s">
        <v>1178</v>
      </c>
      <c r="C32" s="23">
        <f ca="1">_xll.DBRW($B$1,$A32,$B$4,$B$5,$B$8,$B$6,$B$7,$B$9)</f>
        <v>0</v>
      </c>
    </row>
    <row r="33" spans="1:3" x14ac:dyDescent="0.2">
      <c r="A33" s="22" t="s">
        <v>1103</v>
      </c>
      <c r="B33" s="22" t="s">
        <v>1154</v>
      </c>
      <c r="C33" s="23">
        <f ca="1">_xll.DBRW($B$1,$A33,$B$4,$B$5,$B$8,$B$6,$B$7,$B$9)</f>
        <v>0</v>
      </c>
    </row>
    <row r="34" spans="1:3" x14ac:dyDescent="0.2">
      <c r="A34" s="22" t="s">
        <v>1104</v>
      </c>
      <c r="B34" s="22" t="s">
        <v>1179</v>
      </c>
      <c r="C34" s="23">
        <f ca="1">_xll.DBRW($B$1,$A34,$B$4,$B$5,$B$8,$B$6,$B$7,$B$9)</f>
        <v>0</v>
      </c>
    </row>
    <row r="35" spans="1:3" x14ac:dyDescent="0.2">
      <c r="A35" s="22" t="s">
        <v>1105</v>
      </c>
      <c r="B35" s="22" t="s">
        <v>1180</v>
      </c>
      <c r="C35" s="23">
        <f ca="1">_xll.DBRW($B$1,$A35,$B$4,$B$5,$B$8,$B$6,$B$7,$B$9)</f>
        <v>0</v>
      </c>
    </row>
    <row r="36" spans="1:3" x14ac:dyDescent="0.2">
      <c r="A36" s="22" t="s">
        <v>1106</v>
      </c>
      <c r="B36" s="22" t="s">
        <v>1181</v>
      </c>
      <c r="C36" s="23">
        <f ca="1">_xll.DBRW($B$1,$A36,$B$4,$B$5,$B$8,$B$6,$B$7,$B$9)</f>
        <v>0</v>
      </c>
    </row>
    <row r="37" spans="1:3" x14ac:dyDescent="0.2">
      <c r="A37" s="22" t="s">
        <v>1107</v>
      </c>
      <c r="B37" s="22" t="s">
        <v>1182</v>
      </c>
      <c r="C37" s="23">
        <f ca="1">_xll.DBRW($B$1,$A37,$B$4,$B$5,$B$8,$B$6,$B$7,$B$9)</f>
        <v>0</v>
      </c>
    </row>
    <row r="38" spans="1:3" x14ac:dyDescent="0.2">
      <c r="A38" s="22" t="s">
        <v>1108</v>
      </c>
      <c r="B38" s="22" t="s">
        <v>1183</v>
      </c>
      <c r="C38" s="23">
        <f ca="1">_xll.DBRW($B$1,$A38,$B$4,$B$5,$B$8,$B$6,$B$7,$B$9)</f>
        <v>0</v>
      </c>
    </row>
    <row r="39" spans="1:3" x14ac:dyDescent="0.2">
      <c r="A39" s="22" t="s">
        <v>1109</v>
      </c>
      <c r="B39" s="22" t="s">
        <v>1157</v>
      </c>
      <c r="C39" s="23">
        <f ca="1">_xll.DBRW($B$1,$A39,$B$4,$B$5,$B$8,$B$6,$B$7,$B$9)</f>
        <v>0</v>
      </c>
    </row>
    <row r="40" spans="1:3" x14ac:dyDescent="0.2">
      <c r="A40" s="22" t="s">
        <v>1110</v>
      </c>
      <c r="B40" s="22" t="s">
        <v>1184</v>
      </c>
      <c r="C40" s="23">
        <f ca="1">_xll.DBRW($B$1,$A40,$B$4,$B$5,$B$8,$B$6,$B$7,$B$9)</f>
        <v>0</v>
      </c>
    </row>
    <row r="41" spans="1:3" x14ac:dyDescent="0.2">
      <c r="A41" s="22" t="s">
        <v>1111</v>
      </c>
      <c r="B41" s="22" t="s">
        <v>1185</v>
      </c>
      <c r="C41" s="23">
        <f ca="1">_xll.DBRW($B$1,$A41,$B$4,$B$5,$B$8,$B$6,$B$7,$B$9)</f>
        <v>0.14545590199999969</v>
      </c>
    </row>
    <row r="42" spans="1:3" x14ac:dyDescent="0.2">
      <c r="A42" s="22" t="s">
        <v>1112</v>
      </c>
      <c r="B42" s="22" t="s">
        <v>1186</v>
      </c>
      <c r="C42" s="23">
        <f ca="1">_xll.DBRW($B$1,$A42,$B$4,$B$5,$B$8,$B$6,$B$7,$B$9)</f>
        <v>0</v>
      </c>
    </row>
    <row r="43" spans="1:3" x14ac:dyDescent="0.2">
      <c r="A43" s="20" t="s">
        <v>1113</v>
      </c>
      <c r="B43" s="20" t="s">
        <v>1187</v>
      </c>
      <c r="C43" s="21">
        <f ca="1">_xll.DBRW($B$1,$A43,$B$4,$B$5,$B$8,$B$6,$B$7,$B$9)</f>
        <v>0</v>
      </c>
    </row>
    <row r="44" spans="1:3" x14ac:dyDescent="0.2">
      <c r="A44" s="20" t="s">
        <v>1114</v>
      </c>
      <c r="B44" s="20" t="s">
        <v>1188</v>
      </c>
      <c r="C44" s="21">
        <f ca="1">_xll.DBRW($B$1,$A44,$B$4,$B$5,$B$8,$B$6,$B$7,$B$9)</f>
        <v>0</v>
      </c>
    </row>
    <row r="45" spans="1:3" x14ac:dyDescent="0.2">
      <c r="A45" s="20" t="s">
        <v>1115</v>
      </c>
      <c r="B45" s="20" t="s">
        <v>1189</v>
      </c>
      <c r="C45" s="21">
        <f ca="1">_xll.DBRW($B$1,$A45,$B$4,$B$5,$B$8,$B$6,$B$7,$B$9)</f>
        <v>0</v>
      </c>
    </row>
    <row r="46" spans="1:3" x14ac:dyDescent="0.2">
      <c r="A46" s="20" t="s">
        <v>1116</v>
      </c>
      <c r="B46" s="20" t="s">
        <v>1190</v>
      </c>
      <c r="C46" s="21">
        <f ca="1">_xll.DBRW($B$1,$A46,$B$4,$B$5,$B$8,$B$6,$B$7,$B$9)</f>
        <v>0</v>
      </c>
    </row>
    <row r="47" spans="1:3" x14ac:dyDescent="0.2">
      <c r="A47" s="20" t="s">
        <v>1117</v>
      </c>
      <c r="B47" s="20" t="s">
        <v>1191</v>
      </c>
      <c r="C47" s="21">
        <f ca="1">_xll.DBRW($B$1,$A47,$B$4,$B$5,$B$8,$B$6,$B$7,$B$9)</f>
        <v>0</v>
      </c>
    </row>
    <row r="48" spans="1:3" x14ac:dyDescent="0.2">
      <c r="A48" s="20" t="s">
        <v>1118</v>
      </c>
      <c r="B48" s="20" t="s">
        <v>1192</v>
      </c>
      <c r="C48" s="21">
        <f ca="1">_xll.DBRW($B$1,$A48,$B$4,$B$5,$B$8,$B$6,$B$7,$B$9)</f>
        <v>0</v>
      </c>
    </row>
    <row r="49" spans="1:3" x14ac:dyDescent="0.2">
      <c r="A49" s="20" t="s">
        <v>1119</v>
      </c>
      <c r="B49" s="20" t="s">
        <v>1193</v>
      </c>
      <c r="C49" s="21">
        <f ca="1">_xll.DBRW($B$1,$A49,$B$4,$B$5,$B$8,$B$6,$B$7,$B$9)</f>
        <v>0.30657644799999995</v>
      </c>
    </row>
    <row r="50" spans="1:3" x14ac:dyDescent="0.2">
      <c r="A50" s="20" t="s">
        <v>1120</v>
      </c>
      <c r="B50" s="20" t="s">
        <v>1194</v>
      </c>
      <c r="C50" s="21">
        <f ca="1">_xll.DBRW($B$1,$A50,$B$4,$B$5,$B$8,$B$6,$B$7,$B$9)</f>
        <v>0</v>
      </c>
    </row>
    <row r="51" spans="1:3" x14ac:dyDescent="0.2">
      <c r="A51" s="20" t="s">
        <v>1121</v>
      </c>
      <c r="B51" s="20" t="s">
        <v>1195</v>
      </c>
      <c r="C51" s="21">
        <f ca="1">_xll.DBRW($B$1,$A51,$B$4,$B$5,$B$8,$B$6,$B$7,$B$9)</f>
        <v>0</v>
      </c>
    </row>
    <row r="52" spans="1:3" x14ac:dyDescent="0.2">
      <c r="A52" s="20" t="s">
        <v>1122</v>
      </c>
      <c r="B52" s="20" t="s">
        <v>1196</v>
      </c>
      <c r="C52" s="21">
        <f ca="1">_xll.DBRW($B$1,$A52,$B$4,$B$5,$B$8,$B$6,$B$7,$B$9)</f>
        <v>0</v>
      </c>
    </row>
    <row r="53" spans="1:3" x14ac:dyDescent="0.2">
      <c r="A53" s="20" t="s">
        <v>1123</v>
      </c>
      <c r="B53" s="20" t="s">
        <v>1197</v>
      </c>
      <c r="C53" s="21">
        <f ca="1">_xll.DBRW($B$1,$A53,$B$4,$B$5,$B$8,$B$6,$B$7,$B$9)</f>
        <v>0</v>
      </c>
    </row>
    <row r="54" spans="1:3" x14ac:dyDescent="0.2">
      <c r="A54" s="20" t="s">
        <v>1124</v>
      </c>
      <c r="B54" s="20" t="s">
        <v>1198</v>
      </c>
      <c r="C54" s="21">
        <f ca="1">_xll.DBRW($B$1,$A54,$B$4,$B$5,$B$8,$B$6,$B$7,$B$9)</f>
        <v>0</v>
      </c>
    </row>
    <row r="55" spans="1:3" x14ac:dyDescent="0.2">
      <c r="A55" s="20" t="s">
        <v>1125</v>
      </c>
      <c r="B55" s="20" t="s">
        <v>1199</v>
      </c>
      <c r="C55" s="21">
        <f ca="1">_xll.DBRW($B$1,$A55,$B$4,$B$5,$B$8,$B$6,$B$7,$B$9)</f>
        <v>0</v>
      </c>
    </row>
    <row r="56" spans="1:3" x14ac:dyDescent="0.2">
      <c r="A56" s="20" t="s">
        <v>1126</v>
      </c>
      <c r="B56" s="20" t="s">
        <v>1200</v>
      </c>
      <c r="C56" s="21">
        <f ca="1">_xll.DBRW($B$1,$A56,$B$4,$B$5,$B$8,$B$6,$B$7,$B$9)</f>
        <v>0</v>
      </c>
    </row>
    <row r="57" spans="1:3" x14ac:dyDescent="0.2">
      <c r="A57" s="20" t="s">
        <v>1127</v>
      </c>
      <c r="B57" s="20" t="s">
        <v>1201</v>
      </c>
      <c r="C57" s="21">
        <f ca="1">_xll.DBRW($B$1,$A57,$B$4,$B$5,$B$8,$B$6,$B$7,$B$9)</f>
        <v>0</v>
      </c>
    </row>
    <row r="58" spans="1:3" x14ac:dyDescent="0.2">
      <c r="A58" s="20" t="s">
        <v>1128</v>
      </c>
      <c r="B58" s="20" t="s">
        <v>1202</v>
      </c>
      <c r="C58" s="21">
        <f ca="1">_xll.DBRW($B$1,$A58,$B$4,$B$5,$B$8,$B$6,$B$7,$B$9)</f>
        <v>0</v>
      </c>
    </row>
    <row r="59" spans="1:3" x14ac:dyDescent="0.2">
      <c r="A59" s="20" t="s">
        <v>1129</v>
      </c>
      <c r="B59" s="20" t="s">
        <v>1203</v>
      </c>
      <c r="C59" s="21">
        <f ca="1">_xll.DBRW($B$1,$A59,$B$4,$B$5,$B$8,$B$6,$B$7,$B$9)</f>
        <v>0</v>
      </c>
    </row>
    <row r="60" spans="1:3" x14ac:dyDescent="0.2">
      <c r="A60" s="20" t="s">
        <v>1130</v>
      </c>
      <c r="B60" s="20" t="s">
        <v>1204</v>
      </c>
      <c r="C60" s="21">
        <f ca="1">_xll.DBRW($B$1,$A60,$B$4,$B$5,$B$8,$B$6,$B$7,$B$9)</f>
        <v>0</v>
      </c>
    </row>
    <row r="61" spans="1:3" x14ac:dyDescent="0.2">
      <c r="A61" s="20" t="s">
        <v>1131</v>
      </c>
      <c r="B61" s="20" t="s">
        <v>1205</v>
      </c>
      <c r="C61" s="21">
        <f ca="1">_xll.DBRW($B$1,$A61,$B$4,$B$5,$B$8,$B$6,$B$7,$B$9)</f>
        <v>0</v>
      </c>
    </row>
    <row r="62" spans="1:3" x14ac:dyDescent="0.2">
      <c r="A62" s="20" t="s">
        <v>1132</v>
      </c>
      <c r="B62" s="20" t="s">
        <v>1206</v>
      </c>
      <c r="C62" s="21">
        <f ca="1">_xll.DBRW($B$1,$A62,$B$4,$B$5,$B$8,$B$6,$B$7,$B$9)</f>
        <v>0</v>
      </c>
    </row>
    <row r="63" spans="1:3" x14ac:dyDescent="0.2">
      <c r="A63" s="20" t="s">
        <v>1133</v>
      </c>
      <c r="B63" s="20" t="s">
        <v>1207</v>
      </c>
      <c r="C63" s="21">
        <f ca="1">_xll.DBRW($B$1,$A63,$B$4,$B$5,$B$8,$B$6,$B$7,$B$9)</f>
        <v>0</v>
      </c>
    </row>
    <row r="64" spans="1:3" x14ac:dyDescent="0.2">
      <c r="A64" s="20" t="s">
        <v>1134</v>
      </c>
      <c r="B64" s="20" t="s">
        <v>1208</v>
      </c>
      <c r="C64" s="21">
        <f ca="1">_xll.DBRW($B$1,$A64,$B$4,$B$5,$B$8,$B$6,$B$7,$B$9)</f>
        <v>0</v>
      </c>
    </row>
    <row r="65" spans="1:3" x14ac:dyDescent="0.2">
      <c r="A65" s="20" t="s">
        <v>1135</v>
      </c>
      <c r="B65" s="20" t="s">
        <v>1209</v>
      </c>
      <c r="C65" s="21">
        <f ca="1">_xll.DBRW($B$1,$A65,$B$4,$B$5,$B$8,$B$6,$B$7,$B$9)</f>
        <v>0</v>
      </c>
    </row>
    <row r="66" spans="1:3" x14ac:dyDescent="0.2">
      <c r="A66" s="20" t="s">
        <v>1136</v>
      </c>
      <c r="B66" s="20" t="s">
        <v>1210</v>
      </c>
      <c r="C66" s="21">
        <f ca="1">_xll.DBRW($B$1,$A66,$B$4,$B$5,$B$8,$B$6,$B$7,$B$9)</f>
        <v>0</v>
      </c>
    </row>
    <row r="67" spans="1:3" x14ac:dyDescent="0.2">
      <c r="A67" s="20" t="s">
        <v>1137</v>
      </c>
      <c r="B67" s="20" t="s">
        <v>1211</v>
      </c>
      <c r="C67" s="21">
        <f ca="1">_xll.DBRW($B$1,$A67,$B$4,$B$5,$B$8,$B$6,$B$7,$B$9)</f>
        <v>0</v>
      </c>
    </row>
    <row r="68" spans="1:3" x14ac:dyDescent="0.2">
      <c r="A68" s="20" t="s">
        <v>1138</v>
      </c>
      <c r="B68" s="20" t="s">
        <v>1212</v>
      </c>
      <c r="C68" s="21">
        <f ca="1">_xll.DBRW($B$1,$A68,$B$4,$B$5,$B$8,$B$6,$B$7,$B$9)</f>
        <v>0</v>
      </c>
    </row>
    <row r="69" spans="1:3" x14ac:dyDescent="0.2">
      <c r="A69" s="20" t="s">
        <v>1139</v>
      </c>
      <c r="B69" s="20" t="s">
        <v>1213</v>
      </c>
      <c r="C69" s="21">
        <f ca="1">_xll.DBRW($B$1,$A69,$B$4,$B$5,$B$8,$B$6,$B$7,$B$9)</f>
        <v>0</v>
      </c>
    </row>
    <row r="70" spans="1:3" x14ac:dyDescent="0.2">
      <c r="A70" s="20" t="s">
        <v>1140</v>
      </c>
      <c r="B70" s="20" t="s">
        <v>1214</v>
      </c>
      <c r="C70" s="21">
        <f ca="1">_xll.DBRW($B$1,$A70,$B$4,$B$5,$B$8,$B$6,$B$7,$B$9)</f>
        <v>0</v>
      </c>
    </row>
    <row r="71" spans="1:3" x14ac:dyDescent="0.2">
      <c r="C71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B21:F29"/>
  <sheetViews>
    <sheetView topLeftCell="A13" workbookViewId="0">
      <selection activeCell="C35" sqref="C35"/>
    </sheetView>
  </sheetViews>
  <sheetFormatPr baseColWidth="10" defaultRowHeight="15" x14ac:dyDescent="0.25"/>
  <sheetData>
    <row r="21" spans="2:6" x14ac:dyDescent="0.25">
      <c r="B21" s="35" t="s">
        <v>1320</v>
      </c>
      <c r="C21" t="s">
        <v>1460</v>
      </c>
      <c r="D21" t="s">
        <v>10</v>
      </c>
      <c r="F21" s="35" t="s">
        <v>1320</v>
      </c>
    </row>
    <row r="22" spans="2:6" x14ac:dyDescent="0.25">
      <c r="B22" s="35" t="s">
        <v>1216</v>
      </c>
      <c r="C22" t="s">
        <v>1461</v>
      </c>
      <c r="D22" t="s">
        <v>11</v>
      </c>
      <c r="F22" s="35" t="s">
        <v>1216</v>
      </c>
    </row>
    <row r="23" spans="2:6" x14ac:dyDescent="0.25">
      <c r="B23" s="35" t="s">
        <v>1363</v>
      </c>
      <c r="C23" t="s">
        <v>1462</v>
      </c>
      <c r="D23" t="s">
        <v>12</v>
      </c>
      <c r="F23" s="35" t="s">
        <v>1363</v>
      </c>
    </row>
    <row r="24" spans="2:6" x14ac:dyDescent="0.25">
      <c r="B24" s="35" t="s">
        <v>1364</v>
      </c>
      <c r="C24" t="s">
        <v>1463</v>
      </c>
      <c r="D24" t="s">
        <v>13</v>
      </c>
      <c r="F24" s="35" t="s">
        <v>1364</v>
      </c>
    </row>
    <row r="25" spans="2:6" x14ac:dyDescent="0.25">
      <c r="B25" s="35" t="s">
        <v>1376</v>
      </c>
      <c r="C25" t="s">
        <v>1464</v>
      </c>
      <c r="D25" t="s">
        <v>14</v>
      </c>
      <c r="F25" s="35" t="s">
        <v>1376</v>
      </c>
    </row>
    <row r="26" spans="2:6" x14ac:dyDescent="0.25">
      <c r="B26" s="35" t="s">
        <v>1394</v>
      </c>
      <c r="C26" t="s">
        <v>1465</v>
      </c>
      <c r="D26" t="s">
        <v>15</v>
      </c>
      <c r="F26" s="35" t="s">
        <v>1394</v>
      </c>
    </row>
    <row r="27" spans="2:6" x14ac:dyDescent="0.25">
      <c r="B27" s="35" t="s">
        <v>1407</v>
      </c>
      <c r="C27" t="s">
        <v>1468</v>
      </c>
      <c r="D27" t="s">
        <v>16</v>
      </c>
      <c r="F27" s="35" t="s">
        <v>1407</v>
      </c>
    </row>
    <row r="28" spans="2:6" x14ac:dyDescent="0.25">
      <c r="B28" s="35" t="s">
        <v>1410</v>
      </c>
      <c r="C28" t="s">
        <v>1466</v>
      </c>
      <c r="D28" t="s">
        <v>17</v>
      </c>
      <c r="F28" s="35" t="s">
        <v>1410</v>
      </c>
    </row>
    <row r="29" spans="2:6" x14ac:dyDescent="0.25">
      <c r="B29" s="35" t="s">
        <v>1413</v>
      </c>
      <c r="C29" t="s">
        <v>1467</v>
      </c>
      <c r="D29" t="s">
        <v>18</v>
      </c>
      <c r="F29" s="35" t="s">
        <v>1413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C1:I156"/>
  <sheetViews>
    <sheetView workbookViewId="0">
      <selection activeCell="J19" sqref="J19"/>
    </sheetView>
  </sheetViews>
  <sheetFormatPr baseColWidth="10" defaultRowHeight="15" x14ac:dyDescent="0.25"/>
  <sheetData>
    <row r="1" spans="3:9" x14ac:dyDescent="0.25">
      <c r="D1" t="s">
        <v>1430</v>
      </c>
      <c r="I1" t="s">
        <v>1431</v>
      </c>
    </row>
    <row r="2" spans="3:9" x14ac:dyDescent="0.25">
      <c r="C2" t="s">
        <v>1320</v>
      </c>
      <c r="D2" t="s">
        <v>10</v>
      </c>
      <c r="I2" t="s">
        <v>25</v>
      </c>
    </row>
    <row r="3" spans="3:9" x14ac:dyDescent="0.25">
      <c r="C3" t="s">
        <v>1321</v>
      </c>
      <c r="D3" t="s">
        <v>1231</v>
      </c>
      <c r="I3" t="s">
        <v>28</v>
      </c>
    </row>
    <row r="4" spans="3:9" x14ac:dyDescent="0.25">
      <c r="C4" t="s">
        <v>1322</v>
      </c>
      <c r="D4" t="s">
        <v>1232</v>
      </c>
      <c r="I4" t="s">
        <v>9</v>
      </c>
    </row>
    <row r="5" spans="3:9" x14ac:dyDescent="0.25">
      <c r="C5" t="s">
        <v>1323</v>
      </c>
      <c r="D5" t="s">
        <v>1234</v>
      </c>
    </row>
    <row r="6" spans="3:9" x14ac:dyDescent="0.25">
      <c r="C6" t="s">
        <v>1324</v>
      </c>
      <c r="D6" t="s">
        <v>1235</v>
      </c>
    </row>
    <row r="7" spans="3:9" x14ac:dyDescent="0.25">
      <c r="C7" t="s">
        <v>1325</v>
      </c>
      <c r="D7" t="s">
        <v>1236</v>
      </c>
    </row>
    <row r="8" spans="3:9" x14ac:dyDescent="0.25">
      <c r="C8" t="s">
        <v>1326</v>
      </c>
      <c r="D8" t="s">
        <v>1237</v>
      </c>
    </row>
    <row r="9" spans="3:9" x14ac:dyDescent="0.25">
      <c r="C9" t="s">
        <v>1327</v>
      </c>
      <c r="D9" t="s">
        <v>1238</v>
      </c>
    </row>
    <row r="10" spans="3:9" x14ac:dyDescent="0.25">
      <c r="C10" t="s">
        <v>1328</v>
      </c>
      <c r="D10" t="s">
        <v>1239</v>
      </c>
    </row>
    <row r="11" spans="3:9" x14ac:dyDescent="0.25">
      <c r="C11" t="s">
        <v>1329</v>
      </c>
      <c r="D11" t="s">
        <v>1240</v>
      </c>
    </row>
    <row r="12" spans="3:9" x14ac:dyDescent="0.25">
      <c r="C12" t="s">
        <v>1330</v>
      </c>
      <c r="D12" t="s">
        <v>1233</v>
      </c>
    </row>
    <row r="13" spans="3:9" x14ac:dyDescent="0.25">
      <c r="C13" t="s">
        <v>1216</v>
      </c>
      <c r="D13" t="s">
        <v>11</v>
      </c>
    </row>
    <row r="14" spans="3:9" x14ac:dyDescent="0.25">
      <c r="C14" t="s">
        <v>1331</v>
      </c>
      <c r="D14" t="s">
        <v>1241</v>
      </c>
    </row>
    <row r="15" spans="3:9" x14ac:dyDescent="0.25">
      <c r="C15" t="s">
        <v>1332</v>
      </c>
      <c r="D15" t="s">
        <v>1242</v>
      </c>
    </row>
    <row r="16" spans="3:9" x14ac:dyDescent="0.25">
      <c r="C16" t="s">
        <v>1333</v>
      </c>
      <c r="D16" t="s">
        <v>1243</v>
      </c>
    </row>
    <row r="17" spans="3:4" x14ac:dyDescent="0.25">
      <c r="C17" t="s">
        <v>1334</v>
      </c>
      <c r="D17" t="s">
        <v>1244</v>
      </c>
    </row>
    <row r="18" spans="3:4" x14ac:dyDescent="0.25">
      <c r="C18" t="s">
        <v>1335</v>
      </c>
      <c r="D18" t="s">
        <v>1245</v>
      </c>
    </row>
    <row r="19" spans="3:4" x14ac:dyDescent="0.25">
      <c r="C19" t="s">
        <v>1336</v>
      </c>
      <c r="D19" t="s">
        <v>1246</v>
      </c>
    </row>
    <row r="20" spans="3:4" x14ac:dyDescent="0.25">
      <c r="C20" t="s">
        <v>1337</v>
      </c>
      <c r="D20" t="s">
        <v>1247</v>
      </c>
    </row>
    <row r="21" spans="3:4" x14ac:dyDescent="0.25">
      <c r="C21" t="s">
        <v>1338</v>
      </c>
      <c r="D21" t="s">
        <v>1248</v>
      </c>
    </row>
    <row r="22" spans="3:4" x14ac:dyDescent="0.25">
      <c r="C22" t="s">
        <v>1339</v>
      </c>
      <c r="D22" t="s">
        <v>1249</v>
      </c>
    </row>
    <row r="23" spans="3:4" x14ac:dyDescent="0.25">
      <c r="C23" t="s">
        <v>1340</v>
      </c>
      <c r="D23" t="s">
        <v>1250</v>
      </c>
    </row>
    <row r="24" spans="3:4" x14ac:dyDescent="0.25">
      <c r="C24" t="s">
        <v>1341</v>
      </c>
      <c r="D24" t="s">
        <v>1251</v>
      </c>
    </row>
    <row r="25" spans="3:4" x14ac:dyDescent="0.25">
      <c r="C25" t="s">
        <v>1342</v>
      </c>
      <c r="D25" t="s">
        <v>1252</v>
      </c>
    </row>
    <row r="26" spans="3:4" x14ac:dyDescent="0.25">
      <c r="C26" t="s">
        <v>1343</v>
      </c>
      <c r="D26" t="s">
        <v>1253</v>
      </c>
    </row>
    <row r="27" spans="3:4" x14ac:dyDescent="0.25">
      <c r="C27" t="s">
        <v>1344</v>
      </c>
      <c r="D27" t="s">
        <v>1254</v>
      </c>
    </row>
    <row r="28" spans="3:4" x14ac:dyDescent="0.25">
      <c r="C28" t="s">
        <v>1345</v>
      </c>
      <c r="D28" t="s">
        <v>1255</v>
      </c>
    </row>
    <row r="29" spans="3:4" x14ac:dyDescent="0.25">
      <c r="C29" t="s">
        <v>1346</v>
      </c>
      <c r="D29" t="s">
        <v>1256</v>
      </c>
    </row>
    <row r="30" spans="3:4" x14ac:dyDescent="0.25">
      <c r="C30" t="s">
        <v>1347</v>
      </c>
      <c r="D30" t="s">
        <v>1257</v>
      </c>
    </row>
    <row r="31" spans="3:4" x14ac:dyDescent="0.25">
      <c r="C31" t="s">
        <v>1348</v>
      </c>
      <c r="D31" t="s">
        <v>1258</v>
      </c>
    </row>
    <row r="32" spans="3:4" x14ac:dyDescent="0.25">
      <c r="C32" t="s">
        <v>1349</v>
      </c>
      <c r="D32" t="s">
        <v>1259</v>
      </c>
    </row>
    <row r="33" spans="3:4" x14ac:dyDescent="0.25">
      <c r="C33" t="s">
        <v>1350</v>
      </c>
      <c r="D33" t="s">
        <v>1260</v>
      </c>
    </row>
    <row r="34" spans="3:4" x14ac:dyDescent="0.25">
      <c r="C34" t="s">
        <v>1351</v>
      </c>
      <c r="D34" t="s">
        <v>1261</v>
      </c>
    </row>
    <row r="35" spans="3:4" x14ac:dyDescent="0.25">
      <c r="C35" t="s">
        <v>1352</v>
      </c>
      <c r="D35" t="s">
        <v>1262</v>
      </c>
    </row>
    <row r="36" spans="3:4" x14ac:dyDescent="0.25">
      <c r="C36" t="s">
        <v>1353</v>
      </c>
      <c r="D36" t="s">
        <v>1263</v>
      </c>
    </row>
    <row r="37" spans="3:4" x14ac:dyDescent="0.25">
      <c r="C37" t="s">
        <v>1354</v>
      </c>
      <c r="D37" t="s">
        <v>1264</v>
      </c>
    </row>
    <row r="38" spans="3:4" x14ac:dyDescent="0.25">
      <c r="C38" t="s">
        <v>1355</v>
      </c>
      <c r="D38" t="s">
        <v>1265</v>
      </c>
    </row>
    <row r="39" spans="3:4" x14ac:dyDescent="0.25">
      <c r="C39" t="s">
        <v>1356</v>
      </c>
      <c r="D39" t="s">
        <v>1266</v>
      </c>
    </row>
    <row r="40" spans="3:4" x14ac:dyDescent="0.25">
      <c r="C40" t="s">
        <v>1357</v>
      </c>
      <c r="D40" t="s">
        <v>1267</v>
      </c>
    </row>
    <row r="41" spans="3:4" x14ac:dyDescent="0.25">
      <c r="C41" t="s">
        <v>1358</v>
      </c>
      <c r="D41" t="s">
        <v>1268</v>
      </c>
    </row>
    <row r="42" spans="3:4" x14ac:dyDescent="0.25">
      <c r="C42" t="s">
        <v>1359</v>
      </c>
      <c r="D42" t="s">
        <v>1269</v>
      </c>
    </row>
    <row r="43" spans="3:4" x14ac:dyDescent="0.25">
      <c r="C43" t="s">
        <v>1360</v>
      </c>
      <c r="D43" t="s">
        <v>1270</v>
      </c>
    </row>
    <row r="44" spans="3:4" x14ac:dyDescent="0.25">
      <c r="C44" t="s">
        <v>1361</v>
      </c>
      <c r="D44" t="s">
        <v>1271</v>
      </c>
    </row>
    <row r="45" spans="3:4" x14ac:dyDescent="0.25">
      <c r="C45" t="s">
        <v>1362</v>
      </c>
      <c r="D45" t="s">
        <v>1272</v>
      </c>
    </row>
    <row r="46" spans="3:4" x14ac:dyDescent="0.25">
      <c r="C46" t="s">
        <v>1363</v>
      </c>
      <c r="D46" t="s">
        <v>12</v>
      </c>
    </row>
    <row r="47" spans="3:4" x14ac:dyDescent="0.25">
      <c r="C47" t="s">
        <v>1320</v>
      </c>
      <c r="D47" t="s">
        <v>10</v>
      </c>
    </row>
    <row r="48" spans="3:4" x14ac:dyDescent="0.25">
      <c r="C48" t="s">
        <v>1321</v>
      </c>
      <c r="D48" t="s">
        <v>1231</v>
      </c>
    </row>
    <row r="49" spans="3:4" x14ac:dyDescent="0.25">
      <c r="C49" t="s">
        <v>1322</v>
      </c>
      <c r="D49" t="s">
        <v>1232</v>
      </c>
    </row>
    <row r="50" spans="3:4" x14ac:dyDescent="0.25">
      <c r="C50" t="s">
        <v>1323</v>
      </c>
      <c r="D50" t="s">
        <v>1234</v>
      </c>
    </row>
    <row r="51" spans="3:4" x14ac:dyDescent="0.25">
      <c r="C51" t="s">
        <v>1324</v>
      </c>
      <c r="D51" t="s">
        <v>1235</v>
      </c>
    </row>
    <row r="52" spans="3:4" x14ac:dyDescent="0.25">
      <c r="C52" t="s">
        <v>1325</v>
      </c>
      <c r="D52" t="s">
        <v>1236</v>
      </c>
    </row>
    <row r="53" spans="3:4" x14ac:dyDescent="0.25">
      <c r="C53" t="s">
        <v>1326</v>
      </c>
      <c r="D53" t="s">
        <v>1237</v>
      </c>
    </row>
    <row r="54" spans="3:4" x14ac:dyDescent="0.25">
      <c r="C54" t="s">
        <v>1327</v>
      </c>
      <c r="D54" t="s">
        <v>1238</v>
      </c>
    </row>
    <row r="55" spans="3:4" x14ac:dyDescent="0.25">
      <c r="C55" t="s">
        <v>1328</v>
      </c>
      <c r="D55" t="s">
        <v>1239</v>
      </c>
    </row>
    <row r="56" spans="3:4" x14ac:dyDescent="0.25">
      <c r="C56" t="s">
        <v>1329</v>
      </c>
      <c r="D56" t="s">
        <v>1240</v>
      </c>
    </row>
    <row r="57" spans="3:4" x14ac:dyDescent="0.25">
      <c r="C57" t="s">
        <v>1330</v>
      </c>
      <c r="D57" t="s">
        <v>1233</v>
      </c>
    </row>
    <row r="58" spans="3:4" x14ac:dyDescent="0.25">
      <c r="C58" t="s">
        <v>1216</v>
      </c>
      <c r="D58" t="s">
        <v>11</v>
      </c>
    </row>
    <row r="59" spans="3:4" x14ac:dyDescent="0.25">
      <c r="C59" t="s">
        <v>1331</v>
      </c>
      <c r="D59" t="s">
        <v>1241</v>
      </c>
    </row>
    <row r="60" spans="3:4" x14ac:dyDescent="0.25">
      <c r="C60" t="s">
        <v>1332</v>
      </c>
      <c r="D60" t="s">
        <v>1242</v>
      </c>
    </row>
    <row r="61" spans="3:4" x14ac:dyDescent="0.25">
      <c r="C61" t="s">
        <v>1333</v>
      </c>
      <c r="D61" t="s">
        <v>1243</v>
      </c>
    </row>
    <row r="62" spans="3:4" x14ac:dyDescent="0.25">
      <c r="C62" t="s">
        <v>1334</v>
      </c>
      <c r="D62" t="s">
        <v>1244</v>
      </c>
    </row>
    <row r="63" spans="3:4" x14ac:dyDescent="0.25">
      <c r="C63" t="s">
        <v>1335</v>
      </c>
      <c r="D63" t="s">
        <v>1245</v>
      </c>
    </row>
    <row r="64" spans="3:4" x14ac:dyDescent="0.25">
      <c r="C64" t="s">
        <v>1336</v>
      </c>
      <c r="D64" t="s">
        <v>1246</v>
      </c>
    </row>
    <row r="65" spans="3:4" x14ac:dyDescent="0.25">
      <c r="C65" t="s">
        <v>1337</v>
      </c>
      <c r="D65" t="s">
        <v>1247</v>
      </c>
    </row>
    <row r="66" spans="3:4" x14ac:dyDescent="0.25">
      <c r="C66" t="s">
        <v>1338</v>
      </c>
      <c r="D66" t="s">
        <v>1248</v>
      </c>
    </row>
    <row r="67" spans="3:4" x14ac:dyDescent="0.25">
      <c r="C67" t="s">
        <v>1339</v>
      </c>
      <c r="D67" t="s">
        <v>1249</v>
      </c>
    </row>
    <row r="68" spans="3:4" x14ac:dyDescent="0.25">
      <c r="C68" t="s">
        <v>1340</v>
      </c>
      <c r="D68" t="s">
        <v>1250</v>
      </c>
    </row>
    <row r="69" spans="3:4" x14ac:dyDescent="0.25">
      <c r="C69" t="s">
        <v>1341</v>
      </c>
      <c r="D69" t="s">
        <v>1251</v>
      </c>
    </row>
    <row r="70" spans="3:4" x14ac:dyDescent="0.25">
      <c r="C70" t="s">
        <v>1342</v>
      </c>
      <c r="D70" t="s">
        <v>1252</v>
      </c>
    </row>
    <row r="71" spans="3:4" x14ac:dyDescent="0.25">
      <c r="C71" t="s">
        <v>1343</v>
      </c>
      <c r="D71" t="s">
        <v>1253</v>
      </c>
    </row>
    <row r="72" spans="3:4" x14ac:dyDescent="0.25">
      <c r="C72" t="s">
        <v>1344</v>
      </c>
      <c r="D72" t="s">
        <v>1254</v>
      </c>
    </row>
    <row r="73" spans="3:4" x14ac:dyDescent="0.25">
      <c r="C73" t="s">
        <v>1345</v>
      </c>
      <c r="D73" t="s">
        <v>1255</v>
      </c>
    </row>
    <row r="74" spans="3:4" x14ac:dyDescent="0.25">
      <c r="C74" t="s">
        <v>1346</v>
      </c>
      <c r="D74" t="s">
        <v>1256</v>
      </c>
    </row>
    <row r="75" spans="3:4" x14ac:dyDescent="0.25">
      <c r="C75" t="s">
        <v>1347</v>
      </c>
      <c r="D75" t="s">
        <v>1257</v>
      </c>
    </row>
    <row r="76" spans="3:4" x14ac:dyDescent="0.25">
      <c r="C76" t="s">
        <v>1348</v>
      </c>
      <c r="D76" t="s">
        <v>1258</v>
      </c>
    </row>
    <row r="77" spans="3:4" x14ac:dyDescent="0.25">
      <c r="C77" t="s">
        <v>1349</v>
      </c>
      <c r="D77" t="s">
        <v>1259</v>
      </c>
    </row>
    <row r="78" spans="3:4" x14ac:dyDescent="0.25">
      <c r="C78" t="s">
        <v>1350</v>
      </c>
      <c r="D78" t="s">
        <v>1260</v>
      </c>
    </row>
    <row r="79" spans="3:4" x14ac:dyDescent="0.25">
      <c r="C79" t="s">
        <v>1351</v>
      </c>
      <c r="D79" t="s">
        <v>1261</v>
      </c>
    </row>
    <row r="80" spans="3:4" x14ac:dyDescent="0.25">
      <c r="C80" t="s">
        <v>1352</v>
      </c>
      <c r="D80" t="s">
        <v>1262</v>
      </c>
    </row>
    <row r="81" spans="3:4" x14ac:dyDescent="0.25">
      <c r="C81" t="s">
        <v>1353</v>
      </c>
      <c r="D81" t="s">
        <v>1263</v>
      </c>
    </row>
    <row r="82" spans="3:4" x14ac:dyDescent="0.25">
      <c r="C82" t="s">
        <v>1354</v>
      </c>
      <c r="D82" t="s">
        <v>1264</v>
      </c>
    </row>
    <row r="83" spans="3:4" x14ac:dyDescent="0.25">
      <c r="C83" t="s">
        <v>1355</v>
      </c>
      <c r="D83" t="s">
        <v>1265</v>
      </c>
    </row>
    <row r="84" spans="3:4" x14ac:dyDescent="0.25">
      <c r="C84" t="s">
        <v>1356</v>
      </c>
      <c r="D84" t="s">
        <v>1266</v>
      </c>
    </row>
    <row r="85" spans="3:4" x14ac:dyDescent="0.25">
      <c r="C85" t="s">
        <v>1357</v>
      </c>
      <c r="D85" t="s">
        <v>1267</v>
      </c>
    </row>
    <row r="86" spans="3:4" x14ac:dyDescent="0.25">
      <c r="C86" t="s">
        <v>1358</v>
      </c>
      <c r="D86" t="s">
        <v>1268</v>
      </c>
    </row>
    <row r="87" spans="3:4" x14ac:dyDescent="0.25">
      <c r="C87" t="s">
        <v>1359</v>
      </c>
      <c r="D87" t="s">
        <v>1269</v>
      </c>
    </row>
    <row r="88" spans="3:4" x14ac:dyDescent="0.25">
      <c r="C88" t="s">
        <v>1360</v>
      </c>
      <c r="D88" t="s">
        <v>1270</v>
      </c>
    </row>
    <row r="89" spans="3:4" x14ac:dyDescent="0.25">
      <c r="C89" t="s">
        <v>1361</v>
      </c>
      <c r="D89" t="s">
        <v>1271</v>
      </c>
    </row>
    <row r="90" spans="3:4" x14ac:dyDescent="0.25">
      <c r="C90" t="s">
        <v>1362</v>
      </c>
      <c r="D90" t="s">
        <v>1272</v>
      </c>
    </row>
    <row r="91" spans="3:4" x14ac:dyDescent="0.25">
      <c r="C91" t="s">
        <v>1364</v>
      </c>
      <c r="D91" t="s">
        <v>13</v>
      </c>
    </row>
    <row r="92" spans="3:4" x14ac:dyDescent="0.25">
      <c r="C92" t="s">
        <v>1365</v>
      </c>
      <c r="D92" t="s">
        <v>1273</v>
      </c>
    </row>
    <row r="93" spans="3:4" x14ac:dyDescent="0.25">
      <c r="C93" t="s">
        <v>1366</v>
      </c>
      <c r="D93" t="s">
        <v>1274</v>
      </c>
    </row>
    <row r="94" spans="3:4" x14ac:dyDescent="0.25">
      <c r="C94" t="s">
        <v>1367</v>
      </c>
      <c r="D94" t="s">
        <v>1275</v>
      </c>
    </row>
    <row r="95" spans="3:4" x14ac:dyDescent="0.25">
      <c r="C95" t="s">
        <v>1368</v>
      </c>
      <c r="D95" t="s">
        <v>1276</v>
      </c>
    </row>
    <row r="96" spans="3:4" x14ac:dyDescent="0.25">
      <c r="C96" t="s">
        <v>1369</v>
      </c>
      <c r="D96" t="s">
        <v>1277</v>
      </c>
    </row>
    <row r="97" spans="3:4" x14ac:dyDescent="0.25">
      <c r="C97" t="s">
        <v>1370</v>
      </c>
      <c r="D97" t="s">
        <v>1278</v>
      </c>
    </row>
    <row r="98" spans="3:4" x14ac:dyDescent="0.25">
      <c r="C98" t="s">
        <v>1371</v>
      </c>
      <c r="D98" t="s">
        <v>1279</v>
      </c>
    </row>
    <row r="99" spans="3:4" x14ac:dyDescent="0.25">
      <c r="C99" t="s">
        <v>1372</v>
      </c>
      <c r="D99" t="s">
        <v>1280</v>
      </c>
    </row>
    <row r="100" spans="3:4" x14ac:dyDescent="0.25">
      <c r="C100" t="s">
        <v>1373</v>
      </c>
      <c r="D100" t="s">
        <v>1281</v>
      </c>
    </row>
    <row r="101" spans="3:4" x14ac:dyDescent="0.25">
      <c r="C101" t="s">
        <v>1374</v>
      </c>
      <c r="D101" t="s">
        <v>1282</v>
      </c>
    </row>
    <row r="102" spans="3:4" x14ac:dyDescent="0.25">
      <c r="C102" t="s">
        <v>1375</v>
      </c>
      <c r="D102" t="s">
        <v>1283</v>
      </c>
    </row>
    <row r="103" spans="3:4" x14ac:dyDescent="0.25">
      <c r="C103" t="s">
        <v>1376</v>
      </c>
      <c r="D103" t="s">
        <v>14</v>
      </c>
    </row>
    <row r="104" spans="3:4" x14ac:dyDescent="0.25">
      <c r="C104" t="s">
        <v>1377</v>
      </c>
      <c r="D104" t="s">
        <v>1218</v>
      </c>
    </row>
    <row r="105" spans="3:4" x14ac:dyDescent="0.25">
      <c r="C105" t="s">
        <v>1378</v>
      </c>
      <c r="D105" t="s">
        <v>1284</v>
      </c>
    </row>
    <row r="106" spans="3:4" x14ac:dyDescent="0.25">
      <c r="C106" t="s">
        <v>1379</v>
      </c>
      <c r="D106" t="s">
        <v>1219</v>
      </c>
    </row>
    <row r="107" spans="3:4" x14ac:dyDescent="0.25">
      <c r="C107" t="s">
        <v>1380</v>
      </c>
      <c r="D107" t="s">
        <v>1285</v>
      </c>
    </row>
    <row r="108" spans="3:4" x14ac:dyDescent="0.25">
      <c r="C108" t="s">
        <v>1381</v>
      </c>
      <c r="D108" t="s">
        <v>1286</v>
      </c>
    </row>
    <row r="109" spans="3:4" x14ac:dyDescent="0.25">
      <c r="C109" t="s">
        <v>1382</v>
      </c>
      <c r="D109" t="s">
        <v>1287</v>
      </c>
    </row>
    <row r="110" spans="3:4" x14ac:dyDescent="0.25">
      <c r="C110" t="s">
        <v>1383</v>
      </c>
      <c r="D110" t="s">
        <v>1220</v>
      </c>
    </row>
    <row r="111" spans="3:4" x14ac:dyDescent="0.25">
      <c r="C111" t="s">
        <v>1384</v>
      </c>
      <c r="D111" t="s">
        <v>1221</v>
      </c>
    </row>
    <row r="112" spans="3:4" x14ac:dyDescent="0.25">
      <c r="C112" t="s">
        <v>1385</v>
      </c>
      <c r="D112" t="s">
        <v>1222</v>
      </c>
    </row>
    <row r="113" spans="3:4" x14ac:dyDescent="0.25">
      <c r="C113" t="s">
        <v>1386</v>
      </c>
      <c r="D113" t="s">
        <v>1223</v>
      </c>
    </row>
    <row r="114" spans="3:4" x14ac:dyDescent="0.25">
      <c r="C114" t="s">
        <v>1387</v>
      </c>
      <c r="D114" t="s">
        <v>1224</v>
      </c>
    </row>
    <row r="115" spans="3:4" x14ac:dyDescent="0.25">
      <c r="C115" t="s">
        <v>1388</v>
      </c>
      <c r="D115" t="s">
        <v>1225</v>
      </c>
    </row>
    <row r="116" spans="3:4" x14ac:dyDescent="0.25">
      <c r="C116" t="s">
        <v>1389</v>
      </c>
      <c r="D116" t="s">
        <v>1226</v>
      </c>
    </row>
    <row r="117" spans="3:4" x14ac:dyDescent="0.25">
      <c r="C117" t="s">
        <v>1390</v>
      </c>
      <c r="D117" t="s">
        <v>1227</v>
      </c>
    </row>
    <row r="118" spans="3:4" x14ac:dyDescent="0.25">
      <c r="C118" t="s">
        <v>1391</v>
      </c>
      <c r="D118" t="s">
        <v>1228</v>
      </c>
    </row>
    <row r="119" spans="3:4" x14ac:dyDescent="0.25">
      <c r="C119" t="s">
        <v>1392</v>
      </c>
      <c r="D119" t="s">
        <v>1229</v>
      </c>
    </row>
    <row r="120" spans="3:4" x14ac:dyDescent="0.25">
      <c r="C120" t="s">
        <v>1393</v>
      </c>
      <c r="D120" t="s">
        <v>1230</v>
      </c>
    </row>
    <row r="121" spans="3:4" x14ac:dyDescent="0.25">
      <c r="C121" t="s">
        <v>1394</v>
      </c>
      <c r="D121" t="s">
        <v>15</v>
      </c>
    </row>
    <row r="122" spans="3:4" x14ac:dyDescent="0.25">
      <c r="C122" t="s">
        <v>1395</v>
      </c>
      <c r="D122" t="s">
        <v>1288</v>
      </c>
    </row>
    <row r="123" spans="3:4" x14ac:dyDescent="0.25">
      <c r="C123" t="s">
        <v>1396</v>
      </c>
      <c r="D123" t="s">
        <v>1289</v>
      </c>
    </row>
    <row r="124" spans="3:4" x14ac:dyDescent="0.25">
      <c r="C124" t="s">
        <v>1397</v>
      </c>
      <c r="D124" t="s">
        <v>1290</v>
      </c>
    </row>
    <row r="125" spans="3:4" x14ac:dyDescent="0.25">
      <c r="C125" t="s">
        <v>1398</v>
      </c>
      <c r="D125" t="s">
        <v>1291</v>
      </c>
    </row>
    <row r="126" spans="3:4" x14ac:dyDescent="0.25">
      <c r="C126" t="s">
        <v>1399</v>
      </c>
      <c r="D126" t="s">
        <v>1292</v>
      </c>
    </row>
    <row r="127" spans="3:4" x14ac:dyDescent="0.25">
      <c r="C127" t="s">
        <v>1400</v>
      </c>
      <c r="D127" t="s">
        <v>1293</v>
      </c>
    </row>
    <row r="128" spans="3:4" x14ac:dyDescent="0.25">
      <c r="C128" t="s">
        <v>1401</v>
      </c>
      <c r="D128" t="s">
        <v>1294</v>
      </c>
    </row>
    <row r="129" spans="3:4" x14ac:dyDescent="0.25">
      <c r="C129" t="s">
        <v>1402</v>
      </c>
      <c r="D129" t="s">
        <v>1295</v>
      </c>
    </row>
    <row r="130" spans="3:4" x14ac:dyDescent="0.25">
      <c r="C130" t="s">
        <v>1403</v>
      </c>
      <c r="D130" t="s">
        <v>1296</v>
      </c>
    </row>
    <row r="131" spans="3:4" x14ac:dyDescent="0.25">
      <c r="C131" t="s">
        <v>1404</v>
      </c>
      <c r="D131" t="s">
        <v>1297</v>
      </c>
    </row>
    <row r="132" spans="3:4" x14ac:dyDescent="0.25">
      <c r="C132" t="s">
        <v>1405</v>
      </c>
      <c r="D132" t="s">
        <v>1298</v>
      </c>
    </row>
    <row r="133" spans="3:4" x14ac:dyDescent="0.25">
      <c r="C133" t="s">
        <v>1406</v>
      </c>
      <c r="D133" t="s">
        <v>1299</v>
      </c>
    </row>
    <row r="134" spans="3:4" x14ac:dyDescent="0.25">
      <c r="C134" t="s">
        <v>1407</v>
      </c>
      <c r="D134" t="s">
        <v>16</v>
      </c>
    </row>
    <row r="135" spans="3:4" x14ac:dyDescent="0.25">
      <c r="C135" t="s">
        <v>1408</v>
      </c>
      <c r="D135" t="s">
        <v>1300</v>
      </c>
    </row>
    <row r="136" spans="3:4" x14ac:dyDescent="0.25">
      <c r="C136" t="s">
        <v>1409</v>
      </c>
      <c r="D136" t="s">
        <v>1301</v>
      </c>
    </row>
    <row r="137" spans="3:4" x14ac:dyDescent="0.25">
      <c r="C137" t="s">
        <v>1410</v>
      </c>
      <c r="D137" t="s">
        <v>17</v>
      </c>
    </row>
    <row r="138" spans="3:4" x14ac:dyDescent="0.25">
      <c r="C138" t="s">
        <v>1411</v>
      </c>
      <c r="D138" t="s">
        <v>1302</v>
      </c>
    </row>
    <row r="139" spans="3:4" x14ac:dyDescent="0.25">
      <c r="C139" t="s">
        <v>1412</v>
      </c>
      <c r="D139" t="s">
        <v>1303</v>
      </c>
    </row>
    <row r="140" spans="3:4" x14ac:dyDescent="0.25">
      <c r="C140" t="s">
        <v>1413</v>
      </c>
      <c r="D140" t="s">
        <v>18</v>
      </c>
    </row>
    <row r="141" spans="3:4" x14ac:dyDescent="0.25">
      <c r="C141" t="s">
        <v>1414</v>
      </c>
      <c r="D141" t="s">
        <v>1304</v>
      </c>
    </row>
    <row r="142" spans="3:4" x14ac:dyDescent="0.25">
      <c r="C142" t="s">
        <v>1415</v>
      </c>
      <c r="D142" t="s">
        <v>1305</v>
      </c>
    </row>
    <row r="143" spans="3:4" x14ac:dyDescent="0.25">
      <c r="C143" t="s">
        <v>1416</v>
      </c>
      <c r="D143" t="s">
        <v>1306</v>
      </c>
    </row>
    <row r="144" spans="3:4" x14ac:dyDescent="0.25">
      <c r="C144" t="s">
        <v>1417</v>
      </c>
      <c r="D144" t="s">
        <v>1307</v>
      </c>
    </row>
    <row r="145" spans="3:4" x14ac:dyDescent="0.25">
      <c r="C145" t="s">
        <v>1418</v>
      </c>
      <c r="D145" t="s">
        <v>1308</v>
      </c>
    </row>
    <row r="146" spans="3:4" x14ac:dyDescent="0.25">
      <c r="C146" t="s">
        <v>1419</v>
      </c>
      <c r="D146" t="s">
        <v>1309</v>
      </c>
    </row>
    <row r="147" spans="3:4" x14ac:dyDescent="0.25">
      <c r="C147" t="s">
        <v>1420</v>
      </c>
      <c r="D147" t="s">
        <v>1310</v>
      </c>
    </row>
    <row r="148" spans="3:4" x14ac:dyDescent="0.25">
      <c r="C148" t="s">
        <v>1421</v>
      </c>
      <c r="D148" t="s">
        <v>1311</v>
      </c>
    </row>
    <row r="149" spans="3:4" x14ac:dyDescent="0.25">
      <c r="C149" t="s">
        <v>1422</v>
      </c>
      <c r="D149" t="s">
        <v>1312</v>
      </c>
    </row>
    <row r="150" spans="3:4" x14ac:dyDescent="0.25">
      <c r="C150" t="s">
        <v>1423</v>
      </c>
      <c r="D150" t="s">
        <v>1313</v>
      </c>
    </row>
    <row r="151" spans="3:4" x14ac:dyDescent="0.25">
      <c r="C151" t="s">
        <v>1424</v>
      </c>
      <c r="D151" t="s">
        <v>1314</v>
      </c>
    </row>
    <row r="152" spans="3:4" x14ac:dyDescent="0.25">
      <c r="C152" t="s">
        <v>1425</v>
      </c>
      <c r="D152" t="s">
        <v>1315</v>
      </c>
    </row>
    <row r="153" spans="3:4" x14ac:dyDescent="0.25">
      <c r="C153" t="s">
        <v>1426</v>
      </c>
      <c r="D153" t="s">
        <v>1316</v>
      </c>
    </row>
    <row r="154" spans="3:4" x14ac:dyDescent="0.25">
      <c r="C154" t="s">
        <v>1427</v>
      </c>
      <c r="D154" t="s">
        <v>1317</v>
      </c>
    </row>
    <row r="155" spans="3:4" x14ac:dyDescent="0.25">
      <c r="C155" t="s">
        <v>1428</v>
      </c>
      <c r="D155" t="s">
        <v>1318</v>
      </c>
    </row>
    <row r="156" spans="3:4" x14ac:dyDescent="0.25">
      <c r="C156" t="s">
        <v>1429</v>
      </c>
      <c r="D156" t="s">
        <v>1319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18</vt:i4>
      </vt:variant>
    </vt:vector>
  </HeadingPairs>
  <TitlesOfParts>
    <vt:vector size="27" baseType="lpstr">
      <vt:lpstr>Active_form Legal</vt:lpstr>
      <vt:lpstr>Ecarts Données Locales</vt:lpstr>
      <vt:lpstr>Ecarts Retraitements IFRS</vt:lpstr>
      <vt:lpstr>Ecarts IG</vt:lpstr>
      <vt:lpstr>Données opé</vt:lpstr>
      <vt:lpstr>Zoom Entité</vt:lpstr>
      <vt:lpstr>Reconci IFRS Vector Tango</vt:lpstr>
      <vt:lpstr>Active_form Indic</vt:lpstr>
      <vt:lpstr>BDD</vt:lpstr>
      <vt:lpstr>Liste_Indic</vt:lpstr>
      <vt:lpstr>'Données opé'!TM1RPTDATARNG1</vt:lpstr>
      <vt:lpstr>'Ecarts Données Locales'!TM1RPTDATARNG1</vt:lpstr>
      <vt:lpstr>'Ecarts IG'!TM1RPTDATARNG1</vt:lpstr>
      <vt:lpstr>'Ecarts Retraitements IFRS'!TM1RPTDATARNG1</vt:lpstr>
      <vt:lpstr>'Zoom Entité'!TM1RPTDATARNG3</vt:lpstr>
      <vt:lpstr>'Données opé'!TM1RPTFMTIDCOL</vt:lpstr>
      <vt:lpstr>'Ecarts Données Locales'!TM1RPTFMTIDCOL</vt:lpstr>
      <vt:lpstr>'Ecarts IG'!TM1RPTFMTIDCOL</vt:lpstr>
      <vt:lpstr>'Ecarts Retraitements IFRS'!TM1RPTFMTIDCOL</vt:lpstr>
      <vt:lpstr>'Zoom Entité'!TM1RPTFMTIDCOL</vt:lpstr>
      <vt:lpstr>'Données opé'!TM1RPTFMTRNG</vt:lpstr>
      <vt:lpstr>'Ecarts Données Locales'!TM1RPTFMTRNG</vt:lpstr>
      <vt:lpstr>'Ecarts IG'!TM1RPTFMTRNG</vt:lpstr>
      <vt:lpstr>'Ecarts Retraitements IFRS'!TM1RPTFMTRNG</vt:lpstr>
      <vt:lpstr>'Zoom Entité'!TM1RPTFMTRNG</vt:lpstr>
      <vt:lpstr>Zone</vt:lpstr>
      <vt:lpstr>Zone_English</vt:lpstr>
    </vt:vector>
  </TitlesOfParts>
  <Company>Veolia Transport - Transdev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fabienne.caussidou</dc:creator>
  <cp:lastModifiedBy>NICOLLET, Marie</cp:lastModifiedBy>
  <dcterms:created xsi:type="dcterms:W3CDTF">2015-02-06T09:50:00Z</dcterms:created>
  <dcterms:modified xsi:type="dcterms:W3CDTF">2019-03-26T09:26:37Z</dcterms:modified>
</cp:coreProperties>
</file>