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0" windowWidth="24540" windowHeight="11955"/>
  </bookViews>
  <sheets>
    <sheet name="Feuil1" sheetId="1" r:id="rId1"/>
    <sheet name="Feuil2" sheetId="2" r:id="rId2"/>
    <sheet name="Feuil3" sheetId="3" r:id="rId3"/>
    <sheet name="{AR}01" sheetId="4" r:id="rId4"/>
    <sheet name="{AR}11" sheetId="5" state="hidden" r:id="rId5"/>
    <sheet name="{AR}21" sheetId="6" state="hidden" r:id="rId6"/>
  </sheets>
  <definedNames>
    <definedName name="TM1REBUILDOPTION">1</definedName>
    <definedName name="TM1RPTDATARNG1" localSheetId="0">Feuil1!$23:$32</definedName>
    <definedName name="TM1RPTFMTIDCOL" localSheetId="0">Feuil1!$A$1:$A$8</definedName>
    <definedName name="TM1RPTFMTRNG" localSheetId="0">Feuil1!$B$1:$K$8</definedName>
  </definedNames>
  <calcPr calcId="145621" calcMode="manual" calcCompleted="0" calcOnSave="0" concurrentCalc="0"/>
</workbook>
</file>

<file path=xl/calcChain.xml><?xml version="1.0" encoding="utf-8"?>
<calcChain xmlns="http://schemas.openxmlformats.org/spreadsheetml/2006/main">
  <c r="A32" i="1" l="1"/>
  <c r="A31" i="1"/>
  <c r="A30" i="1"/>
  <c r="A29" i="1"/>
  <c r="A28" i="1"/>
  <c r="A27" i="1"/>
  <c r="A26" i="1"/>
  <c r="A25" i="1"/>
  <c r="A24" i="1"/>
  <c r="B9" i="1"/>
  <c r="C15" i="1"/>
  <c r="C16" i="1"/>
  <c r="C17" i="1"/>
  <c r="C18" i="1"/>
  <c r="H32" i="1"/>
  <c r="F32" i="1"/>
  <c r="K32" i="1"/>
  <c r="G32" i="1"/>
  <c r="E32" i="1"/>
  <c r="J32" i="1"/>
  <c r="H31" i="1"/>
  <c r="F31" i="1"/>
  <c r="K31" i="1"/>
  <c r="G31" i="1"/>
  <c r="E31" i="1"/>
  <c r="J31" i="1"/>
  <c r="H30" i="1"/>
  <c r="F30" i="1"/>
  <c r="K30" i="1"/>
  <c r="G30" i="1"/>
  <c r="E30" i="1"/>
  <c r="J30" i="1"/>
  <c r="H29" i="1"/>
  <c r="F29" i="1"/>
  <c r="K29" i="1"/>
  <c r="G29" i="1"/>
  <c r="E29" i="1"/>
  <c r="J29" i="1"/>
  <c r="H28" i="1"/>
  <c r="F28" i="1"/>
  <c r="K28" i="1"/>
  <c r="G28" i="1"/>
  <c r="E28" i="1"/>
  <c r="J28" i="1"/>
  <c r="H27" i="1"/>
  <c r="F27" i="1"/>
  <c r="K27" i="1"/>
  <c r="G27" i="1"/>
  <c r="E27" i="1"/>
  <c r="J27" i="1"/>
  <c r="H26" i="1"/>
  <c r="F26" i="1"/>
  <c r="K26" i="1"/>
  <c r="G26" i="1"/>
  <c r="E26" i="1"/>
  <c r="J26" i="1"/>
  <c r="H25" i="1"/>
  <c r="F25" i="1"/>
  <c r="K25" i="1"/>
  <c r="G25" i="1"/>
  <c r="E25" i="1"/>
  <c r="J25" i="1"/>
  <c r="H24" i="1"/>
  <c r="F24" i="1"/>
  <c r="K24" i="1"/>
  <c r="G24" i="1"/>
  <c r="E24" i="1"/>
  <c r="J24" i="1"/>
  <c r="C10" i="1"/>
  <c r="C23" i="1"/>
  <c r="B23" i="1"/>
  <c r="D23" i="1"/>
  <c r="H23" i="1"/>
  <c r="G23" i="1"/>
  <c r="F23" i="1"/>
  <c r="E23" i="1"/>
  <c r="K23" i="1"/>
  <c r="J23" i="1"/>
  <c r="A23" i="1"/>
  <c r="A5" i="1"/>
  <c r="A4" i="1"/>
  <c r="A3" i="1"/>
  <c r="A2" i="1"/>
</calcChain>
</file>

<file path=xl/sharedStrings.xml><?xml version="1.0" encoding="utf-8"?>
<sst xmlns="http://schemas.openxmlformats.org/spreadsheetml/2006/main" count="78" uniqueCount="41">
  <si>
    <t>2015.12_YTD</t>
  </si>
  <si>
    <t>2016.12_YTD</t>
  </si>
  <si>
    <t>Actual</t>
  </si>
  <si>
    <t>Budget V current</t>
  </si>
  <si>
    <t>TRANSDEV All</t>
  </si>
  <si>
    <t>Asia, Middle East and Africa</t>
  </si>
  <si>
    <t>Australia</t>
  </si>
  <si>
    <t>Germany</t>
  </si>
  <si>
    <t>International Coaches</t>
  </si>
  <si>
    <t>Not affected</t>
  </si>
  <si>
    <t>Chile</t>
  </si>
  <si>
    <t>Colombia</t>
  </si>
  <si>
    <t>TOD France</t>
  </si>
  <si>
    <t>TOD Other</t>
  </si>
  <si>
    <t>TDV Corporate</t>
  </si>
  <si>
    <t>TDV Vector Enhanced reject</t>
  </si>
  <si>
    <t>France</t>
  </si>
  <si>
    <t>VTD_corp_BM</t>
  </si>
  <si>
    <t>PL0000_MF_CAFOP - Maintenance &amp; cleaning of fleet (CAFOP)</t>
  </si>
  <si>
    <t>D</t>
  </si>
  <si>
    <t>N</t>
  </si>
  <si>
    <t>[Begin Format Range]</t>
  </si>
  <si>
    <t>[End Format Range]</t>
  </si>
  <si>
    <t>Actual 16 vs Actual 15</t>
  </si>
  <si>
    <t>Actual 16 vs Bud 16</t>
  </si>
  <si>
    <t>Budget</t>
  </si>
  <si>
    <t xml:space="preserve">Budget </t>
  </si>
  <si>
    <t>BLAZEFIELD</t>
  </si>
  <si>
    <t>Transit</t>
  </si>
  <si>
    <t>CXX PT</t>
  </si>
  <si>
    <t>VEOLIA TRANSPORT SVERIGE AB</t>
  </si>
  <si>
    <t>VEOLIA TRANSDEV QUEBEC INC</t>
  </si>
  <si>
    <t>Pole Routier</t>
  </si>
  <si>
    <t xml:space="preserve">Activity : </t>
  </si>
  <si>
    <t xml:space="preserve">Currency : </t>
  </si>
  <si>
    <t xml:space="preserve">Gaap : </t>
  </si>
  <si>
    <t xml:space="preserve">Integration_Rate : </t>
  </si>
  <si>
    <t xml:space="preserve">Display all contracts : </t>
  </si>
  <si>
    <t>{TM1DRILLDOWNMEMBER( {TM1FILTERBYPATTERN( {TM1SUBSETALL( [Management_Organization] )}, "VTD_corp_BM")}, ALL, RECURSIVE )}</t>
  </si>
  <si>
    <t>{TM1FILTERBYPATTERN( {TM1SUBSETALL( [Management_Organization] )}, "VTD_corp_BM")}</t>
  </si>
  <si>
    <t>Display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</si>
</sst>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- &quot;@"/>
    <numFmt numFmtId="165" formatCode="&quot;+ &quot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8"/>
      </patternFill>
    </fill>
    <fill>
      <patternFill patternType="solid">
        <fgColor indexed="65"/>
        <bgColor indexed="11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14993743705557422"/>
      </right>
      <top/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0" fillId="4" borderId="1" xfId="0" applyFill="1" applyBorder="1"/>
    <xf numFmtId="164" fontId="1" fillId="4" borderId="1" xfId="0" applyNumberFormat="1" applyFont="1" applyFill="1" applyBorder="1" applyAlignment="1"/>
    <xf numFmtId="165" fontId="0" fillId="4" borderId="1" xfId="0" applyNumberFormat="1" applyFill="1" applyBorder="1" applyAlignment="1"/>
    <xf numFmtId="4" fontId="3" fillId="4" borderId="1" xfId="0" applyNumberFormat="1" applyFont="1" applyFill="1" applyBorder="1"/>
    <xf numFmtId="10" fontId="3" fillId="4" borderId="1" xfId="0" applyNumberFormat="1" applyFont="1" applyFill="1" applyBorder="1"/>
    <xf numFmtId="0" fontId="0" fillId="0" borderId="3" xfId="0" applyBorder="1"/>
    <xf numFmtId="0" fontId="1" fillId="0" borderId="2" xfId="0" applyFont="1" applyBorder="1" applyAlignment="1">
      <alignment horizontal="right"/>
    </xf>
    <xf numFmtId="0" fontId="1" fillId="3" borderId="1" xfId="0" applyFont="1" applyFill="1" applyBorder="1" applyAlignment="1">
      <alignment horizontal="center" vertical="center" wrapText="1"/>
    </xf>
    <xf numFmtId="165" fontId="1" fillId="4" borderId="1" xfId="0" applyNumberFormat="1" applyFont="1" applyFill="1" applyBorder="1" applyAlignment="1"/>
    <xf numFmtId="49" fontId="1" fillId="4" borderId="1" xfId="0" applyNumberFormat="1" applyFont="1" applyFill="1" applyBorder="1" applyAlignment="1"/>
    <xf numFmtId="0" fontId="1" fillId="0" borderId="0" xfId="0" applyFont="1" applyFill="1" applyBorder="1" applyAlignment="1">
      <alignment horizontal="right"/>
    </xf>
    <xf numFmtId="0" fontId="0" fillId="0" borderId="5" xfId="0" applyBorder="1"/>
    <xf numFmtId="0" fontId="0" fillId="5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DD6E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1552575</xdr:colOff>
      <xdr:row>13</xdr:row>
      <xdr:rowOff>161925</xdr:rowOff>
    </xdr:from>
    <xdr:to>
      <xdr:col>3</xdr:col>
      <xdr:colOff>3152775</xdr:colOff>
      <xdr:row>16</xdr:row>
      <xdr:rowOff>38100</xdr:rowOff>
    </xdr:to>
    <xdr:sp macro="" textlink="">
      <xdr:nvSpPr>
        <xdr:cNvPr id="2" name="Rectangle à coins arrondis 1"/>
        <xdr:cNvSpPr/>
      </xdr:nvSpPr>
      <xdr:spPr>
        <a:xfrm>
          <a:off x="7124700" y="352425"/>
          <a:ext cx="1600200" cy="447675"/>
        </a:xfrm>
        <a:prstGeom prst="wedgeRoundRectCallout">
          <a:avLst>
            <a:gd name="adj1" fmla="val -77749"/>
            <a:gd name="adj2" fmla="val 55556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100">
              <a:solidFill>
                <a:sysClr val="windowText" lastClr="000000"/>
              </a:solidFill>
            </a:rPr>
            <a:t>Alt</a:t>
          </a:r>
          <a:r>
            <a:rPr lang="fr-FR" sz="1100" baseline="0">
              <a:solidFill>
                <a:sysClr val="windowText" lastClr="000000"/>
              </a:solidFill>
            </a:rPr>
            <a:t> + F9 pour rafraîchir</a:t>
          </a:r>
          <a:endParaRPr lang="fr-FR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showGridLines="0" tabSelected="1" workbookViewId="0">
      <pane xSplit="4" ySplit="22" topLeftCell="E23" activePane="bottomRight" state="frozen"/>
      <selection activeCell="B14" sqref="B14"/>
      <selection pane="topRight" activeCell="E14" sqref="E14"/>
      <selection pane="bottomLeft" activeCell="B23" sqref="B23"/>
      <selection pane="bottomRight" activeCell="C19" sqref="C19"/>
    </sheetView>
  </sheetViews>
  <sheetFormatPr baseColWidth="10" defaultRowHeight="15" x14ac:dyDescent="0.25"/>
  <cols>
    <col min="1" max="1" width="20.140625" hidden="1" customWidth="1"/>
    <col min="2" max="2" width="46.5703125" customWidth="1"/>
    <col min="3" max="3" width="37" customWidth="1"/>
    <col min="4" max="4" width="62.42578125" customWidth="1"/>
    <col min="5" max="8" width="15.85546875" customWidth="1"/>
    <col min="9" max="9" width="3.140625" customWidth="1"/>
  </cols>
  <sheetData>
    <row r="1" spans="1:11" hidden="1" x14ac:dyDescent="0.25">
      <c r="A1" t="s">
        <v>21</v>
      </c>
    </row>
    <row r="2" spans="1:11" hidden="1" x14ac:dyDescent="0.25">
      <c r="A2">
        <f ca="1">0</f>
        <v>0</v>
      </c>
      <c r="B2" s="3"/>
      <c r="C2" s="4"/>
      <c r="D2" s="4"/>
      <c r="E2" s="7"/>
      <c r="F2" s="7"/>
      <c r="G2" s="7"/>
      <c r="H2" s="7"/>
      <c r="J2" s="8"/>
      <c r="K2" s="8"/>
    </row>
    <row r="3" spans="1:11" hidden="1" x14ac:dyDescent="0.25">
      <c r="A3">
        <f ca="1">1</f>
        <v>1</v>
      </c>
      <c r="B3" s="4"/>
      <c r="C3" s="4"/>
      <c r="D3" s="4"/>
      <c r="E3" s="7"/>
      <c r="F3" s="7"/>
      <c r="G3" s="7"/>
      <c r="H3" s="7"/>
      <c r="J3" s="8"/>
      <c r="K3" s="8"/>
    </row>
    <row r="4" spans="1:11" hidden="1" x14ac:dyDescent="0.25">
      <c r="A4">
        <f ca="1">2</f>
        <v>2</v>
      </c>
      <c r="B4" s="4"/>
      <c r="C4" s="4"/>
      <c r="D4" s="4"/>
      <c r="E4" s="7"/>
      <c r="F4" s="7"/>
      <c r="G4" s="7"/>
      <c r="H4" s="7"/>
      <c r="J4" s="8"/>
      <c r="K4" s="8"/>
    </row>
    <row r="5" spans="1:11" hidden="1" x14ac:dyDescent="0.25">
      <c r="A5">
        <f ca="1">3</f>
        <v>3</v>
      </c>
      <c r="B5" s="4"/>
      <c r="C5" s="4"/>
      <c r="D5" s="4"/>
      <c r="E5" s="7"/>
      <c r="F5" s="7"/>
      <c r="G5" s="7"/>
      <c r="H5" s="7"/>
      <c r="J5" s="8"/>
      <c r="K5" s="8"/>
    </row>
    <row r="6" spans="1:11" hidden="1" x14ac:dyDescent="0.25">
      <c r="A6" t="s">
        <v>19</v>
      </c>
      <c r="B6" s="4"/>
      <c r="C6" s="4"/>
      <c r="D6" s="4"/>
      <c r="E6" s="7"/>
      <c r="F6" s="7"/>
      <c r="G6" s="7"/>
      <c r="H6" s="7"/>
      <c r="J6" s="8"/>
      <c r="K6" s="8"/>
    </row>
    <row r="7" spans="1:11" hidden="1" x14ac:dyDescent="0.25">
      <c r="A7" t="s">
        <v>20</v>
      </c>
      <c r="B7" s="4"/>
      <c r="C7" s="4"/>
      <c r="D7" s="4"/>
      <c r="E7" s="7"/>
      <c r="F7" s="7"/>
      <c r="G7" s="7"/>
      <c r="H7" s="7"/>
      <c r="J7" s="8"/>
      <c r="K7" s="8"/>
    </row>
    <row r="8" spans="1:11" hidden="1" x14ac:dyDescent="0.25">
      <c r="A8" t="s">
        <v>22</v>
      </c>
    </row>
    <row r="9" spans="1:11" hidden="1" x14ac:dyDescent="0.25">
      <c r="B9" t="str">
        <f ca="1">_xll.TM1RPTVIEW("tango_core_model:Report_PL:1", 1, _xll.TM1RPTTITLE("tango_core_model:Activity",$C$15), _xll.TM1RPTTITLE("tango_core_model:Currency",$C$16), _xll.TM1RPTTITLE("tango_core_model:Gaap",$C$17), _xll.TM1RPTTITLE("tango_core_model:Integration_Rate",$C$18),TM1RPTFMTRNG,TM1RPTFMTIDCOL)</f>
        <v>tango_core_model:Report_PL:1</v>
      </c>
    </row>
    <row r="10" spans="1:11" hidden="1" x14ac:dyDescent="0.25">
      <c r="B10" t="s">
        <v>38</v>
      </c>
      <c r="C10" t="str">
        <f ca="1">IF($C$19="Display all contracts", $B$10,$B$11)</f>
        <v>{TM1FILTERBYPATTERN( {TM1SUBSETALL( [Management_Organization] )}, "VTD_corp_BM")}</v>
      </c>
      <c r="E10" s="1" t="s">
        <v>0</v>
      </c>
      <c r="F10" s="1" t="s">
        <v>0</v>
      </c>
      <c r="G10" s="1" t="s">
        <v>1</v>
      </c>
      <c r="H10" s="1" t="s">
        <v>1</v>
      </c>
    </row>
    <row r="11" spans="1:11" hidden="1" x14ac:dyDescent="0.25">
      <c r="B11" t="s">
        <v>39</v>
      </c>
      <c r="E11" s="1" t="s">
        <v>2</v>
      </c>
      <c r="F11" s="1" t="s">
        <v>3</v>
      </c>
      <c r="G11" s="1" t="s">
        <v>2</v>
      </c>
      <c r="H11" s="1" t="s">
        <v>3</v>
      </c>
    </row>
    <row r="12" spans="1:11" hidden="1" x14ac:dyDescent="0.25"/>
    <row r="13" spans="1:11" hidden="1" x14ac:dyDescent="0.25"/>
    <row r="15" spans="1:11" x14ac:dyDescent="0.25">
      <c r="B15" s="10" t="s">
        <v>33</v>
      </c>
      <c r="C15" s="9" t="str">
        <f ca="1">_xll.SUBNM("tango_core_model:Activity","","Tot_act","English")</f>
        <v>All activity</v>
      </c>
    </row>
    <row r="16" spans="1:11" x14ac:dyDescent="0.25">
      <c r="B16" s="10" t="s">
        <v>34</v>
      </c>
      <c r="C16" s="9" t="str">
        <f ca="1">_xll.SUBNM("tango_core_model:Currency","","KLCL")</f>
        <v>KLCL</v>
      </c>
    </row>
    <row r="17" spans="1:11" x14ac:dyDescent="0.25">
      <c r="B17" s="10" t="s">
        <v>35</v>
      </c>
      <c r="C17" s="9" t="str">
        <f ca="1">_xll.SUBNM("tango_core_model:Gaap","","Total_conso","English")</f>
        <v>Consolidated total</v>
      </c>
    </row>
    <row r="18" spans="1:11" x14ac:dyDescent="0.25">
      <c r="B18" s="10" t="s">
        <v>36</v>
      </c>
      <c r="C18" s="15" t="str">
        <f ca="1">_xll.SUBNM("tango_core_model:Integration_Rate","","APP","English")</f>
        <v>Consolidation data (Integration rate APP)</v>
      </c>
    </row>
    <row r="19" spans="1:11" x14ac:dyDescent="0.25">
      <c r="B19" s="14" t="s">
        <v>37</v>
      </c>
      <c r="C19" s="16" t="s">
        <v>40</v>
      </c>
    </row>
    <row r="21" spans="1:11" x14ac:dyDescent="0.25">
      <c r="E21" s="2" t="s">
        <v>0</v>
      </c>
      <c r="F21" s="2" t="s">
        <v>0</v>
      </c>
      <c r="G21" s="2" t="s">
        <v>1</v>
      </c>
      <c r="H21" s="2" t="s">
        <v>1</v>
      </c>
      <c r="J21" s="11" t="s">
        <v>23</v>
      </c>
      <c r="K21" s="11" t="s">
        <v>24</v>
      </c>
    </row>
    <row r="22" spans="1:11" x14ac:dyDescent="0.25">
      <c r="E22" s="2" t="s">
        <v>2</v>
      </c>
      <c r="F22" s="2" t="s">
        <v>26</v>
      </c>
      <c r="G22" s="2" t="s">
        <v>2</v>
      </c>
      <c r="H22" s="2" t="s">
        <v>25</v>
      </c>
      <c r="J22" s="11"/>
      <c r="K22" s="11"/>
    </row>
    <row r="23" spans="1:11" x14ac:dyDescent="0.25">
      <c r="A23">
        <f ca="1">IF(_xll.TM1RPTELISCONSOLIDATED($D$23,$D23),IF(_xll.TM1RPTELLEV($D$23,$D23)&lt;=3,_xll.TM1RPTELLEV($D$23,$D23),"D"),"N")</f>
        <v>0</v>
      </c>
      <c r="B23" s="5" t="str">
        <f ca="1">_xll.TM1RPTROW($B$9,"tango_core_model:Legal_Organization","Donnees_Maintenance","","English",0)</f>
        <v>TRANSDEV All</v>
      </c>
      <c r="C23" s="6" t="str">
        <f ca="1">_xll.TM1RPTROW($B$9,"tango_core_model:Management_Organization","","","English",0,$C$10)</f>
        <v>VTD_corp_BM</v>
      </c>
      <c r="D23" s="6" t="str">
        <f ca="1">_xll.TM1RPTROW($B$9,"tango_core_model:Indicator","",'{AR}21'!$D$19,"Code_English",0)</f>
        <v>PL0000_MF_CAFOP - Maintenance &amp; cleaning of fleet (CAFOP)</v>
      </c>
      <c r="E23" s="7">
        <f ca="1">_xll.DBRW(IF($B23="Transdev All","Tango_Core_model:Report_PL",$B$9),$C$15,IF($B23="Transdev All","KEUR",$C$16),$C$17,$C$18,$B23,$C23,E$10,E$11,$D23)</f>
        <v>-521456.05613878154</v>
      </c>
      <c r="F23" s="7">
        <f ca="1">_xll.DBRW(IF($B23="Transdev All","Tango_Core_model:Report_PL",$B$9),$C$15,IF($B23="Transdev All","KEUR",$C$16),$C$17,$C$18,$B23,$C23,F$10,F$11,$D23)</f>
        <v>-478750.87772663124</v>
      </c>
      <c r="G23" s="7">
        <f ca="1">_xll.DBRW(IF($B23="Transdev All","Tango_Core_model:Report_PL",$B$9),$C$15,IF($B23="Transdev All","KEUR",$C$16),$C$17,$C$18,$B23,$C23,G$10,G$11,$D23)</f>
        <v>-520449.93098509131</v>
      </c>
      <c r="H23" s="7">
        <f ca="1">_xll.DBRW(IF($B23="Transdev All","Tango_Core_model:Report_PL",$B$9),$C$15,IF($B23="Transdev All","KEUR",$C$16),$C$17,$C$18,$B23,$C23,H$10,H$11,$D23)</f>
        <v>-543358.89278391132</v>
      </c>
      <c r="J23" s="8">
        <f ca="1">IFERROR((G23-E23)/E23,"")</f>
        <v>-1.9294533870030551E-3</v>
      </c>
      <c r="K23" s="8">
        <f ca="1">IFERROR((H23-F23)/F23,"")</f>
        <v>0.13495122006684138</v>
      </c>
    </row>
    <row r="24" spans="1:11" x14ac:dyDescent="0.25">
      <c r="A24">
        <f ca="1">IF(_xll.TM1RPTELISCONSOLIDATED($D$23,$D24),IF(_xll.TM1RPTELLEV($D$23,$D24)&lt;=3,_xll.TM1RPTELLEV($D$23,$D24),"D"),"N")</f>
        <v>0</v>
      </c>
      <c r="B24" s="12" t="s">
        <v>6</v>
      </c>
      <c r="C24" s="6" t="s">
        <v>17</v>
      </c>
      <c r="D24" s="6" t="s">
        <v>18</v>
      </c>
      <c r="E24" s="7">
        <f ca="1">_xll.DBRW(IF($B24="Transdev All","Tango_Core_model:Report_PL",$B$9),$C$15,IF($B24="Transdev All","KEUR",$C$16),$C$17,$C$18,$B24,$C24,E$10,E$11,$D24)</f>
        <v>1.8189894035458565E-12</v>
      </c>
      <c r="F24" s="7">
        <f ca="1">_xll.DBRW(IF($B24="Transdev All","Tango_Core_model:Report_PL",$B$9),$C$15,IF($B24="Transdev All","KEUR",$C$16),$C$17,$C$18,$B24,$C24,F$10,F$11,$D24)</f>
        <v>-32483.045319999983</v>
      </c>
      <c r="G24" s="7">
        <f ca="1">_xll.DBRW(IF($B24="Transdev All","Tango_Core_model:Report_PL",$B$9),$C$15,IF($B24="Transdev All","KEUR",$C$16),$C$17,$C$18,$B24,$C24,G$10,G$11,$D24)</f>
        <v>9.5923269327613525E-14</v>
      </c>
      <c r="H24" s="7">
        <f ca="1">_xll.DBRW(IF($B24="Transdev All","Tango_Core_model:Report_PL",$B$9),$C$15,IF($B24="Transdev All","KEUR",$C$16),$C$17,$C$18,$B24,$C24,H$10,H$11,$D24)</f>
        <v>0</v>
      </c>
      <c r="J24" s="8">
        <f t="shared" ref="J24:J32" ca="1" si="0">IFERROR((G24-E24)/E24,"")</f>
        <v>-0.947265625</v>
      </c>
      <c r="K24" s="8">
        <f t="shared" ref="K24:K32" ca="1" si="1">IFERROR((H24-F24)/F24,"")</f>
        <v>-1</v>
      </c>
    </row>
    <row r="25" spans="1:11" x14ac:dyDescent="0.25">
      <c r="A25">
        <f ca="1">IF(_xll.TM1RPTELISCONSOLIDATED($D$23,$D25),IF(_xll.TM1RPTELLEV($D$23,$D25)&lt;=3,_xll.TM1RPTELLEV($D$23,$D25),"D"),"N")</f>
        <v>0</v>
      </c>
      <c r="B25" s="12" t="s">
        <v>29</v>
      </c>
      <c r="C25" s="6" t="s">
        <v>17</v>
      </c>
      <c r="D25" s="6" t="s">
        <v>18</v>
      </c>
      <c r="E25" s="7">
        <f ca="1">_xll.DBRW(IF($B25="Transdev All","Tango_Core_model:Report_PL",$B$9),$C$15,IF($B25="Transdev All","KEUR",$C$16),$C$17,$C$18,$B25,$C25,E$10,E$11,$D25)</f>
        <v>-45321.626200000006</v>
      </c>
      <c r="F25" s="7">
        <f ca="1">_xll.DBRW(IF($B25="Transdev All","Tango_Core_model:Report_PL",$B$9),$C$15,IF($B25="Transdev All","KEUR",$C$16),$C$17,$C$18,$B25,$C25,F$10,F$11,$D25)</f>
        <v>-40081.316379559968</v>
      </c>
      <c r="G25" s="7">
        <f ca="1">_xll.DBRW(IF($B25="Transdev All","Tango_Core_model:Report_PL",$B$9),$C$15,IF($B25="Transdev All","KEUR",$C$16),$C$17,$C$18,$B25,$C25,G$10,G$11,$D25)</f>
        <v>-47343.774580000027</v>
      </c>
      <c r="H25" s="7">
        <f ca="1">_xll.DBRW(IF($B25="Transdev All","Tango_Core_model:Report_PL",$B$9),$C$15,IF($B25="Transdev All","KEUR",$C$16),$C$17,$C$18,$B25,$C25,H$10,H$11,$D25)</f>
        <v>-40221.405970000014</v>
      </c>
      <c r="J25" s="8">
        <f t="shared" ca="1" si="0"/>
        <v>4.4617736598339897E-2</v>
      </c>
      <c r="K25" s="8">
        <f t="shared" ca="1" si="1"/>
        <v>3.4951344689738415E-3</v>
      </c>
    </row>
    <row r="26" spans="1:11" x14ac:dyDescent="0.25">
      <c r="A26">
        <f ca="1">IF(_xll.TM1RPTELISCONSOLIDATED($D$23,$D26),IF(_xll.TM1RPTELLEV($D$23,$D26)&lt;=3,_xll.TM1RPTELLEV($D$23,$D26),"D"),"N")</f>
        <v>0</v>
      </c>
      <c r="B26" s="12" t="s">
        <v>7</v>
      </c>
      <c r="C26" s="6" t="s">
        <v>17</v>
      </c>
      <c r="D26" s="6" t="s">
        <v>18</v>
      </c>
      <c r="E26" s="7">
        <f ca="1">_xll.DBRW(IF($B26="Transdev All","Tango_Core_model:Report_PL",$B$9),$C$15,IF($B26="Transdev All","KEUR",$C$16),$C$17,$C$18,$B26,$C26,E$10,E$11,$D26)</f>
        <v>-72476.325570000117</v>
      </c>
      <c r="F26" s="7">
        <f ca="1">_xll.DBRW(IF($B26="Transdev All","Tango_Core_model:Report_PL",$B$9),$C$15,IF($B26="Transdev All","KEUR",$C$16),$C$17,$C$18,$B26,$C26,F$10,F$11,$D26)</f>
        <v>-72751.242040000259</v>
      </c>
      <c r="G26" s="7">
        <f ca="1">_xll.DBRW(IF($B26="Transdev All","Tango_Core_model:Report_PL",$B$9),$C$15,IF($B26="Transdev All","KEUR",$C$16),$C$17,$C$18,$B26,$C26,G$10,G$11,$D26)</f>
        <v>-68446.728249999942</v>
      </c>
      <c r="H26" s="7">
        <f ca="1">_xll.DBRW(IF($B26="Transdev All","Tango_Core_model:Report_PL",$B$9),$C$15,IF($B26="Transdev All","KEUR",$C$16),$C$17,$C$18,$B26,$C26,H$10,H$11,$D26)</f>
        <v>-77921.732238253491</v>
      </c>
      <c r="J26" s="8">
        <f t="shared" ca="1" si="0"/>
        <v>-5.5598808139193705E-2</v>
      </c>
      <c r="K26" s="8">
        <f t="shared" ca="1" si="1"/>
        <v>7.1070816844754081E-2</v>
      </c>
    </row>
    <row r="27" spans="1:11" x14ac:dyDescent="0.25">
      <c r="A27">
        <f ca="1">IF(_xll.TM1RPTELISCONSOLIDATED($D$23,$D27),IF(_xll.TM1RPTELLEV($D$23,$D27)&lt;=3,_xll.TM1RPTELLEV($D$23,$D27),"D"),"N")</f>
        <v>0</v>
      </c>
      <c r="B27" s="13" t="s">
        <v>30</v>
      </c>
      <c r="C27" s="6" t="s">
        <v>17</v>
      </c>
      <c r="D27" s="6" t="s">
        <v>18</v>
      </c>
      <c r="E27" s="7">
        <f ca="1">_xll.DBRW(IF($B27="Transdev All","Tango_Core_model:Report_PL",$B$9),$C$15,IF($B27="Transdev All","KEUR",$C$16),$C$17,$C$18,$B27,$C27,E$10,E$11,$D27)</f>
        <v>-283970.61434999993</v>
      </c>
      <c r="F27" s="7">
        <f ca="1">_xll.DBRW(IF($B27="Transdev All","Tango_Core_model:Report_PL",$B$9),$C$15,IF($B27="Transdev All","KEUR",$C$16),$C$17,$C$18,$B27,$C27,F$10,F$11,$D27)</f>
        <v>0</v>
      </c>
      <c r="G27" s="7">
        <f ca="1">_xll.DBRW(IF($B27="Transdev All","Tango_Core_model:Report_PL",$B$9),$C$15,IF($B27="Transdev All","KEUR",$C$16),$C$17,$C$18,$B27,$C27,G$10,G$11,$D27)</f>
        <v>-306187.00410000008</v>
      </c>
      <c r="H27" s="7">
        <f ca="1">_xll.DBRW(IF($B27="Transdev All","Tango_Core_model:Report_PL",$B$9),$C$15,IF($B27="Transdev All","KEUR",$C$16),$C$17,$C$18,$B27,$C27,H$10,H$11,$D27)</f>
        <v>-278103.47264999984</v>
      </c>
      <c r="J27" s="8">
        <f t="shared" ca="1" si="0"/>
        <v>7.8234819475433356E-2</v>
      </c>
      <c r="K27" s="8" t="str">
        <f t="shared" ca="1" si="1"/>
        <v/>
      </c>
    </row>
    <row r="28" spans="1:11" x14ac:dyDescent="0.25">
      <c r="A28">
        <f ca="1">IF(_xll.TM1RPTELISCONSOLIDATED($D$23,$D28),IF(_xll.TM1RPTELLEV($D$23,$D28)&lt;=3,_xll.TM1RPTELLEV($D$23,$D28),"D"),"N")</f>
        <v>0</v>
      </c>
      <c r="B28" s="13" t="s">
        <v>31</v>
      </c>
      <c r="C28" s="6" t="s">
        <v>17</v>
      </c>
      <c r="D28" s="6" t="s">
        <v>18</v>
      </c>
      <c r="E28" s="7">
        <f ca="1">_xll.DBRW(IF($B28="Transdev All","Tango_Core_model:Report_PL",$B$9),$C$15,IF($B28="Transdev All","KEUR",$C$16),$C$17,$C$18,$B28,$C28,E$10,E$11,$D28)</f>
        <v>-10989.029039999985</v>
      </c>
      <c r="F28" s="7">
        <f ca="1">_xll.DBRW(IF($B28="Transdev All","Tango_Core_model:Report_PL",$B$9),$C$15,IF($B28="Transdev All","KEUR",$C$16),$C$17,$C$18,$B28,$C28,F$10,F$11,$D28)</f>
        <v>-10591.590000000011</v>
      </c>
      <c r="G28" s="7">
        <f ca="1">_xll.DBRW(IF($B28="Transdev All","Tango_Core_model:Report_PL",$B$9),$C$15,IF($B28="Transdev All","KEUR",$C$16),$C$17,$C$18,$B28,$C28,G$10,G$11,$D28)</f>
        <v>-10850.75636000001</v>
      </c>
      <c r="H28" s="7">
        <f ca="1">_xll.DBRW(IF($B28="Transdev All","Tango_Core_model:Report_PL",$B$9),$C$15,IF($B28="Transdev All","KEUR",$C$16),$C$17,$C$18,$B28,$C28,H$10,H$11,$D28)</f>
        <v>-10218.831000000006</v>
      </c>
      <c r="J28" s="8">
        <f t="shared" ca="1" si="0"/>
        <v>-1.2582793210998262E-2</v>
      </c>
      <c r="K28" s="8">
        <f t="shared" ca="1" si="1"/>
        <v>-3.5193866076765161E-2</v>
      </c>
    </row>
    <row r="29" spans="1:11" x14ac:dyDescent="0.25">
      <c r="A29">
        <f ca="1">IF(_xll.TM1RPTELISCONSOLIDATED($D$23,$D29),IF(_xll.TM1RPTELLEV($D$23,$D29)&lt;=3,_xll.TM1RPTELLEV($D$23,$D29),"D"),"N")</f>
        <v>0</v>
      </c>
      <c r="B29" s="12" t="s">
        <v>28</v>
      </c>
      <c r="C29" s="6" t="s">
        <v>17</v>
      </c>
      <c r="D29" s="6" t="s">
        <v>18</v>
      </c>
      <c r="E29" s="7">
        <f ca="1">_xll.DBRW(IF($B29="Transdev All","Tango_Core_model:Report_PL",$B$9),$C$15,IF($B29="Transdev All","KEUR",$C$16),$C$17,$C$18,$B29,$C29,E$10,E$11,$D29)</f>
        <v>-135087.97668000005</v>
      </c>
      <c r="F29" s="7">
        <f ca="1">_xll.DBRW(IF($B29="Transdev All","Tango_Core_model:Report_PL",$B$9),$C$15,IF($B29="Transdev All","KEUR",$C$16),$C$17,$C$18,$B29,$C29,F$10,F$11,$D29)</f>
        <v>-133578.13319999975</v>
      </c>
      <c r="G29" s="7">
        <f ca="1">_xll.DBRW(IF($B29="Transdev All","Tango_Core_model:Report_PL",$B$9),$C$15,IF($B29="Transdev All","KEUR",$C$16),$C$17,$C$18,$B29,$C29,G$10,G$11,$D29)</f>
        <v>-137913.05359999996</v>
      </c>
      <c r="H29" s="7">
        <f ca="1">_xll.DBRW(IF($B29="Transdev All","Tango_Core_model:Report_PL",$B$9),$C$15,IF($B29="Transdev All","KEUR",$C$16),$C$17,$C$18,$B29,$C29,H$10,H$11,$D29)</f>
        <v>-132602.16398000007</v>
      </c>
      <c r="J29" s="8">
        <f t="shared" ca="1" si="0"/>
        <v>2.0912867224979034E-2</v>
      </c>
      <c r="K29" s="8">
        <f t="shared" ca="1" si="1"/>
        <v>-7.3063546900929499E-3</v>
      </c>
    </row>
    <row r="30" spans="1:11" x14ac:dyDescent="0.25">
      <c r="A30">
        <f ca="1">IF(_xll.TM1RPTELISCONSOLIDATED($D$23,$D30),IF(_xll.TM1RPTELLEV($D$23,$D30)&lt;=3,_xll.TM1RPTELLEV($D$23,$D30),"D"),"N")</f>
        <v>0</v>
      </c>
      <c r="B30" s="12" t="s">
        <v>32</v>
      </c>
      <c r="C30" s="6" t="s">
        <v>17</v>
      </c>
      <c r="D30" s="6" t="s">
        <v>18</v>
      </c>
      <c r="E30" s="7">
        <f ca="1">_xll.DBRW(IF($B30="Transdev All","Tango_Core_model:Report_PL",$B$9),$C$15,IF($B30="Transdev All","KEUR",$C$16),$C$17,$C$18,$B30,$C30,E$10,E$11,$D30)</f>
        <v>-8719.8658519000019</v>
      </c>
      <c r="F30" s="7">
        <f ca="1">_xll.DBRW(IF($B30="Transdev All","Tango_Core_model:Report_PL",$B$9),$C$15,IF($B30="Transdev All","KEUR",$C$16),$C$17,$C$18,$B30,$C30,F$10,F$11,$D30)</f>
        <v>-8383.69067</v>
      </c>
      <c r="G30" s="7">
        <f ca="1">_xll.DBRW(IF($B30="Transdev All","Tango_Core_model:Report_PL",$B$9),$C$15,IF($B30="Transdev All","KEUR",$C$16),$C$17,$C$18,$B30,$C30,G$10,G$11,$D30)</f>
        <v>-8540.2698362800002</v>
      </c>
      <c r="H30" s="7">
        <f ca="1">_xll.DBRW(IF($B30="Transdev All","Tango_Core_model:Report_PL",$B$9),$C$15,IF($B30="Transdev All","KEUR",$C$16),$C$17,$C$18,$B30,$C30,H$10,H$11,$D30)</f>
        <v>-15023.513795300008</v>
      </c>
      <c r="J30" s="8">
        <f t="shared" ca="1" si="0"/>
        <v>-2.0596190201810145E-2</v>
      </c>
      <c r="K30" s="8">
        <f t="shared" ca="1" si="1"/>
        <v>0.79199285692395527</v>
      </c>
    </row>
    <row r="31" spans="1:11" x14ac:dyDescent="0.25">
      <c r="A31">
        <f ca="1">IF(_xll.TM1RPTELISCONSOLIDATED($D$23,$D31),IF(_xll.TM1RPTELLEV($D$23,$D31)&lt;=3,_xll.TM1RPTELLEV($D$23,$D31),"D"),"N")</f>
        <v>0</v>
      </c>
      <c r="B31" s="12" t="s">
        <v>27</v>
      </c>
      <c r="C31" s="6" t="s">
        <v>17</v>
      </c>
      <c r="D31" s="6" t="s">
        <v>18</v>
      </c>
      <c r="E31" s="7">
        <f ca="1">_xll.DBRW(IF($B31="Transdev All","Tango_Core_model:Report_PL",$B$9),$C$15,IF($B31="Transdev All","KEUR",$C$16),$C$17,$C$18,$B31,$C31,E$10,E$11,$D31)</f>
        <v>-6716.6429999999982</v>
      </c>
      <c r="F31" s="7">
        <f ca="1">_xll.DBRW(IF($B31="Transdev All","Tango_Core_model:Report_PL",$B$9),$C$15,IF($B31="Transdev All","KEUR",$C$16),$C$17,$C$18,$B31,$C31,F$10,F$11,$D31)</f>
        <v>-4831.2140000000063</v>
      </c>
      <c r="G31" s="7">
        <f ca="1">_xll.DBRW(IF($B31="Transdev All","Tango_Core_model:Report_PL",$B$9),$C$15,IF($B31="Transdev All","KEUR",$C$16),$C$17,$C$18,$B31,$C31,G$10,G$11,$D31)</f>
        <v>-6689.5049999999983</v>
      </c>
      <c r="H31" s="7">
        <f ca="1">_xll.DBRW(IF($B31="Transdev All","Tango_Core_model:Report_PL",$B$9),$C$15,IF($B31="Transdev All","KEUR",$C$16),$C$17,$C$18,$B31,$C31,H$10,H$11,$D31)</f>
        <v>-6733.8299999999927</v>
      </c>
      <c r="J31" s="8">
        <f t="shared" ca="1" si="0"/>
        <v>-4.0404112590173282E-3</v>
      </c>
      <c r="K31" s="8">
        <f t="shared" ca="1" si="1"/>
        <v>0.39381737178274112</v>
      </c>
    </row>
    <row r="32" spans="1:11" x14ac:dyDescent="0.25">
      <c r="A32">
        <f ca="1">IF(_xll.TM1RPTELISCONSOLIDATED($D$23,$D32),IF(_xll.TM1RPTELLEV($D$23,$D32)&lt;=3,_xll.TM1RPTELLEV($D$23,$D32),"D"),"N")</f>
        <v>0</v>
      </c>
      <c r="B32" s="12" t="s">
        <v>16</v>
      </c>
      <c r="C32" s="6" t="s">
        <v>17</v>
      </c>
      <c r="D32" s="6" t="s">
        <v>18</v>
      </c>
      <c r="E32" s="7">
        <f ca="1">_xll.DBRW(IF($B32="Transdev All","Tango_Core_model:Report_PL",$B$9),$C$15,IF($B32="Transdev All","KEUR",$C$16),$C$17,$C$18,$B32,$C32,E$10,E$11,$D32)</f>
        <v>-216612.47466268018</v>
      </c>
      <c r="F32" s="7">
        <f ca="1">_xll.DBRW(IF($B32="Transdev All","Tango_Core_model:Report_PL",$B$9),$C$15,IF($B32="Transdev All","KEUR",$C$16),$C$17,$C$18,$B32,$C32,F$10,F$11,$D32)</f>
        <v>-211286.34290403459</v>
      </c>
      <c r="G32" s="7">
        <f ca="1">_xll.DBRW(IF($B32="Transdev All","Tango_Core_model:Report_PL",$B$9),$C$15,IF($B32="Transdev All","KEUR",$C$16),$C$17,$C$18,$B32,$C32,G$10,G$11,$D32)</f>
        <v>-212822.92539616016</v>
      </c>
      <c r="H32" s="7">
        <f ca="1">_xll.DBRW(IF($B32="Transdev All","Tango_Core_model:Report_PL",$B$9),$C$15,IF($B32="Transdev All","KEUR",$C$16),$C$17,$C$18,$B32,$C32,H$10,H$11,$D32)</f>
        <v>-225741.48178616253</v>
      </c>
      <c r="J32" s="8">
        <f t="shared" ca="1" si="0"/>
        <v>-1.7494603080553374E-2</v>
      </c>
      <c r="K32" s="8">
        <f t="shared" ca="1" si="1"/>
        <v>6.8414923006611006E-2</v>
      </c>
    </row>
  </sheetData>
  <mergeCells count="2">
    <mergeCell ref="J21:J22"/>
    <mergeCell ref="K21:K22"/>
  </mergeCells>
  <dataValidations count="1">
    <dataValidation type="list" allowBlank="1" showInputMessage="1" showErrorMessage="1" sqref="C19">
      <formula1>"Display all contracts,Display total"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B56"/>
  <sheetViews>
    <sheetView topLeftCell="A19" workbookViewId="0"/>
  </sheetViews>
  <sheetFormatPr baseColWidth="10" defaultRowHeight="15" x14ac:dyDescent="0.25"/>
  <cols>
    <col min="2" max="2" width="50.42578125" customWidth="1"/>
  </cols>
  <sheetData>
    <row r="19" spans="2:2" x14ac:dyDescent="0.25">
      <c r="B19" t="s">
        <v>4</v>
      </c>
    </row>
    <row r="20" spans="2:2" x14ac:dyDescent="0.25">
      <c r="B20" t="s">
        <v>5</v>
      </c>
    </row>
    <row r="22" spans="2:2" x14ac:dyDescent="0.25">
      <c r="B22" t="s">
        <v>6</v>
      </c>
    </row>
    <row r="27" spans="2:2" x14ac:dyDescent="0.25">
      <c r="B27" t="s">
        <v>29</v>
      </c>
    </row>
    <row r="30" spans="2:2" x14ac:dyDescent="0.25">
      <c r="B30" t="s">
        <v>7</v>
      </c>
    </row>
    <row r="31" spans="2:2" x14ac:dyDescent="0.25">
      <c r="B31" t="s">
        <v>8</v>
      </c>
    </row>
    <row r="32" spans="2:2" x14ac:dyDescent="0.25">
      <c r="B32" t="s">
        <v>9</v>
      </c>
    </row>
    <row r="36" spans="2:2" x14ac:dyDescent="0.25">
      <c r="B36" t="s">
        <v>30</v>
      </c>
    </row>
    <row r="38" spans="2:2" x14ac:dyDescent="0.25">
      <c r="B38" t="s">
        <v>31</v>
      </c>
    </row>
    <row r="39" spans="2:2" x14ac:dyDescent="0.25">
      <c r="B39" t="s">
        <v>28</v>
      </c>
    </row>
    <row r="41" spans="2:2" x14ac:dyDescent="0.25">
      <c r="B41" t="s">
        <v>10</v>
      </c>
    </row>
    <row r="42" spans="2:2" x14ac:dyDescent="0.25">
      <c r="B42" t="s">
        <v>11</v>
      </c>
    </row>
    <row r="46" spans="2:2" x14ac:dyDescent="0.25">
      <c r="B46" t="s">
        <v>32</v>
      </c>
    </row>
    <row r="49" spans="2:2" x14ac:dyDescent="0.25">
      <c r="B49" t="s">
        <v>27</v>
      </c>
    </row>
    <row r="51" spans="2:2" x14ac:dyDescent="0.25">
      <c r="B51" t="s">
        <v>12</v>
      </c>
    </row>
    <row r="52" spans="2:2" x14ac:dyDescent="0.25">
      <c r="B52" t="s">
        <v>13</v>
      </c>
    </row>
    <row r="53" spans="2:2" x14ac:dyDescent="0.25">
      <c r="B53" t="s">
        <v>14</v>
      </c>
    </row>
    <row r="54" spans="2:2" x14ac:dyDescent="0.25">
      <c r="B54" t="s">
        <v>15</v>
      </c>
    </row>
    <row r="56" spans="2:2" x14ac:dyDescent="0.25">
      <c r="B56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9"/>
  <sheetViews>
    <sheetView workbookViewId="0"/>
  </sheetViews>
  <sheetFormatPr baseColWidth="10" defaultRowHeight="15" x14ac:dyDescent="0.25"/>
  <sheetData>
    <row r="19" spans="3:3" x14ac:dyDescent="0.25">
      <c r="C19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9"/>
  <sheetViews>
    <sheetView workbookViewId="0"/>
  </sheetViews>
  <sheetFormatPr baseColWidth="10" defaultRowHeight="15" x14ac:dyDescent="0.25"/>
  <sheetData>
    <row r="19" spans="4:4" x14ac:dyDescent="0.25">
      <c r="D19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3</vt:i4>
      </vt:variant>
    </vt:vector>
  </HeadingPairs>
  <TitlesOfParts>
    <vt:vector size="9" baseType="lpstr">
      <vt:lpstr>Feuil1</vt:lpstr>
      <vt:lpstr>Feuil2</vt:lpstr>
      <vt:lpstr>Feuil3</vt:lpstr>
      <vt:lpstr>{AR}01</vt:lpstr>
      <vt:lpstr>{AR}11</vt:lpstr>
      <vt:lpstr>{AR}21</vt:lpstr>
      <vt:lpstr>Feuil1!TM1RPTDATARNG1</vt:lpstr>
      <vt:lpstr>Feuil1!TM1RPTFMTIDCOL</vt:lpstr>
      <vt:lpstr>Feuil1!TM1RPTFMTRNG</vt:lpstr>
    </vt:vector>
  </TitlesOfParts>
  <Company>Transdev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REGEMBAL, Francois</dc:creator>
  <cp:lastModifiedBy>REGEMBAL, Francois</cp:lastModifiedBy>
  <dcterms:created xsi:type="dcterms:W3CDTF">2017-01-12T08:59:07Z</dcterms:created>
  <dcterms:modified xsi:type="dcterms:W3CDTF">2017-01-12T09:48:14Z</dcterms:modified>
</cp:coreProperties>
</file>