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 Zarca\OneDrive - UNICAN\Gabriel Zarca (2022-10-10)\Artículos Zarca\Publicados\2022-5-JML\"/>
    </mc:Choice>
  </mc:AlternateContent>
  <bookViews>
    <workbookView xWindow="-110" yWindow="-110" windowWidth="23250" windowHeight="12450"/>
  </bookViews>
  <sheets>
    <sheet name="Calculator" sheetId="2" r:id="rId1"/>
    <sheet name="Parameters" sheetId="1" r:id="rId2"/>
    <sheet name="IL inputs" sheetId="3" r:id="rId3"/>
    <sheet name="F-gas inpu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4" i="1" l="1"/>
  <c r="D96" i="1"/>
  <c r="D95" i="1"/>
  <c r="D94" i="1"/>
  <c r="D93" i="1"/>
  <c r="D92" i="1"/>
  <c r="D91" i="1"/>
  <c r="D90" i="1"/>
  <c r="D89" i="1"/>
  <c r="D88" i="1"/>
  <c r="D87" i="1"/>
  <c r="D86" i="1"/>
  <c r="D85" i="1"/>
  <c r="E84" i="1" l="1" a="1"/>
  <c r="E84" i="1" l="1"/>
  <c r="F84" i="1" s="1"/>
  <c r="E93" i="1" l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G84" i="1" l="1" a="1"/>
  <c r="G84" i="1" l="1"/>
  <c r="H84" i="1" s="1"/>
  <c r="G86" i="1"/>
  <c r="H86" i="1" s="1"/>
  <c r="G85" i="1"/>
  <c r="H85" i="1" s="1"/>
  <c r="G87" i="1"/>
  <c r="H87" i="1" s="1"/>
  <c r="I84" i="1" l="1" a="1"/>
  <c r="I84" i="1" s="1"/>
  <c r="J84" i="1" s="1"/>
  <c r="I85" i="1" l="1"/>
  <c r="J85" i="1" s="1"/>
  <c r="I86" i="1"/>
  <c r="J86" i="1" s="1"/>
  <c r="I87" i="1"/>
  <c r="J87" i="1" s="1"/>
  <c r="I88" i="1"/>
  <c r="J88" i="1" s="1"/>
  <c r="K84" i="1" a="1"/>
  <c r="K84" i="1" s="1"/>
  <c r="L84" i="1" s="1"/>
  <c r="H16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<sst xmlns="http://schemas.openxmlformats.org/spreadsheetml/2006/main" count="424" uniqueCount="372">
  <si>
    <t>xmax</t>
  </si>
  <si>
    <t>xmin</t>
  </si>
  <si>
    <t>ymax</t>
  </si>
  <si>
    <t>ymin</t>
  </si>
  <si>
    <t>DO NOT MODIFY THIS SHEET</t>
  </si>
  <si>
    <t>ω</t>
  </si>
  <si>
    <r>
      <rPr>
        <i/>
        <sz val="14"/>
        <color theme="1"/>
        <rFont val="Calibri"/>
        <family val="2"/>
        <scheme val="minor"/>
      </rPr>
      <t>M</t>
    </r>
    <r>
      <rPr>
        <i/>
        <vertAlign val="subscript"/>
        <sz val="14"/>
        <color theme="1"/>
        <rFont val="Calibri"/>
        <family val="2"/>
        <scheme val="minor"/>
      </rPr>
      <t>cat</t>
    </r>
    <r>
      <rPr>
        <sz val="14"/>
        <color theme="1"/>
        <rFont val="Calibri"/>
        <family val="2"/>
        <scheme val="minor"/>
      </rPr>
      <t>/g·mol</t>
    </r>
    <r>
      <rPr>
        <vertAlign val="superscript"/>
        <sz val="14"/>
        <color theme="1"/>
        <rFont val="Calibri"/>
        <family val="2"/>
        <scheme val="minor"/>
      </rPr>
      <t>-1</t>
    </r>
  </si>
  <si>
    <r>
      <rPr>
        <i/>
        <sz val="14"/>
        <color theme="1"/>
        <rFont val="Calibri"/>
        <family val="2"/>
        <scheme val="minor"/>
      </rPr>
      <t>M</t>
    </r>
    <r>
      <rPr>
        <i/>
        <vertAlign val="subscript"/>
        <sz val="14"/>
        <color theme="1"/>
        <rFont val="Calibri"/>
        <family val="2"/>
        <scheme val="minor"/>
      </rPr>
      <t>an</t>
    </r>
    <r>
      <rPr>
        <sz val="14"/>
        <color theme="1"/>
        <rFont val="Calibri"/>
        <family val="2"/>
        <scheme val="minor"/>
      </rPr>
      <t>/g·mol</t>
    </r>
    <r>
      <rPr>
        <vertAlign val="superscript"/>
        <sz val="14"/>
        <color theme="1"/>
        <rFont val="Calibri"/>
        <family val="2"/>
        <scheme val="minor"/>
      </rPr>
      <t>-1</t>
    </r>
  </si>
  <si>
    <r>
      <rPr>
        <i/>
        <sz val="14"/>
        <color theme="1"/>
        <rFont val="Calibri"/>
        <family val="2"/>
        <scheme val="minor"/>
      </rPr>
      <t>Vm</t>
    </r>
    <r>
      <rPr>
        <i/>
        <vertAlign val="subscript"/>
        <sz val="14"/>
        <color theme="1"/>
        <rFont val="Calibri"/>
        <family val="2"/>
        <scheme val="minor"/>
      </rPr>
      <t>IL</t>
    </r>
    <r>
      <rPr>
        <sz val="14"/>
        <color theme="1"/>
        <rFont val="Calibri"/>
        <family val="2"/>
        <scheme val="minor"/>
      </rPr>
      <t>/cm</t>
    </r>
    <r>
      <rPr>
        <vertAlign val="superscript"/>
        <sz val="14"/>
        <color theme="1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>·mol</t>
    </r>
    <r>
      <rPr>
        <vertAlign val="superscript"/>
        <sz val="14"/>
        <color theme="1"/>
        <rFont val="Calibri"/>
        <family val="2"/>
        <scheme val="minor"/>
      </rPr>
      <t>-1</t>
    </r>
  </si>
  <si>
    <r>
      <t>F</t>
    </r>
    <r>
      <rPr>
        <i/>
        <vertAlign val="subscript"/>
        <sz val="14"/>
        <color theme="1"/>
        <rFont val="Calibri"/>
        <family val="2"/>
        <scheme val="minor"/>
      </rPr>
      <t>at,IL</t>
    </r>
  </si>
  <si>
    <r>
      <rPr>
        <i/>
        <sz val="14"/>
        <color theme="1"/>
        <rFont val="Calibri"/>
        <family val="2"/>
        <scheme val="minor"/>
      </rPr>
      <t>T</t>
    </r>
    <r>
      <rPr>
        <i/>
        <vertAlign val="subscript"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/K</t>
    </r>
  </si>
  <si>
    <r>
      <rPr>
        <i/>
        <sz val="14"/>
        <color theme="1"/>
        <rFont val="Calibri"/>
        <family val="2"/>
        <scheme val="minor"/>
      </rPr>
      <t>P</t>
    </r>
    <r>
      <rPr>
        <i/>
        <vertAlign val="subscript"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/bar</t>
    </r>
  </si>
  <si>
    <r>
      <rPr>
        <i/>
        <sz val="14"/>
        <color theme="1"/>
        <rFont val="Calibri"/>
        <family val="2"/>
        <scheme val="minor"/>
      </rPr>
      <t>M</t>
    </r>
    <r>
      <rPr>
        <i/>
        <vertAlign val="subscript"/>
        <sz val="14"/>
        <color theme="1"/>
        <rFont val="Calibri"/>
        <family val="2"/>
        <scheme val="minor"/>
      </rPr>
      <t>gas</t>
    </r>
    <r>
      <rPr>
        <sz val="14"/>
        <color theme="1"/>
        <rFont val="Calibri"/>
        <family val="2"/>
        <scheme val="minor"/>
      </rPr>
      <t>/g·mol</t>
    </r>
    <r>
      <rPr>
        <vertAlign val="superscript"/>
        <sz val="14"/>
        <color theme="1"/>
        <rFont val="Calibri"/>
        <family val="2"/>
        <scheme val="minor"/>
      </rPr>
      <t>-1</t>
    </r>
  </si>
  <si>
    <r>
      <t>F</t>
    </r>
    <r>
      <rPr>
        <i/>
        <vertAlign val="subscript"/>
        <sz val="14"/>
        <color theme="1"/>
        <rFont val="Calibri"/>
        <family val="2"/>
        <scheme val="minor"/>
      </rPr>
      <t>at,gas</t>
    </r>
  </si>
  <si>
    <r>
      <rPr>
        <i/>
        <sz val="14"/>
        <color theme="1"/>
        <rFont val="Calibri"/>
        <family val="2"/>
        <scheme val="minor"/>
      </rPr>
      <t>V</t>
    </r>
    <r>
      <rPr>
        <i/>
        <vertAlign val="subscript"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/cm</t>
    </r>
    <r>
      <rPr>
        <vertAlign val="superscript"/>
        <sz val="14"/>
        <color theme="1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>·mol</t>
    </r>
    <r>
      <rPr>
        <vertAlign val="superscript"/>
        <sz val="14"/>
        <color theme="1"/>
        <rFont val="Calibri"/>
        <family val="2"/>
        <scheme val="minor"/>
      </rPr>
      <t>-1</t>
    </r>
  </si>
  <si>
    <r>
      <rPr>
        <i/>
        <sz val="14"/>
        <color theme="1"/>
        <rFont val="Calibri"/>
        <family val="2"/>
        <scheme val="minor"/>
      </rPr>
      <t>P</t>
    </r>
    <r>
      <rPr>
        <i/>
        <vertAlign val="subscript"/>
        <sz val="14"/>
        <color theme="1"/>
        <rFont val="Calibri"/>
        <family val="2"/>
        <scheme val="minor"/>
      </rPr>
      <t>vap</t>
    </r>
    <r>
      <rPr>
        <sz val="14"/>
        <color theme="1"/>
        <rFont val="Calibri"/>
        <family val="2"/>
        <scheme val="minor"/>
      </rPr>
      <t>/bar</t>
    </r>
  </si>
  <si>
    <r>
      <rPr>
        <i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/K</t>
    </r>
  </si>
  <si>
    <r>
      <rPr>
        <i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/MPa</t>
    </r>
  </si>
  <si>
    <t>Introduce here the input variables</t>
  </si>
  <si>
    <t>Prediction result</t>
  </si>
  <si>
    <t>urtiaga@unican.es</t>
  </si>
  <si>
    <t>*Corresponding author</t>
  </si>
  <si>
    <t>Salvador Asensio-Delgado, Fernando Pardo, Gabriel Zarca, Ane Urtiaga*</t>
  </si>
  <si>
    <t>Input preprocessing parameters</t>
  </si>
  <si>
    <t>Input preprocessing</t>
  </si>
  <si>
    <t>First layer multiplication</t>
  </si>
  <si>
    <t>First layer normalization</t>
  </si>
  <si>
    <t>Second layer multiplication</t>
  </si>
  <si>
    <t>Second layer normalization</t>
  </si>
  <si>
    <t>Third layer multiplication</t>
  </si>
  <si>
    <t>Output generation</t>
  </si>
  <si>
    <t>Output postprocessing</t>
  </si>
  <si>
    <t>The input preprocessing is made according to the formula:</t>
  </si>
  <si>
    <t>where I are the input values and u are the normalized values to be fed to the ANN</t>
  </si>
  <si>
    <t>Output postprocessing parameters</t>
  </si>
  <si>
    <t>I_max</t>
  </si>
  <si>
    <t>I_min</t>
  </si>
  <si>
    <t>u_max</t>
  </si>
  <si>
    <t>u_min</t>
  </si>
  <si>
    <t>The output postprocessing is made according to the formula:</t>
  </si>
  <si>
    <t>where p are the results of the purelin addition at the end of the ANN  and x are the calculated solubilities</t>
  </si>
  <si>
    <r>
      <rPr>
        <i/>
        <sz val="11"/>
        <color theme="1"/>
        <rFont val="Calibri"/>
        <family val="2"/>
        <scheme val="minor"/>
      </rPr>
      <t>M</t>
    </r>
    <r>
      <rPr>
        <i/>
        <vertAlign val="subscript"/>
        <sz val="11"/>
        <color theme="1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>/g·mol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</si>
  <si>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M</t>
    </r>
    <r>
      <rPr>
        <i/>
        <vertAlign val="subscript"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/g·mol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</si>
  <si>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Vm</t>
    </r>
    <r>
      <rPr>
        <i/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>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</si>
  <si>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</t>
    </r>
    <r>
      <rPr>
        <i/>
        <vertAlign val="subscript"/>
        <sz val="11"/>
        <color theme="1"/>
        <rFont val="Calibri"/>
        <family val="2"/>
        <scheme val="minor"/>
      </rPr>
      <t>at,IL</t>
    </r>
  </si>
  <si>
    <r>
      <rPr>
        <i/>
        <sz val="11"/>
        <color theme="1"/>
        <rFont val="Calibri"/>
        <family val="2"/>
        <scheme val="minor"/>
      </rPr>
      <t>T</t>
    </r>
    <r>
      <rPr>
        <i/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/K</t>
    </r>
  </si>
  <si>
    <r>
      <rPr>
        <i/>
        <sz val="11"/>
        <color theme="1"/>
        <rFont val="Calibri"/>
        <family val="2"/>
        <scheme val="minor"/>
      </rPr>
      <t>P</t>
    </r>
    <r>
      <rPr>
        <i/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/bar</t>
    </r>
  </si>
  <si>
    <r>
      <rPr>
        <i/>
        <sz val="11"/>
        <color theme="1"/>
        <rFont val="Calibri"/>
        <family val="2"/>
        <scheme val="minor"/>
      </rPr>
      <t>M</t>
    </r>
    <r>
      <rPr>
        <i/>
        <vertAlign val="subscript"/>
        <sz val="11"/>
        <color theme="1"/>
        <rFont val="Calibri"/>
        <family val="2"/>
        <scheme val="minor"/>
      </rPr>
      <t>gas</t>
    </r>
    <r>
      <rPr>
        <sz val="11"/>
        <color theme="1"/>
        <rFont val="Calibri"/>
        <family val="2"/>
        <scheme val="minor"/>
      </rPr>
      <t>/g·mol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</si>
  <si>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</t>
    </r>
    <r>
      <rPr>
        <i/>
        <vertAlign val="subscript"/>
        <sz val="11"/>
        <color theme="1"/>
        <rFont val="Calibri"/>
        <family val="2"/>
        <scheme val="minor"/>
      </rPr>
      <t>at,gas</t>
    </r>
  </si>
  <si>
    <r>
      <rPr>
        <i/>
        <sz val="11"/>
        <color theme="1"/>
        <rFont val="Calibri"/>
        <family val="2"/>
        <scheme val="minor"/>
      </rPr>
      <t>V</t>
    </r>
    <r>
      <rPr>
        <i/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</si>
  <si>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P</t>
    </r>
    <r>
      <rPr>
        <i/>
        <vertAlign val="subscript"/>
        <sz val="11"/>
        <color theme="1"/>
        <rFont val="Calibri"/>
        <family val="2"/>
        <scheme val="minor"/>
      </rPr>
      <t>vap</t>
    </r>
    <r>
      <rPr>
        <sz val="11"/>
        <color theme="1"/>
        <rFont val="Calibri"/>
        <family val="2"/>
        <scheme val="minor"/>
      </rPr>
      <t>/bar</t>
    </r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</si>
  <si>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/K</t>
    </r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</si>
  <si>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/MPa</t>
    </r>
  </si>
  <si>
    <r>
      <t>x</t>
    </r>
    <r>
      <rPr>
        <i/>
        <vertAlign val="subscript"/>
        <sz val="14"/>
        <color rgb="FF3F3F3F"/>
        <rFont val="Calibri"/>
        <family val="2"/>
        <scheme val="minor"/>
      </rPr>
      <t>pred</t>
    </r>
  </si>
  <si>
    <r>
      <t>x</t>
    </r>
    <r>
      <rPr>
        <i/>
        <vertAlign val="subscript"/>
        <sz val="11"/>
        <color rgb="FF3F3F3F"/>
        <rFont val="Calibri"/>
        <family val="2"/>
        <scheme val="minor"/>
      </rPr>
      <t>pred</t>
    </r>
  </si>
  <si>
    <t>First layer parameters</t>
  </si>
  <si>
    <r>
      <t>u</t>
    </r>
    <r>
      <rPr>
        <vertAlign val="subscript"/>
        <sz val="11"/>
        <color theme="1"/>
        <rFont val="Calibri"/>
        <family val="2"/>
        <scheme val="minor"/>
      </rPr>
      <t>input,1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</si>
  <si>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input,2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</si>
  <si>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input,3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</si>
  <si>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input,4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</si>
  <si>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input,5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</si>
  <si>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input,6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</si>
  <si>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input,7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</si>
  <si>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input,8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</si>
  <si>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input,9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</si>
  <si>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input,10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</si>
  <si>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input,11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</si>
  <si>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input,12</t>
    </r>
  </si>
  <si>
    <r>
      <t>u</t>
    </r>
    <r>
      <rPr>
        <vertAlign val="subscript"/>
        <sz val="11"/>
        <color theme="1"/>
        <rFont val="Calibri"/>
        <family val="2"/>
        <scheme val="minor"/>
      </rPr>
      <t>input,13</t>
    </r>
  </si>
  <si>
    <r>
      <t>w</t>
    </r>
    <r>
      <rPr>
        <vertAlign val="subscript"/>
        <sz val="11"/>
        <color theme="1"/>
        <rFont val="Calibri"/>
        <family val="2"/>
        <scheme val="minor"/>
      </rPr>
      <t>1,j,k</t>
    </r>
  </si>
  <si>
    <r>
      <rPr>
        <u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1,j</t>
    </r>
  </si>
  <si>
    <r>
      <t>Weights</t>
    </r>
    <r>
      <rPr>
        <sz val="11"/>
        <color theme="1"/>
        <rFont val="Calibri"/>
        <family val="2"/>
        <scheme val="minor"/>
      </rPr>
      <t xml:space="preserve"> w</t>
    </r>
    <r>
      <rPr>
        <vertAlign val="subscript"/>
        <sz val="11"/>
        <color theme="1"/>
        <rFont val="Calibri"/>
        <family val="2"/>
        <scheme val="minor"/>
      </rPr>
      <t>1,j,k</t>
    </r>
  </si>
  <si>
    <r>
      <t>y</t>
    </r>
    <r>
      <rPr>
        <vertAlign val="subscript"/>
        <sz val="11"/>
        <color theme="1"/>
        <rFont val="Calibri"/>
        <family val="2"/>
        <scheme val="minor"/>
      </rPr>
      <t>1,1</t>
    </r>
  </si>
  <si>
    <r>
      <t>y</t>
    </r>
    <r>
      <rPr>
        <vertAlign val="subscript"/>
        <sz val="11"/>
        <color theme="1"/>
        <rFont val="Calibri"/>
        <family val="2"/>
        <scheme val="minor"/>
      </rPr>
      <t>1,2</t>
    </r>
  </si>
  <si>
    <r>
      <t>y</t>
    </r>
    <r>
      <rPr>
        <vertAlign val="subscript"/>
        <sz val="11"/>
        <color theme="1"/>
        <rFont val="Calibri"/>
        <family val="2"/>
        <scheme val="minor"/>
      </rPr>
      <t>1,3</t>
    </r>
  </si>
  <si>
    <r>
      <t>y</t>
    </r>
    <r>
      <rPr>
        <vertAlign val="subscript"/>
        <sz val="11"/>
        <color theme="1"/>
        <rFont val="Calibri"/>
        <family val="2"/>
        <scheme val="minor"/>
      </rPr>
      <t>1,4</t>
    </r>
  </si>
  <si>
    <r>
      <t>y</t>
    </r>
    <r>
      <rPr>
        <vertAlign val="subscript"/>
        <sz val="11"/>
        <color theme="1"/>
        <rFont val="Calibri"/>
        <family val="2"/>
        <scheme val="minor"/>
      </rPr>
      <t>1,5</t>
    </r>
  </si>
  <si>
    <r>
      <t>y</t>
    </r>
    <r>
      <rPr>
        <vertAlign val="subscript"/>
        <sz val="11"/>
        <color theme="1"/>
        <rFont val="Calibri"/>
        <family val="2"/>
        <scheme val="minor"/>
      </rPr>
      <t>1,6</t>
    </r>
  </si>
  <si>
    <r>
      <t>y</t>
    </r>
    <r>
      <rPr>
        <vertAlign val="subscript"/>
        <sz val="11"/>
        <color theme="1"/>
        <rFont val="Calibri"/>
        <family val="2"/>
        <scheme val="minor"/>
      </rPr>
      <t>1,7</t>
    </r>
  </si>
  <si>
    <r>
      <t>y</t>
    </r>
    <r>
      <rPr>
        <vertAlign val="subscript"/>
        <sz val="11"/>
        <color theme="1"/>
        <rFont val="Calibri"/>
        <family val="2"/>
        <scheme val="minor"/>
      </rPr>
      <t>1,8</t>
    </r>
  </si>
  <si>
    <r>
      <t>y</t>
    </r>
    <r>
      <rPr>
        <vertAlign val="subscript"/>
        <sz val="11"/>
        <color theme="1"/>
        <rFont val="Calibri"/>
        <family val="2"/>
        <scheme val="minor"/>
      </rPr>
      <t>1,9</t>
    </r>
  </si>
  <si>
    <r>
      <t>y</t>
    </r>
    <r>
      <rPr>
        <vertAlign val="subscript"/>
        <sz val="11"/>
        <color theme="1"/>
        <rFont val="Calibri"/>
        <family val="2"/>
        <scheme val="minor"/>
      </rPr>
      <t>1,10</t>
    </r>
  </si>
  <si>
    <t>Second layer parameters</t>
  </si>
  <si>
    <r>
      <t>Weights</t>
    </r>
    <r>
      <rPr>
        <sz val="11"/>
        <color theme="1"/>
        <rFont val="Calibri"/>
        <family val="2"/>
        <scheme val="minor"/>
      </rPr>
      <t xml:space="preserve"> w</t>
    </r>
    <r>
      <rPr>
        <vertAlign val="subscript"/>
        <sz val="11"/>
        <color theme="1"/>
        <rFont val="Calibri"/>
        <family val="2"/>
        <scheme val="minor"/>
      </rPr>
      <t>2,j,k</t>
    </r>
  </si>
  <si>
    <r>
      <t>u</t>
    </r>
    <r>
      <rPr>
        <vertAlign val="subscript"/>
        <sz val="11"/>
        <color theme="1"/>
        <rFont val="Calibri"/>
        <family val="2"/>
        <scheme val="minor"/>
      </rPr>
      <t>1,1</t>
    </r>
  </si>
  <si>
    <r>
      <t>u</t>
    </r>
    <r>
      <rPr>
        <vertAlign val="subscript"/>
        <sz val="11"/>
        <color theme="1"/>
        <rFont val="Calibri"/>
        <family val="2"/>
        <scheme val="minor"/>
      </rPr>
      <t>1,2</t>
    </r>
  </si>
  <si>
    <r>
      <t>u</t>
    </r>
    <r>
      <rPr>
        <vertAlign val="subscript"/>
        <sz val="11"/>
        <color theme="1"/>
        <rFont val="Calibri"/>
        <family val="2"/>
        <scheme val="minor"/>
      </rPr>
      <t>1,3</t>
    </r>
  </si>
  <si>
    <r>
      <t>u</t>
    </r>
    <r>
      <rPr>
        <vertAlign val="subscript"/>
        <sz val="11"/>
        <color theme="1"/>
        <rFont val="Calibri"/>
        <family val="2"/>
        <scheme val="minor"/>
      </rPr>
      <t>1,4</t>
    </r>
  </si>
  <si>
    <r>
      <t>u</t>
    </r>
    <r>
      <rPr>
        <vertAlign val="subscript"/>
        <sz val="11"/>
        <color theme="1"/>
        <rFont val="Calibri"/>
        <family val="2"/>
        <scheme val="minor"/>
      </rPr>
      <t>1,5</t>
    </r>
  </si>
  <si>
    <r>
      <t>u</t>
    </r>
    <r>
      <rPr>
        <vertAlign val="subscript"/>
        <sz val="11"/>
        <color theme="1"/>
        <rFont val="Calibri"/>
        <family val="2"/>
        <scheme val="minor"/>
      </rPr>
      <t>1,6</t>
    </r>
  </si>
  <si>
    <r>
      <t>u</t>
    </r>
    <r>
      <rPr>
        <vertAlign val="subscript"/>
        <sz val="11"/>
        <color theme="1"/>
        <rFont val="Calibri"/>
        <family val="2"/>
        <scheme val="minor"/>
      </rPr>
      <t>1,7</t>
    </r>
  </si>
  <si>
    <r>
      <t>u</t>
    </r>
    <r>
      <rPr>
        <vertAlign val="subscript"/>
        <sz val="11"/>
        <color theme="1"/>
        <rFont val="Calibri"/>
        <family val="2"/>
        <scheme val="minor"/>
      </rPr>
      <t>1,8</t>
    </r>
  </si>
  <si>
    <r>
      <t>u</t>
    </r>
    <r>
      <rPr>
        <vertAlign val="subscript"/>
        <sz val="11"/>
        <color theme="1"/>
        <rFont val="Calibri"/>
        <family val="2"/>
        <scheme val="minor"/>
      </rPr>
      <t>1,9</t>
    </r>
  </si>
  <si>
    <r>
      <t>u</t>
    </r>
    <r>
      <rPr>
        <vertAlign val="subscript"/>
        <sz val="11"/>
        <color theme="1"/>
        <rFont val="Calibri"/>
        <family val="2"/>
        <scheme val="minor"/>
      </rPr>
      <t>1,10</t>
    </r>
  </si>
  <si>
    <r>
      <rPr>
        <u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2,j</t>
    </r>
  </si>
  <si>
    <r>
      <t>y</t>
    </r>
    <r>
      <rPr>
        <vertAlign val="subscript"/>
        <sz val="11"/>
        <color theme="1"/>
        <rFont val="Calibri"/>
        <family val="2"/>
        <scheme val="minor"/>
      </rPr>
      <t>2,1</t>
    </r>
  </si>
  <si>
    <r>
      <t>y</t>
    </r>
    <r>
      <rPr>
        <vertAlign val="subscript"/>
        <sz val="11"/>
        <color theme="1"/>
        <rFont val="Calibri"/>
        <family val="2"/>
        <scheme val="minor"/>
      </rPr>
      <t>2,2</t>
    </r>
  </si>
  <si>
    <r>
      <t>y</t>
    </r>
    <r>
      <rPr>
        <vertAlign val="subscript"/>
        <sz val="11"/>
        <color theme="1"/>
        <rFont val="Calibri"/>
        <family val="2"/>
        <scheme val="minor"/>
      </rPr>
      <t>2,3</t>
    </r>
  </si>
  <si>
    <r>
      <t>y</t>
    </r>
    <r>
      <rPr>
        <vertAlign val="subscript"/>
        <sz val="11"/>
        <color theme="1"/>
        <rFont val="Calibri"/>
        <family val="2"/>
        <scheme val="minor"/>
      </rPr>
      <t>2,4</t>
    </r>
  </si>
  <si>
    <r>
      <rPr>
        <u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3,j</t>
    </r>
  </si>
  <si>
    <r>
      <t>Weights</t>
    </r>
    <r>
      <rPr>
        <sz val="11"/>
        <color theme="1"/>
        <rFont val="Calibri"/>
        <family val="2"/>
        <scheme val="minor"/>
      </rPr>
      <t xml:space="preserve"> w</t>
    </r>
    <r>
      <rPr>
        <vertAlign val="subscript"/>
        <sz val="11"/>
        <color theme="1"/>
        <rFont val="Calibri"/>
        <family val="2"/>
        <scheme val="minor"/>
      </rPr>
      <t>3,j,k</t>
    </r>
  </si>
  <si>
    <r>
      <t>u</t>
    </r>
    <r>
      <rPr>
        <vertAlign val="subscript"/>
        <sz val="11"/>
        <color theme="1"/>
        <rFont val="Calibri"/>
        <family val="2"/>
        <scheme val="minor"/>
      </rPr>
      <t>2,1</t>
    </r>
  </si>
  <si>
    <r>
      <t>u</t>
    </r>
    <r>
      <rPr>
        <vertAlign val="subscript"/>
        <sz val="11"/>
        <color theme="1"/>
        <rFont val="Calibri"/>
        <family val="2"/>
        <scheme val="minor"/>
      </rPr>
      <t>2,2</t>
    </r>
  </si>
  <si>
    <r>
      <t>u</t>
    </r>
    <r>
      <rPr>
        <vertAlign val="subscript"/>
        <sz val="11"/>
        <color theme="1"/>
        <rFont val="Calibri"/>
        <family val="2"/>
        <scheme val="minor"/>
      </rPr>
      <t>2,3</t>
    </r>
  </si>
  <si>
    <r>
      <t>u</t>
    </r>
    <r>
      <rPr>
        <vertAlign val="subscript"/>
        <sz val="11"/>
        <color theme="1"/>
        <rFont val="Calibri"/>
        <family val="2"/>
        <scheme val="minor"/>
      </rPr>
      <t>2,4</t>
    </r>
  </si>
  <si>
    <r>
      <t>y</t>
    </r>
    <r>
      <rPr>
        <vertAlign val="subscript"/>
        <sz val="11"/>
        <color theme="1"/>
        <rFont val="Calibri"/>
        <family val="2"/>
        <scheme val="minor"/>
      </rPr>
      <t>3,1</t>
    </r>
  </si>
  <si>
    <r>
      <t>y</t>
    </r>
    <r>
      <rPr>
        <vertAlign val="subscript"/>
        <sz val="11"/>
        <color theme="1"/>
        <rFont val="Calibri"/>
        <family val="2"/>
        <scheme val="minor"/>
      </rPr>
      <t>3,2</t>
    </r>
  </si>
  <si>
    <r>
      <t>y</t>
    </r>
    <r>
      <rPr>
        <vertAlign val="subscript"/>
        <sz val="11"/>
        <color theme="1"/>
        <rFont val="Calibri"/>
        <family val="2"/>
        <scheme val="minor"/>
      </rPr>
      <t>3,3</t>
    </r>
  </si>
  <si>
    <r>
      <t>y</t>
    </r>
    <r>
      <rPr>
        <vertAlign val="subscript"/>
        <sz val="11"/>
        <color theme="1"/>
        <rFont val="Calibri"/>
        <family val="2"/>
        <scheme val="minor"/>
      </rPr>
      <t>3,4</t>
    </r>
  </si>
  <si>
    <r>
      <t>y</t>
    </r>
    <r>
      <rPr>
        <vertAlign val="subscript"/>
        <sz val="11"/>
        <color theme="1"/>
        <rFont val="Calibri"/>
        <family val="2"/>
        <scheme val="minor"/>
      </rPr>
      <t>3,5</t>
    </r>
  </si>
  <si>
    <t>Third layer parameters</t>
  </si>
  <si>
    <t>Output purelin parameters</t>
  </si>
  <si>
    <r>
      <t>Weights</t>
    </r>
    <r>
      <rPr>
        <sz val="11"/>
        <color theme="1"/>
        <rFont val="Calibri"/>
        <family val="2"/>
        <scheme val="minor"/>
      </rPr>
      <t xml:space="preserve"> w</t>
    </r>
    <r>
      <rPr>
        <vertAlign val="subscript"/>
        <sz val="11"/>
        <color theme="1"/>
        <rFont val="Calibri"/>
        <family val="2"/>
        <scheme val="minor"/>
      </rPr>
      <t>p,k</t>
    </r>
  </si>
  <si>
    <r>
      <t>u</t>
    </r>
    <r>
      <rPr>
        <vertAlign val="subscript"/>
        <sz val="11"/>
        <color theme="1"/>
        <rFont val="Calibri"/>
        <family val="2"/>
        <scheme val="minor"/>
      </rPr>
      <t>3,1</t>
    </r>
  </si>
  <si>
    <r>
      <t>u</t>
    </r>
    <r>
      <rPr>
        <vertAlign val="subscript"/>
        <sz val="11"/>
        <color theme="1"/>
        <rFont val="Calibri"/>
        <family val="2"/>
        <scheme val="minor"/>
      </rPr>
      <t>3,2</t>
    </r>
  </si>
  <si>
    <r>
      <t>u</t>
    </r>
    <r>
      <rPr>
        <vertAlign val="subscript"/>
        <sz val="11"/>
        <color theme="1"/>
        <rFont val="Calibri"/>
        <family val="2"/>
        <scheme val="minor"/>
      </rPr>
      <t>3,3</t>
    </r>
  </si>
  <si>
    <r>
      <t>u</t>
    </r>
    <r>
      <rPr>
        <vertAlign val="subscript"/>
        <sz val="11"/>
        <color theme="1"/>
        <rFont val="Calibri"/>
        <family val="2"/>
        <scheme val="minor"/>
      </rPr>
      <t>3,4</t>
    </r>
  </si>
  <si>
    <r>
      <t>u</t>
    </r>
    <r>
      <rPr>
        <vertAlign val="subscript"/>
        <sz val="11"/>
        <color theme="1"/>
        <rFont val="Calibri"/>
        <family val="2"/>
        <scheme val="minor"/>
      </rPr>
      <t>4,4</t>
    </r>
  </si>
  <si>
    <t>p</t>
  </si>
  <si>
    <r>
      <rPr>
        <u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p</t>
    </r>
  </si>
  <si>
    <t>Calculator partial results</t>
  </si>
  <si>
    <t>Layer output normalization</t>
  </si>
  <si>
    <t>The output of each layer is normalized using the hyperbolic tangent sigmoid funtion (tansig)</t>
  </si>
  <si>
    <t>Third layer normalized</t>
  </si>
  <si>
    <t>After the last hidden layer, the normalized output is added using a simple matrix multiplication (purelin)</t>
  </si>
  <si>
    <r>
      <t>u</t>
    </r>
    <r>
      <rPr>
        <vertAlign val="subscript"/>
        <sz val="11"/>
        <color theme="1"/>
        <rFont val="Calibri"/>
        <family val="2"/>
        <scheme val="minor"/>
      </rPr>
      <t>input,k</t>
    </r>
  </si>
  <si>
    <r>
      <t>y</t>
    </r>
    <r>
      <rPr>
        <vertAlign val="subscript"/>
        <sz val="11"/>
        <color theme="1"/>
        <rFont val="Calibri"/>
        <family val="2"/>
        <scheme val="minor"/>
      </rPr>
      <t>1,j</t>
    </r>
  </si>
  <si>
    <r>
      <t>u</t>
    </r>
    <r>
      <rPr>
        <vertAlign val="subscript"/>
        <sz val="11"/>
        <color theme="1"/>
        <rFont val="Calibri"/>
        <family val="2"/>
        <scheme val="minor"/>
      </rPr>
      <t>1,j</t>
    </r>
  </si>
  <si>
    <r>
      <t>y</t>
    </r>
    <r>
      <rPr>
        <vertAlign val="subscript"/>
        <sz val="11"/>
        <color theme="1"/>
        <rFont val="Calibri"/>
        <family val="2"/>
        <scheme val="minor"/>
      </rPr>
      <t>2,j</t>
    </r>
  </si>
  <si>
    <r>
      <t>u</t>
    </r>
    <r>
      <rPr>
        <vertAlign val="subscript"/>
        <sz val="11"/>
        <color theme="1"/>
        <rFont val="Calibri"/>
        <family val="2"/>
        <scheme val="minor"/>
      </rPr>
      <t>2,j</t>
    </r>
  </si>
  <si>
    <r>
      <t>y</t>
    </r>
    <r>
      <rPr>
        <vertAlign val="subscript"/>
        <sz val="11"/>
        <color theme="1"/>
        <rFont val="Calibri"/>
        <family val="2"/>
        <scheme val="minor"/>
      </rPr>
      <t>3,j</t>
    </r>
  </si>
  <si>
    <r>
      <t>u</t>
    </r>
    <r>
      <rPr>
        <vertAlign val="subscript"/>
        <sz val="11"/>
        <color theme="1"/>
        <rFont val="Calibri"/>
        <family val="2"/>
        <scheme val="minor"/>
      </rPr>
      <t>3,j</t>
    </r>
  </si>
  <si>
    <t>Ionic liquid properties</t>
  </si>
  <si>
    <t>F-gas properties</t>
  </si>
  <si>
    <t>Equilibrium conditions</t>
  </si>
  <si>
    <t>Machine learning for predicting the solubility of high-GWP fluorinated refrigerants in ionic liquids</t>
  </si>
  <si>
    <t>[m-2-HEA][Pe]</t>
  </si>
  <si>
    <t>[m-2-HEA][Pr]</t>
  </si>
  <si>
    <t>No.</t>
  </si>
  <si>
    <t>Name</t>
  </si>
  <si>
    <t>Abbreviation</t>
  </si>
  <si>
    <t>1-butyl-3-methylimidazolium acetate</t>
  </si>
  <si>
    <t>1-ethyl-3-methylimidazolium acetate</t>
  </si>
  <si>
    <t>1-(3,3,4,4,5,5,6,6,7,7,8,8,8-tridecafluorooctyl)-3-methylimidazolium bis(pentafluoroethylsulfonyl)imide</t>
  </si>
  <si>
    <t>1-ethyl-3-methylimidazolium bis(pentafluoroethylsulfonyl)imide</t>
  </si>
  <si>
    <t>3-octyl-1-methylimidazolium bis(pentafluoroethylsulfonyl)imide</t>
  </si>
  <si>
    <t>1-butyl-3-methylimidazolium tetrafluoroborate</t>
  </si>
  <si>
    <t>1-ethyl-3-methylimidazolium tetrafluoroborate</t>
  </si>
  <si>
    <t>1-hexyl-3-methylimidazolium tetrafluoroborate</t>
  </si>
  <si>
    <t>3-octyl-1-methylimidazolium tetrafluoroborate</t>
  </si>
  <si>
    <t>1-hexyl-3-methylimidazolium chloride</t>
  </si>
  <si>
    <t>trihexyl(tetradecyl)phosphonium chloride</t>
  </si>
  <si>
    <t>tributyl(ethyl)phosphonium diethylphosphate</t>
  </si>
  <si>
    <t>1-hexyl-3-methylimidazolium tris(pentafluoroethyl)trifluorophosphate</t>
  </si>
  <si>
    <t>1-butyl-3-methylimidazolium 2-(1,2,2,2-tetrafluoroethoxy)-1,1,2,2-tetrafluoroethanesulfonate</t>
  </si>
  <si>
    <t>1-butyl-3-methylimidazolium 1,1,2,3,3,3-hexafluoropropanesulfonate</t>
  </si>
  <si>
    <t>tributyl(tetradecyl)phosphonium 1,1,2,3,3,3-hexafluoropropanesulfonate</t>
  </si>
  <si>
    <t>1,3-dioctylimidazolium iodide</t>
  </si>
  <si>
    <t>3-octyl-1-methylimidazolium iodide</t>
  </si>
  <si>
    <t>1-butyl-3-methylimidazolium methylsulfate</t>
  </si>
  <si>
    <t>tributyl(methyl)phosphonium methylsulfate</t>
  </si>
  <si>
    <t>1-butyl-3-methylimidazolium trifluoromethanesulfonate</t>
  </si>
  <si>
    <t>1-ethyl-3-methylimidazolium trifluoromethanesulfonate</t>
  </si>
  <si>
    <t>1-hexyl-3-methylimidazolium trifluoromethanesulfonate</t>
  </si>
  <si>
    <t>N-methyl-2-hydroxyethylammonium pentanoate</t>
  </si>
  <si>
    <t>1-butyl-3-methylimidazolium hexafluorophosphate</t>
  </si>
  <si>
    <t>1-ethyl-3-methylimidazolium hexafluorophosphate</t>
  </si>
  <si>
    <t>1-hexyl-3-methylimidazolium hexafluorophosphate</t>
  </si>
  <si>
    <t>3-octyl-1-methylimidazolium hexafluorophosphate</t>
  </si>
  <si>
    <t>N-methyl-2-hydroxyethylammonium propionate</t>
  </si>
  <si>
    <t>1-ethyl-3-methylimidazolium perfluorobutanesulfonate</t>
  </si>
  <si>
    <t>1-ethyl-3-methylpyridinium perfluorobutanesulfonate</t>
  </si>
  <si>
    <t>1-ethyl-3-methylimidazolium perfluoropentanoate</t>
  </si>
  <si>
    <t>1-butyl-3-methylimidazolium thiocyanate</t>
  </si>
  <si>
    <t>1-ethyl-3-methylimidazolium thiocyanate</t>
  </si>
  <si>
    <t>1-butyl-3-methylpyridinium bis(trifluoromethylsulfonyl)imide</t>
  </si>
  <si>
    <t>1-ethyl-3-methylimidazolium bis(trifluoromethylsulfonyl)imide</t>
  </si>
  <si>
    <t>1-hexyl-3-methylimidazolium bis(trifluoromethylsulfonyl)imide</t>
  </si>
  <si>
    <t>3-octyl-1-methylimidazolium bis(trifluoromethylsulfonyl)imide</t>
  </si>
  <si>
    <t>trihexyl(tetradecyl)phosphonium bis(trifluoromethylsulfonyl)imide</t>
  </si>
  <si>
    <t>3-methyl-1-propylpyridinium bis(trifluoromethylsulfonyl)imide</t>
  </si>
  <si>
    <t>1-butyl-3-methylimidazolium 1,1,2,2-tetrafluoroethanesulfonate</t>
  </si>
  <si>
    <t>1-heptyl-3-methylimidazolium 1,1,2,2-tetrafluoroethanesulfonate</t>
  </si>
  <si>
    <t>1-dodecyl-3-methylimidazolium 1,1,2,2-tetrafluoroethanesulfonate</t>
  </si>
  <si>
    <t>1-ethyl-3-methylimidazolium 1,1,2,2-tetrafluoroethanesulfonate</t>
  </si>
  <si>
    <t>3-octyl-1-methylimidazolium 1,1,2,2-tetrafluoroethanesulfonate</t>
  </si>
  <si>
    <t>1,2-dimethyl-3-propylimidazolium bis(trifluoromethylsulfonyl)imide</t>
  </si>
  <si>
    <t>1,2-dimethyl-3-propylimidazolium tris(trifluoromethylsulfonyl)methide</t>
  </si>
  <si>
    <t>trihexyl(tetradecyl)phosphonium bis(2,4,4-trimethylpentyl)phosphinate</t>
  </si>
  <si>
    <t>1-butyl-3-methylimidazolium 1,1,2-trifluoro-2-(perfluoroethoxy)ethanesulfonate</t>
  </si>
  <si>
    <t>trihexyl(tetradecyl)phosphonium 1,1,2-trifluoro-2-(perfluoroethoxy)ethanesulfonate</t>
  </si>
  <si>
    <t>1-butyl-3-methylimidazolium 1,1,2-trifluoro-2-(trifluoromethoxy)ethanesulfonate</t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</si>
  <si>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mim][Ac]</t>
    </r>
  </si>
  <si>
    <t>1-(3,3,4,4,5,5,6,6,7,7,8,8,8-tridecafluorooctyl)-3-methylimidazolium bis(trifluoromethylsulfonyl)imide</t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</si>
  <si>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mim][BF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</si>
  <si>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mim][FS]</t>
    </r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</si>
  <si>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mim][HFPS]</t>
    </r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</si>
  <si>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mim][MeSO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</si>
  <si>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mim][OTf]</t>
    </r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</si>
  <si>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mim][PF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</t>
    </r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</si>
  <si>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mim][SCN]</t>
    </r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</si>
  <si>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mim][TFES]</t>
    </r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</si>
  <si>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mim][TPES]</t>
    </r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</si>
  <si>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mim][TTES]</t>
    </r>
  </si>
  <si>
    <r>
      <t>[C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mpy][Tf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N]</t>
    </r>
  </si>
  <si>
    <r>
      <t>[C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mim][TFES]</t>
    </r>
  </si>
  <si>
    <r>
      <t>[C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im][BEI]</t>
    </r>
  </si>
  <si>
    <r>
      <t>[C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im][Tf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N]</t>
    </r>
  </si>
  <si>
    <r>
      <t>[C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mim][TFES]</t>
    </r>
  </si>
  <si>
    <r>
      <t>[(C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im][Tf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N]</t>
    </r>
  </si>
  <si>
    <r>
      <t>[(C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im][TMeM]</t>
    </r>
  </si>
  <si>
    <r>
      <t>[(C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im][I]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</si>
  <si>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mim][Ac]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</si>
  <si>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mim][BEI]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</si>
  <si>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mim][BF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</si>
  <si>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mim][OTf]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</si>
  <si>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mim][PF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</si>
  <si>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mim][PFBS]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</si>
  <si>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mim][PFP]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</si>
  <si>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mim][SCN]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</si>
  <si>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mim][Tf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</si>
  <si>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mim][TFES]</t>
    </r>
  </si>
  <si>
    <r>
      <t>[C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mpy][PFBS]</t>
    </r>
  </si>
  <si>
    <r>
      <t>[C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mim][BF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</si>
  <si>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[C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mim][Cl]</t>
    </r>
  </si>
  <si>
    <r>
      <t>[C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mim][FEP]</t>
    </r>
  </si>
  <si>
    <r>
      <t>[C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mim][OTf]</t>
    </r>
  </si>
  <si>
    <r>
      <t>[C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mim][PF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</t>
    </r>
  </si>
  <si>
    <r>
      <t>[C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mim][Tf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N]</t>
    </r>
  </si>
  <si>
    <r>
      <t>[C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mim][BEI]</t>
    </r>
  </si>
  <si>
    <r>
      <t>[C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mim][BF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</si>
  <si>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[C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mim][I]</t>
    </r>
  </si>
  <si>
    <r>
      <t>[C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mim][PF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</t>
    </r>
  </si>
  <si>
    <r>
      <t>[C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mim][Tf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N]</t>
    </r>
  </si>
  <si>
    <r>
      <t>[C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mim][TFES]</t>
    </r>
  </si>
  <si>
    <r>
      <t>[P</t>
    </r>
    <r>
      <rPr>
        <vertAlign val="subscript"/>
        <sz val="11"/>
        <color theme="1"/>
        <rFont val="Calibri"/>
        <family val="2"/>
        <scheme val="minor"/>
      </rPr>
      <t>4441</t>
    </r>
    <r>
      <rPr>
        <sz val="11"/>
        <color theme="1"/>
        <rFont val="Calibri"/>
        <family val="2"/>
        <scheme val="minor"/>
      </rPr>
      <t>][MeSO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</si>
  <si>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[P</t>
    </r>
    <r>
      <rPr>
        <vertAlign val="subscript"/>
        <sz val="11"/>
        <color theme="1"/>
        <rFont val="Calibri"/>
        <family val="2"/>
        <scheme val="minor"/>
      </rPr>
      <t>44414</t>
    </r>
    <r>
      <rPr>
        <sz val="11"/>
        <color theme="1"/>
        <rFont val="Calibri"/>
        <family val="2"/>
        <scheme val="minor"/>
      </rPr>
      <t>][HFPS]</t>
    </r>
  </si>
  <si>
    <r>
      <t>[P</t>
    </r>
    <r>
      <rPr>
        <vertAlign val="subscript"/>
        <sz val="11"/>
        <color theme="1"/>
        <rFont val="Calibri"/>
        <family val="2"/>
        <scheme val="minor"/>
      </rPr>
      <t>4442</t>
    </r>
    <r>
      <rPr>
        <sz val="11"/>
        <color theme="1"/>
        <rFont val="Calibri"/>
        <family val="2"/>
        <scheme val="minor"/>
      </rPr>
      <t>][Et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</si>
  <si>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[P</t>
    </r>
    <r>
      <rPr>
        <vertAlign val="subscript"/>
        <sz val="11"/>
        <color theme="1"/>
        <rFont val="Calibri"/>
        <family val="2"/>
        <scheme val="minor"/>
      </rPr>
      <t>66614</t>
    </r>
    <r>
      <rPr>
        <sz val="11"/>
        <color theme="1"/>
        <rFont val="Calibri"/>
        <family val="2"/>
        <scheme val="minor"/>
      </rPr>
      <t>][Cl]</t>
    </r>
  </si>
  <si>
    <r>
      <t>[P</t>
    </r>
    <r>
      <rPr>
        <vertAlign val="subscript"/>
        <sz val="11"/>
        <color theme="1"/>
        <rFont val="Calibri"/>
        <family val="2"/>
        <scheme val="minor"/>
      </rPr>
      <t>66614</t>
    </r>
    <r>
      <rPr>
        <sz val="11"/>
        <color theme="1"/>
        <rFont val="Calibri"/>
        <family val="2"/>
        <scheme val="minor"/>
      </rPr>
      <t>][Tf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N]</t>
    </r>
  </si>
  <si>
    <r>
      <t>[P</t>
    </r>
    <r>
      <rPr>
        <vertAlign val="subscript"/>
        <sz val="11"/>
        <color theme="1"/>
        <rFont val="Calibri"/>
        <family val="2"/>
        <scheme val="minor"/>
      </rPr>
      <t>66614</t>
    </r>
    <r>
      <rPr>
        <sz val="11"/>
        <color theme="1"/>
        <rFont val="Calibri"/>
        <family val="2"/>
        <scheme val="minor"/>
      </rPr>
      <t>][TMPP]</t>
    </r>
  </si>
  <si>
    <r>
      <t>[P</t>
    </r>
    <r>
      <rPr>
        <vertAlign val="subscript"/>
        <sz val="11"/>
        <color theme="1"/>
        <rFont val="Calibri"/>
        <family val="2"/>
        <scheme val="minor"/>
      </rPr>
      <t>66614</t>
    </r>
    <r>
      <rPr>
        <sz val="11"/>
        <color theme="1"/>
        <rFont val="Calibri"/>
        <family val="2"/>
        <scheme val="minor"/>
      </rPr>
      <t>][TPES]</t>
    </r>
  </si>
  <si>
    <r>
      <t>[C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mpy][Tf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N]</t>
    </r>
  </si>
  <si>
    <t>a0</t>
  </si>
  <si>
    <t>a1</t>
  </si>
  <si>
    <t>a2</t>
  </si>
  <si>
    <r>
      <t xml:space="preserve">Watanabe, M., et al.,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>, 2016, 420, 44-49</t>
    </r>
  </si>
  <si>
    <r>
      <t xml:space="preserve">Sanmamed, Y.A.,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2010, 42(4), 553-563</t>
    </r>
  </si>
  <si>
    <r>
      <t xml:space="preserve">Gardas, R.L., et al.,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2008, 53(3), 805-811</t>
    </r>
  </si>
  <si>
    <r>
      <t xml:space="preserve">Freire, M.G., et al.,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2011, 56(12), 4813-4822</t>
    </r>
  </si>
  <si>
    <r>
      <t xml:space="preserve">Součková, M.,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2014, 77, 31-39.</t>
    </r>
  </si>
  <si>
    <r>
      <t xml:space="preserve">Lazzús, J.A., </t>
    </r>
    <r>
      <rPr>
        <i/>
        <sz val="11"/>
        <color theme="1"/>
        <rFont val="Calibri"/>
        <family val="2"/>
        <scheme val="minor"/>
      </rPr>
      <t>Chem. Eng. Comm.</t>
    </r>
    <r>
      <rPr>
        <sz val="11"/>
        <color theme="1"/>
        <rFont val="Calibri"/>
        <family val="2"/>
        <scheme val="minor"/>
      </rPr>
      <t>, 2010, 197(7), 974-1015</t>
    </r>
  </si>
  <si>
    <r>
      <t xml:space="preserve">Vieira, N.S.M., </t>
    </r>
    <r>
      <rPr>
        <i/>
        <sz val="11"/>
        <color theme="1"/>
        <rFont val="Calibri"/>
        <family val="2"/>
        <scheme val="minor"/>
      </rPr>
      <t>RSC Advances</t>
    </r>
    <r>
      <rPr>
        <sz val="11"/>
        <color theme="1"/>
        <rFont val="Calibri"/>
        <family val="2"/>
        <scheme val="minor"/>
      </rPr>
      <t>, 2015, 5(80), 65337-65350</t>
    </r>
  </si>
  <si>
    <r>
      <t xml:space="preserve">Vataščin, E., Dohnal, V.,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2018, 119, 114-126.</t>
    </r>
  </si>
  <si>
    <r>
      <t xml:space="preserve">Safarov, J.,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>, 2014, 383, 144-155</t>
    </r>
  </si>
  <si>
    <r>
      <t xml:space="preserve">Sanmamed, Y.A., et al.,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>, 2007, 252(1-2), 96-102</t>
    </r>
  </si>
  <si>
    <r>
      <t xml:space="preserve">Shiflett, M., et al.,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2006, 51(2), 483-495</t>
    </r>
  </si>
  <si>
    <r>
      <t xml:space="preserve">Soriano, A.N.,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2009, 41(3), 301-307</t>
    </r>
  </si>
  <si>
    <r>
      <t xml:space="preserve">Seoane, R.G., et al., </t>
    </r>
    <r>
      <rPr>
        <i/>
        <sz val="11"/>
        <color theme="1"/>
        <rFont val="Calibri"/>
        <family val="2"/>
        <scheme val="minor"/>
      </rPr>
      <t>Ind. Eng. Chem. Res.</t>
    </r>
    <r>
      <rPr>
        <sz val="11"/>
        <color theme="1"/>
        <rFont val="Calibri"/>
        <family val="2"/>
        <scheme val="minor"/>
      </rPr>
      <t>, 2012, 51(5), 2492-2504</t>
    </r>
  </si>
  <si>
    <r>
      <t xml:space="preserve">Salgado, J.,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2014, 70, 101-110</t>
    </r>
  </si>
  <si>
    <r>
      <t xml:space="preserve">Vakili-Nezhaad, G.,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2012, 54, 148-154.</t>
    </r>
  </si>
  <si>
    <r>
      <t xml:space="preserve">Havlová, M., Donhal, V.,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2018, 121, 129-144</t>
    </r>
  </si>
  <si>
    <r>
      <t xml:space="preserve">Součková, M., et al.,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>, 2017, 454, 43-56.</t>
    </r>
  </si>
  <si>
    <r>
      <t xml:space="preserve">Součková, M.,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2012, 48, 267-275.</t>
    </r>
  </si>
  <si>
    <r>
      <t xml:space="preserve">Klomfar, J., et al.,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2010, 55(9), 4054-4057</t>
    </r>
  </si>
  <si>
    <r>
      <t xml:space="preserve">Klomfar, J., et al.,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2014, 59(7), 2263-2274</t>
    </r>
  </si>
  <si>
    <r>
      <t xml:space="preserve">Kanakubo, M., Harris, K.R.,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2015, 60(5), 1408-1418</t>
    </r>
  </si>
  <si>
    <r>
      <t xml:space="preserve">Almantariotis, D., et al., </t>
    </r>
    <r>
      <rPr>
        <i/>
        <sz val="11"/>
        <color theme="1"/>
        <rFont val="Calibri"/>
        <family val="2"/>
        <scheme val="minor"/>
      </rPr>
      <t>J. Phys. Chem. B</t>
    </r>
    <r>
      <rPr>
        <sz val="11"/>
        <color theme="1"/>
        <rFont val="Calibri"/>
        <family val="2"/>
        <scheme val="minor"/>
      </rPr>
      <t>, 2017, 121(2), 426-436.</t>
    </r>
  </si>
  <si>
    <r>
      <t xml:space="preserve">Ghatee, M.H., et al.,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2010, 55(9), 3084-3088</t>
    </r>
  </si>
  <si>
    <r>
      <t xml:space="preserve">Rocha, M.A., et al., </t>
    </r>
    <r>
      <rPr>
        <i/>
        <sz val="11"/>
        <color theme="1"/>
        <rFont val="Calibri"/>
        <family val="2"/>
        <scheme val="minor"/>
      </rPr>
      <t>J. Mol. Liq.</t>
    </r>
    <r>
      <rPr>
        <sz val="11"/>
        <color theme="1"/>
        <rFont val="Calibri"/>
        <family val="2"/>
        <scheme val="minor"/>
      </rPr>
      <t>, 2013, 188, 196-202</t>
    </r>
  </si>
  <si>
    <t>Zorębski, E., et al., J. Phys. Chem. B, 2013, 117(14), 3867-3876.</t>
  </si>
  <si>
    <r>
      <t xml:space="preserve">Shiflett, M., et al.,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>, 2012, 316, 147-155</t>
    </r>
  </si>
  <si>
    <r>
      <t xml:space="preserve">Papović, S.,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2016, 101, 260-269.</t>
    </r>
  </si>
  <si>
    <t>Pereiro, A.B., et al., ACS Sust. Chem. Eng., 2013, 1(4), 427-439</t>
  </si>
  <si>
    <r>
      <t xml:space="preserve">Klomfar, J., et al.,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>, 2017, 431, 24-33</t>
    </r>
  </si>
  <si>
    <r>
      <t xml:space="preserve">Dakkach, M.,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2018, 118, 67-76</t>
    </r>
  </si>
  <si>
    <r>
      <t xml:space="preserve">Deive, F.J.,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2013, 62, 98-103</t>
    </r>
  </si>
  <si>
    <r>
      <t xml:space="preserve">Bhattacharjee, A., et al.,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>, 2015, 400, 103-113.</t>
    </r>
  </si>
  <si>
    <r>
      <t xml:space="preserve">McAtee, Z.P., Heitz, M.P.,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2016, 93, 34-44</t>
    </r>
  </si>
  <si>
    <r>
      <t xml:space="preserve">Neves, C.M.S.S.,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2011, 43(6), 948-957</t>
    </r>
  </si>
  <si>
    <r>
      <t xml:space="preserve">Talavera-Prieto, N.M., et al., </t>
    </r>
    <r>
      <rPr>
        <i/>
        <sz val="11"/>
        <color theme="1"/>
        <rFont val="Calibri"/>
        <family val="2"/>
        <scheme val="minor"/>
      </rPr>
      <t>J. Chem. Thermo.</t>
    </r>
    <r>
      <rPr>
        <sz val="11"/>
        <color theme="1"/>
        <rFont val="Calibri"/>
        <family val="2"/>
        <scheme val="minor"/>
      </rPr>
      <t>, 2014, 68, 221-234</t>
    </r>
  </si>
  <si>
    <t>R41</t>
  </si>
  <si>
    <t>R32</t>
  </si>
  <si>
    <t>R23</t>
  </si>
  <si>
    <t>R161</t>
  </si>
  <si>
    <t>R152a</t>
  </si>
  <si>
    <t>R143a</t>
  </si>
  <si>
    <t>R134</t>
  </si>
  <si>
    <t>R134a</t>
  </si>
  <si>
    <t>R125</t>
  </si>
  <si>
    <t>R245fa</t>
  </si>
  <si>
    <t>R236fa</t>
  </si>
  <si>
    <t>R227ea</t>
  </si>
  <si>
    <t>R1234yf</t>
  </si>
  <si>
    <t>R1234ze(E)</t>
  </si>
  <si>
    <t>R1233zd(E)</t>
  </si>
  <si>
    <t>R22</t>
  </si>
  <si>
    <t>fluoromethane</t>
  </si>
  <si>
    <t>difluoromethane</t>
  </si>
  <si>
    <t>trifluoromethane</t>
  </si>
  <si>
    <t>fluoroethane</t>
  </si>
  <si>
    <t>1,1-difluoroethane</t>
  </si>
  <si>
    <t>1,1,1-trifluoroethane</t>
  </si>
  <si>
    <t>1,1,2,2-tetrafluoroethane</t>
  </si>
  <si>
    <t>1,1,1,2-tetrafluoroethane</t>
  </si>
  <si>
    <t>pentafluoroethane</t>
  </si>
  <si>
    <t>1,1,1,3,3-pentafluoropropane</t>
  </si>
  <si>
    <t>1,1,1,3,3,3-hexafluoropropane</t>
  </si>
  <si>
    <t>1,1,1,2,3,3,3-heptafluoropropane</t>
  </si>
  <si>
    <t>2,3,3,3-tetrafluoropropene</t>
  </si>
  <si>
    <t>trans-1,3,3,3-tetrafluoropropene</t>
  </si>
  <si>
    <t>trans-1-chloro-3,3,3-trifluoropropene</t>
  </si>
  <si>
    <t>chlorodifluoromethane</t>
  </si>
  <si>
    <t>R114</t>
  </si>
  <si>
    <t xml:space="preserve"> 1,2-dichloro-1,1,2,2-tetrafluoroethane</t>
  </si>
  <si>
    <t>R114a</t>
  </si>
  <si>
    <t>1,1-dichloro-1,2,2,2-tetrafluoroethane</t>
  </si>
  <si>
    <t>R124</t>
  </si>
  <si>
    <t>2-chloro-1,1,1,2-tetrafluoroethane</t>
  </si>
  <si>
    <t>R124a</t>
  </si>
  <si>
    <t>2-chloro-1,1,2,2-tetrafluoroethane</t>
  </si>
  <si>
    <t>R14</t>
  </si>
  <si>
    <t>tetrafluoromethane</t>
  </si>
  <si>
    <t>R116</t>
  </si>
  <si>
    <t>hexafluoroethane</t>
  </si>
  <si>
    <t>R218</t>
  </si>
  <si>
    <t>octafluoropropane</t>
  </si>
  <si>
    <t>R22B1</t>
  </si>
  <si>
    <t>bromodifluoromethane</t>
  </si>
  <si>
    <r>
      <rPr>
        <i/>
        <sz val="11"/>
        <rFont val="Calibri"/>
        <family val="2"/>
        <scheme val="minor"/>
      </rPr>
      <t>M</t>
    </r>
    <r>
      <rPr>
        <i/>
        <vertAlign val="subscript"/>
        <sz val="11"/>
        <rFont val="Calibri"/>
        <family val="2"/>
        <scheme val="minor"/>
      </rPr>
      <t>cat</t>
    </r>
    <r>
      <rPr>
        <sz val="11"/>
        <rFont val="Calibri"/>
        <family val="2"/>
        <scheme val="minor"/>
      </rPr>
      <t>/g·mol</t>
    </r>
    <r>
      <rPr>
        <vertAlign val="superscript"/>
        <sz val="11"/>
        <rFont val="Calibri"/>
        <family val="2"/>
        <scheme val="minor"/>
      </rPr>
      <t>-1</t>
    </r>
  </si>
  <si>
    <r>
      <rPr>
        <i/>
        <sz val="11"/>
        <rFont val="Calibri"/>
        <family val="2"/>
        <scheme val="minor"/>
      </rPr>
      <t>M</t>
    </r>
    <r>
      <rPr>
        <i/>
        <vertAlign val="subscript"/>
        <sz val="11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>/g·mol</t>
    </r>
    <r>
      <rPr>
        <vertAlign val="superscript"/>
        <sz val="11"/>
        <rFont val="Calibri"/>
        <family val="2"/>
        <scheme val="minor"/>
      </rPr>
      <t>-1</t>
    </r>
  </si>
  <si>
    <r>
      <rPr>
        <i/>
        <sz val="11"/>
        <rFont val="Calibri"/>
        <family val="2"/>
        <scheme val="minor"/>
      </rPr>
      <t>F</t>
    </r>
    <r>
      <rPr>
        <i/>
        <vertAlign val="subscript"/>
        <sz val="11"/>
        <rFont val="Calibri"/>
        <family val="2"/>
        <scheme val="minor"/>
      </rPr>
      <t>at,IL</t>
    </r>
  </si>
  <si>
    <r>
      <rPr>
        <i/>
        <sz val="11"/>
        <rFont val="Calibri"/>
        <family val="2"/>
        <scheme val="minor"/>
      </rPr>
      <t>T</t>
    </r>
    <r>
      <rPr>
        <i/>
        <vertAlign val="subscript"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/K</t>
    </r>
  </si>
  <si>
    <r>
      <rPr>
        <i/>
        <sz val="11"/>
        <rFont val="Calibri"/>
        <family val="2"/>
        <scheme val="minor"/>
      </rPr>
      <t>P</t>
    </r>
    <r>
      <rPr>
        <i/>
        <vertAlign val="subscript"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/bar</t>
    </r>
  </si>
  <si>
    <r>
      <rPr>
        <i/>
        <sz val="11"/>
        <rFont val="Calibri"/>
        <family val="2"/>
      </rPr>
      <t>M</t>
    </r>
    <r>
      <rPr>
        <i/>
        <vertAlign val="subscript"/>
        <sz val="11"/>
        <rFont val="Calibri"/>
        <family val="2"/>
      </rPr>
      <t>gas</t>
    </r>
    <r>
      <rPr>
        <sz val="11"/>
        <rFont val="Calibri"/>
        <family val="2"/>
      </rPr>
      <t>/g·mol</t>
    </r>
    <r>
      <rPr>
        <vertAlign val="superscript"/>
        <sz val="11"/>
        <rFont val="Calibri"/>
        <family val="2"/>
      </rPr>
      <t>-1</t>
    </r>
  </si>
  <si>
    <r>
      <t>F</t>
    </r>
    <r>
      <rPr>
        <i/>
        <vertAlign val="subscript"/>
        <sz val="11"/>
        <rFont val="Calibri"/>
        <family val="2"/>
      </rPr>
      <t>at,gas</t>
    </r>
  </si>
  <si>
    <r>
      <rPr>
        <i/>
        <sz val="11"/>
        <rFont val="Calibri"/>
        <family val="2"/>
      </rPr>
      <t>V</t>
    </r>
    <r>
      <rPr>
        <i/>
        <vertAlign val="subscript"/>
        <sz val="11"/>
        <rFont val="Calibri"/>
        <family val="2"/>
      </rPr>
      <t>c</t>
    </r>
    <r>
      <rPr>
        <sz val="11"/>
        <rFont val="Calibri"/>
        <family val="2"/>
      </rPr>
      <t>/cm</t>
    </r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>·mol</t>
    </r>
    <r>
      <rPr>
        <vertAlign val="superscript"/>
        <sz val="11"/>
        <rFont val="Calibri"/>
        <family val="2"/>
      </rPr>
      <t>-1</t>
    </r>
  </si>
  <si>
    <t>A</t>
  </si>
  <si>
    <t>B</t>
  </si>
  <si>
    <t>C</t>
  </si>
  <si>
    <r>
      <t>t</t>
    </r>
    <r>
      <rPr>
        <vertAlign val="subscript"/>
        <sz val="11"/>
        <rFont val="Calibri"/>
        <family val="2"/>
      </rPr>
      <t>0</t>
    </r>
  </si>
  <si>
    <t>n</t>
  </si>
  <si>
    <t>E</t>
  </si>
  <si>
    <t>F</t>
  </si>
  <si>
    <t>B.E. Poling, J.M. Prausnitz, J.P. O’Connell, The Properties of Gases and Liquids, 5th ed, McGraw-Hill Education, New York, USA, 2001.</t>
  </si>
  <si>
    <t>CoolProp</t>
  </si>
  <si>
    <t>Y</t>
  </si>
  <si>
    <t>N</t>
  </si>
  <si>
    <r>
      <t xml:space="preserve">Lemmon, E.W., Span, R.,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2006, 51(3), 785-850</t>
    </r>
  </si>
  <si>
    <r>
      <t xml:space="preserve">Tillner-Roth, R., Yokozeki, A., </t>
    </r>
    <r>
      <rPr>
        <i/>
        <sz val="11"/>
        <color theme="1"/>
        <rFont val="Calibri"/>
        <family val="2"/>
        <scheme val="minor"/>
      </rPr>
      <t>J. Phys. Chem. Ref. Data</t>
    </r>
    <r>
      <rPr>
        <sz val="11"/>
        <color theme="1"/>
        <rFont val="Calibri"/>
        <family val="2"/>
        <scheme val="minor"/>
      </rPr>
      <t>, 1997, 26(6), 1273-1328.</t>
    </r>
  </si>
  <si>
    <r>
      <t xml:space="preserve">Penoncello, S.G., et al., </t>
    </r>
    <r>
      <rPr>
        <i/>
        <sz val="11"/>
        <color theme="1"/>
        <rFont val="Calibri"/>
        <family val="2"/>
        <scheme val="minor"/>
      </rPr>
      <t>J. Phys. Chem. Ref. Data</t>
    </r>
    <r>
      <rPr>
        <sz val="11"/>
        <color theme="1"/>
        <rFont val="Calibri"/>
        <family val="2"/>
        <scheme val="minor"/>
      </rPr>
      <t>, 2003, 32(4), 1473-1499.</t>
    </r>
  </si>
  <si>
    <r>
      <t xml:space="preserve">Wu, J., Zhou, Y., </t>
    </r>
    <r>
      <rPr>
        <i/>
        <sz val="11"/>
        <color theme="1"/>
        <rFont val="Calibri"/>
        <family val="2"/>
        <scheme val="minor"/>
      </rPr>
      <t>Int. J. Thermophysics</t>
    </r>
    <r>
      <rPr>
        <sz val="11"/>
        <color theme="1"/>
        <rFont val="Calibri"/>
        <family val="2"/>
        <scheme val="minor"/>
      </rPr>
      <t>, 2012, 33(2), 220-234.</t>
    </r>
  </si>
  <si>
    <r>
      <t xml:space="preserve">Outcalt, S.L., McLinden, M.O., </t>
    </r>
    <r>
      <rPr>
        <i/>
        <sz val="11"/>
        <color theme="1"/>
        <rFont val="Calibri"/>
        <family val="2"/>
        <scheme val="minor"/>
      </rPr>
      <t>J. Phys. Chem. Ref. Data</t>
    </r>
    <r>
      <rPr>
        <sz val="11"/>
        <color theme="1"/>
        <rFont val="Calibri"/>
        <family val="2"/>
        <scheme val="minor"/>
      </rPr>
      <t>, 1996, 25(2), 605-636.</t>
    </r>
  </si>
  <si>
    <r>
      <t xml:space="preserve">Lemmon, E.W., Jacobsen, R.T., </t>
    </r>
    <r>
      <rPr>
        <i/>
        <sz val="11"/>
        <color theme="1"/>
        <rFont val="Calibri"/>
        <family val="2"/>
        <scheme val="minor"/>
      </rPr>
      <t>J. Phys. Chem. Ref. Data</t>
    </r>
    <r>
      <rPr>
        <sz val="11"/>
        <color theme="1"/>
        <rFont val="Calibri"/>
        <family val="2"/>
        <scheme val="minor"/>
      </rPr>
      <t>, 2000, 29(4), 521-552.</t>
    </r>
  </si>
  <si>
    <r>
      <t xml:space="preserve">Tillner-Roth, R., Baehr, H.D., </t>
    </r>
    <r>
      <rPr>
        <i/>
        <sz val="11"/>
        <color theme="1"/>
        <rFont val="Calibri"/>
        <family val="2"/>
        <scheme val="minor"/>
      </rPr>
      <t>J. Phys. Chem. Ref. Data</t>
    </r>
    <r>
      <rPr>
        <sz val="11"/>
        <color theme="1"/>
        <rFont val="Calibri"/>
        <family val="2"/>
        <scheme val="minor"/>
      </rPr>
      <t>, 1994, 23(5), 657-729.</t>
    </r>
  </si>
  <si>
    <r>
      <t xml:space="preserve">Lemmon, E.W., Jacobsen, R.T., </t>
    </r>
    <r>
      <rPr>
        <i/>
        <sz val="11"/>
        <color theme="1"/>
        <rFont val="Calibri"/>
        <family val="2"/>
        <scheme val="minor"/>
      </rPr>
      <t>J. Phys. Chem. Ref. Data</t>
    </r>
    <r>
      <rPr>
        <sz val="11"/>
        <color theme="1"/>
        <rFont val="Calibri"/>
        <family val="2"/>
        <scheme val="minor"/>
      </rPr>
      <t>,2005, 34(1), 69-108.</t>
    </r>
  </si>
  <si>
    <r>
      <t xml:space="preserve">Akasaka, R., et al., </t>
    </r>
    <r>
      <rPr>
        <i/>
        <sz val="11"/>
        <color theme="1"/>
        <rFont val="Calibri"/>
        <family val="2"/>
        <scheme val="minor"/>
      </rPr>
      <t>J. Phys. Chem. Ref. Data</t>
    </r>
    <r>
      <rPr>
        <sz val="11"/>
        <color theme="1"/>
        <rFont val="Calibri"/>
        <family val="2"/>
        <scheme val="minor"/>
      </rPr>
      <t>, 2015, 44(1), 013104.</t>
    </r>
  </si>
  <si>
    <r>
      <t xml:space="preserve">Pan, J., et al.,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>, 2012, 321, 10-16.</t>
    </r>
  </si>
  <si>
    <r>
      <t xml:space="preserve">Lemmon, E.W., Span, R.,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2015, 60(12), 3745-3758.</t>
    </r>
  </si>
  <si>
    <r>
      <t xml:space="preserve">Richter, M., et al.,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2011, 56(7), 3254-3264.</t>
    </r>
  </si>
  <si>
    <r>
      <t xml:space="preserve">Thol, M., Lemmon, E.W., </t>
    </r>
    <r>
      <rPr>
        <i/>
        <sz val="11"/>
        <color theme="1"/>
        <rFont val="Calibri"/>
        <family val="2"/>
        <scheme val="minor"/>
      </rPr>
      <t>Int. J. Thermophysics</t>
    </r>
    <r>
      <rPr>
        <sz val="11"/>
        <color theme="1"/>
        <rFont val="Calibri"/>
        <family val="2"/>
        <scheme val="minor"/>
      </rPr>
      <t>, 2016, 37(3), 1-16.</t>
    </r>
  </si>
  <si>
    <r>
      <t xml:space="preserve">Mondéjar, M.E., et al., </t>
    </r>
    <r>
      <rPr>
        <i/>
        <sz val="11"/>
        <color theme="1"/>
        <rFont val="Calibri"/>
        <family val="2"/>
        <scheme val="minor"/>
      </rPr>
      <t>J. Chem. Eng. Data</t>
    </r>
    <r>
      <rPr>
        <sz val="11"/>
        <color theme="1"/>
        <rFont val="Calibri"/>
        <family val="2"/>
        <scheme val="minor"/>
      </rPr>
      <t>, 2015, 60(8), 2477-2489.</t>
    </r>
  </si>
  <si>
    <r>
      <t xml:space="preserve">Kamei, A., et al., </t>
    </r>
    <r>
      <rPr>
        <i/>
        <sz val="11"/>
        <color theme="1"/>
        <rFont val="Calibri"/>
        <family val="2"/>
        <scheme val="minor"/>
      </rPr>
      <t>Int. J. Thermophysics</t>
    </r>
    <r>
      <rPr>
        <sz val="11"/>
        <color theme="1"/>
        <rFont val="Calibri"/>
        <family val="2"/>
        <scheme val="minor"/>
      </rPr>
      <t>, 1995, 16(5), 1155-1164.</t>
    </r>
  </si>
  <si>
    <t>Platzer, B., Polt, A., Maurer, G., Thermophysical properties of refrigerants, Springer-Verlag, doi: 10.1007/978-3-662-02608-3</t>
  </si>
  <si>
    <r>
      <t xml:space="preserve">de Vries, B., Tillner-Roth, R., Baehr, H.D., Thermodynamic properties of HCFC 124, </t>
    </r>
    <r>
      <rPr>
        <i/>
        <sz val="11"/>
        <color theme="1"/>
        <rFont val="Calibri"/>
        <family val="2"/>
        <scheme val="minor"/>
      </rPr>
      <t>19th International Congress of Refrigeration</t>
    </r>
    <r>
      <rPr>
        <sz val="11"/>
        <color theme="1"/>
        <rFont val="Calibri"/>
        <family val="2"/>
        <scheme val="minor"/>
      </rPr>
      <t>, The Hague, The Netherlands, 582-589, 1995</t>
    </r>
  </si>
  <si>
    <t>Density reference</t>
  </si>
  <si>
    <t>Vapor pressure correlation reference</t>
  </si>
  <si>
    <t>&lt;</t>
  </si>
  <si>
    <r>
      <t>Molar volume</t>
    </r>
    <r>
      <rPr>
        <b/>
        <vertAlign val="superscript"/>
        <sz val="11"/>
        <rFont val="Calibri"/>
        <family val="2"/>
        <scheme val="minor"/>
      </rPr>
      <t>1</t>
    </r>
  </si>
  <si>
    <r>
      <rPr>
        <b/>
        <i/>
        <vertAlign val="super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Vm</t>
    </r>
    <r>
      <rPr>
        <i/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>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·mol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·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/K + 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(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/K)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</si>
  <si>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Vapor pressure</t>
    </r>
    <r>
      <rPr>
        <b/>
        <vertAlign val="superscript"/>
        <sz val="11"/>
        <rFont val="Calibri"/>
        <family val="2"/>
      </rPr>
      <t>1</t>
    </r>
  </si>
  <si>
    <t>https://doi.org/10.1016/j.molliq.2022.120472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</si>
</sst>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"/>
    <numFmt numFmtId="167" formatCode="0.00000"/>
  </numFmts>
  <fonts count="3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i/>
      <sz val="14"/>
      <color theme="1"/>
      <name val="Calibri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4"/>
      <color rgb="FF3F3F3F"/>
      <name val="Calibri"/>
      <family val="2"/>
      <scheme val="minor"/>
    </font>
    <font>
      <i/>
      <vertAlign val="subscript"/>
      <sz val="14"/>
      <color rgb="FF3F3F3F"/>
      <name val="Calibri"/>
      <family val="2"/>
      <scheme val="minor"/>
    </font>
    <font>
      <i/>
      <sz val="11"/>
      <color rgb="FF3F3F3F"/>
      <name val="Calibri"/>
      <family val="2"/>
      <scheme val="minor"/>
    </font>
    <font>
      <i/>
      <vertAlign val="subscript"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i/>
      <sz val="11"/>
      <name val="Calibri"/>
      <family val="2"/>
    </font>
    <font>
      <i/>
      <vertAlign val="subscript"/>
      <sz val="11"/>
      <name val="Calibri"/>
      <family val="2"/>
    </font>
    <font>
      <vertAlign val="superscript"/>
      <sz val="11"/>
      <name val="Calibri"/>
      <family val="2"/>
    </font>
    <font>
      <sz val="8"/>
      <name val="Calibri"/>
      <family val="2"/>
      <scheme val="minor"/>
    </font>
    <font>
      <vertAlign val="subscript"/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vertAlign val="superscript"/>
      <sz val="1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theme="6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2" borderId="1" applyNumberFormat="0" applyAlignment="0" applyProtection="0"/>
    <xf numFmtId="0" fontId="3" fillId="3" borderId="2" applyNumberFormat="0" applyFont="0" applyAlignment="0" applyProtection="0"/>
    <xf numFmtId="0" fontId="11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81">
    <xf numFmtId="0" fontId="0" fillId="0" borderId="0" xfId="0"/>
    <xf numFmtId="2" fontId="5" fillId="0" borderId="9" xfId="0" applyNumberFormat="1" applyFont="1" applyBorder="1"/>
    <xf numFmtId="0" fontId="5" fillId="0" borderId="9" xfId="0" applyFont="1" applyBorder="1"/>
    <xf numFmtId="164" fontId="5" fillId="0" borderId="10" xfId="0" applyNumberFormat="1" applyFont="1" applyBorder="1"/>
    <xf numFmtId="2" fontId="5" fillId="0" borderId="10" xfId="0" applyNumberFormat="1" applyFont="1" applyBorder="1"/>
    <xf numFmtId="0" fontId="6" fillId="0" borderId="0" xfId="0" applyFont="1"/>
    <xf numFmtId="0" fontId="5" fillId="0" borderId="0" xfId="0" applyFont="1"/>
    <xf numFmtId="0" fontId="0" fillId="4" borderId="0" xfId="0" applyFill="1"/>
    <xf numFmtId="0" fontId="1" fillId="4" borderId="0" xfId="0" applyFont="1" applyFill="1"/>
    <xf numFmtId="11" fontId="0" fillId="4" borderId="0" xfId="0" applyNumberFormat="1" applyFill="1"/>
    <xf numFmtId="0" fontId="13" fillId="4" borderId="0" xfId="0" applyFont="1" applyFill="1"/>
    <xf numFmtId="0" fontId="14" fillId="4" borderId="0" xfId="0" applyFont="1" applyFill="1"/>
    <xf numFmtId="0" fontId="19" fillId="2" borderId="10" xfId="1" applyFont="1" applyBorder="1"/>
    <xf numFmtId="0" fontId="23" fillId="4" borderId="0" xfId="0" applyFont="1" applyFill="1"/>
    <xf numFmtId="0" fontId="0" fillId="4" borderId="0" xfId="0" applyFill="1" applyAlignment="1">
      <alignment horizontal="right"/>
    </xf>
    <xf numFmtId="164" fontId="0" fillId="4" borderId="0" xfId="0" applyNumberFormat="1" applyFill="1"/>
    <xf numFmtId="165" fontId="0" fillId="4" borderId="0" xfId="0" applyNumberFormat="1" applyFill="1"/>
    <xf numFmtId="2" fontId="0" fillId="4" borderId="0" xfId="0" applyNumberFormat="1" applyFill="1"/>
    <xf numFmtId="166" fontId="0" fillId="4" borderId="0" xfId="0" applyNumberFormat="1" applyFill="1"/>
    <xf numFmtId="0" fontId="3" fillId="4" borderId="0" xfId="2" applyFont="1" applyFill="1" applyBorder="1" applyAlignment="1">
      <alignment horizontal="right"/>
    </xf>
    <xf numFmtId="0" fontId="15" fillId="4" borderId="0" xfId="2" applyFont="1" applyFill="1" applyBorder="1" applyAlignment="1">
      <alignment horizontal="right"/>
    </xf>
    <xf numFmtId="0" fontId="18" fillId="4" borderId="0" xfId="2" applyFont="1" applyFill="1" applyBorder="1" applyAlignment="1">
      <alignment horizontal="right"/>
    </xf>
    <xf numFmtId="0" fontId="21" fillId="4" borderId="0" xfId="1" applyFont="1" applyFill="1" applyBorder="1" applyAlignment="1">
      <alignment horizontal="right"/>
    </xf>
    <xf numFmtId="0" fontId="5" fillId="3" borderId="28" xfId="2" applyFont="1" applyBorder="1"/>
    <xf numFmtId="0" fontId="5" fillId="3" borderId="29" xfId="2" applyFont="1" applyBorder="1"/>
    <xf numFmtId="0" fontId="6" fillId="3" borderId="29" xfId="2" applyFont="1" applyBorder="1"/>
    <xf numFmtId="0" fontId="9" fillId="3" borderId="29" xfId="2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5" fillId="0" borderId="0" xfId="0" applyFont="1"/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0" fontId="26" fillId="0" borderId="0" xfId="0" applyFont="1"/>
    <xf numFmtId="0" fontId="29" fillId="0" borderId="0" xfId="0" applyFont="1"/>
    <xf numFmtId="0" fontId="1" fillId="0" borderId="0" xfId="0" applyFon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3" fillId="0" borderId="0" xfId="4" applyNumberFormat="1"/>
    <xf numFmtId="166" fontId="0" fillId="0" borderId="0" xfId="0" applyNumberFormat="1"/>
    <xf numFmtId="2" fontId="3" fillId="0" borderId="0" xfId="5" applyNumberFormat="1"/>
    <xf numFmtId="0" fontId="3" fillId="0" borderId="0" xfId="6"/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1" fillId="0" borderId="13" xfId="3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4" fillId="5" borderId="30" xfId="0" applyFont="1" applyFill="1" applyBorder="1" applyAlignment="1">
      <alignment horizontal="center"/>
    </xf>
    <xf numFmtId="0" fontId="35" fillId="5" borderId="0" xfId="0" applyFont="1" applyFill="1" applyAlignment="1">
      <alignment horizontal="center"/>
    </xf>
    <xf numFmtId="0" fontId="11" fillId="0" borderId="31" xfId="3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7">
    <cellStyle name="Hipervínculo" xfId="3" builtinId="8"/>
    <cellStyle name="Normal" xfId="0" builtinId="0"/>
    <cellStyle name="Normal 13" xfId="6"/>
    <cellStyle name="Normal 28" xfId="4"/>
    <cellStyle name="Normal 30" xfId="5"/>
    <cellStyle name="Notas" xfId="2" builtinId="10"/>
    <cellStyle name="Salida" xfId="1" builtinId="21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numFmt numFmtId="167" formatCode="0.00000"/>
    </dxf>
    <dxf>
      <numFmt numFmtId="2" formatCode="0.00"/>
    </dxf>
    <dxf>
      <numFmt numFmtId="2" formatCode="0.00"/>
    </dxf>
    <dxf>
      <numFmt numFmtId="2" formatCode="0.0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685800</xdr:colOff>
      <xdr:row>5</xdr:row>
      <xdr:rowOff>148590</xdr:rowOff>
    </xdr:from>
    <xdr:ext cx="2366289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10A4D47-15C5-48E5-8E57-793E8BB62546}"/>
                </a:ext>
              </a:extLst>
            </xdr:cNvPr>
            <xdr:cNvSpPr txBox="1"/>
          </xdr:nvSpPr>
          <xdr:spPr>
            <a:xfrm>
              <a:off x="7193280" y="1108710"/>
              <a:ext cx="2366289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𝑚𝑎𝑥</m:t>
                                </m:r>
                              </m:sub>
                            </m:s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𝑚𝑖𝑛</m:t>
                                </m:r>
                              </m:sub>
                            </m:sSub>
                          </m:e>
                        </m:d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·(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𝑚𝑖𝑛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𝑚𝑖𝑛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𝑚𝑖𝑛</m:t>
                        </m:r>
                      </m:sub>
                    </m:sSub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10A4D47-15C5-48E5-8E57-793E8BB62546}"/>
                </a:ext>
              </a:extLst>
            </xdr:cNvPr>
            <xdr:cNvSpPr txBox="1"/>
          </xdr:nvSpPr>
          <xdr:spPr>
            <a:xfrm>
              <a:off x="7193280" y="1108710"/>
              <a:ext cx="2366289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𝑢=((𝑢_𝑚𝑎𝑥−𝑢_𝑚𝑖𝑛 )·(𝐼−𝐼_𝑚𝑖𝑛))/(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𝐼_𝑚𝑎𝑥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_𝑚𝑖𝑛)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+𝑢_𝑚𝑖𝑛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9</xdr:col>
      <xdr:colOff>15240</xdr:colOff>
      <xdr:row>22</xdr:row>
      <xdr:rowOff>99060</xdr:rowOff>
    </xdr:from>
    <xdr:ext cx="2362505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3DF68FB-0F65-474E-883E-1C73F3C88638}"/>
                </a:ext>
              </a:extLst>
            </xdr:cNvPr>
            <xdr:cNvSpPr txBox="1"/>
          </xdr:nvSpPr>
          <xdr:spPr>
            <a:xfrm>
              <a:off x="7315200" y="4442460"/>
              <a:ext cx="2362505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𝑚𝑎𝑥</m:t>
                                </m:r>
                              </m:sub>
                            </m:s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𝑚𝑖𝑛</m:t>
                                </m:r>
                              </m:sub>
                            </m:sSub>
                          </m:e>
                        </m:d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·(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𝑚𝑖𝑛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𝑚𝑖𝑛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𝑚𝑖𝑛</m:t>
                        </m:r>
                      </m:sub>
                    </m:sSub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3DF68FB-0F65-474E-883E-1C73F3C88638}"/>
                </a:ext>
              </a:extLst>
            </xdr:cNvPr>
            <xdr:cNvSpPr txBox="1"/>
          </xdr:nvSpPr>
          <xdr:spPr>
            <a:xfrm>
              <a:off x="7315200" y="4442460"/>
              <a:ext cx="2362505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𝑥=((𝑥_𝑚𝑎𝑥−𝑥_𝑚𝑖𝑛 )·(𝑝−𝑝_𝑚𝑖𝑛))/(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𝑝_𝑚𝑎𝑥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_𝑚𝑖𝑛)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+𝑥_𝑚𝑖𝑛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9</xdr:col>
      <xdr:colOff>68580</xdr:colOff>
      <xdr:row>26</xdr:row>
      <xdr:rowOff>167640</xdr:rowOff>
    </xdr:from>
    <xdr:ext cx="1787732" cy="410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DE033C9F-6206-4549-AD7B-D4F0ECC31D14}"/>
                </a:ext>
              </a:extLst>
            </xdr:cNvPr>
            <xdr:cNvSpPr txBox="1"/>
          </xdr:nvSpPr>
          <xdr:spPr>
            <a:xfrm>
              <a:off x="7368540" y="5623560"/>
              <a:ext cx="1787732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1,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1,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supHide m:val="on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𝑖𝑛𝑝𝑢𝑡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DE033C9F-6206-4549-AD7B-D4F0ECC31D14}"/>
                </a:ext>
              </a:extLst>
            </xdr:cNvPr>
            <xdr:cNvSpPr txBox="1"/>
          </xdr:nvSpPr>
          <xdr:spPr>
            <a:xfrm>
              <a:off x="7368540" y="5623560"/>
              <a:ext cx="1787732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𝑦_(1,𝑗)=𝑏_(1,𝑗)+∑8_𝑘▒〖𝑤_(1,𝑗,𝑘) 𝑢_(𝑖𝑛𝑝𝑢𝑡,𝑘) 〗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9</xdr:col>
      <xdr:colOff>121920</xdr:colOff>
      <xdr:row>40</xdr:row>
      <xdr:rowOff>99060</xdr:rowOff>
    </xdr:from>
    <xdr:ext cx="1571071" cy="410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9B1FCA-997F-466E-80E6-D59DA7EBE9A8}"/>
                </a:ext>
              </a:extLst>
            </xdr:cNvPr>
            <xdr:cNvSpPr txBox="1"/>
          </xdr:nvSpPr>
          <xdr:spPr>
            <a:xfrm>
              <a:off x="7421880" y="8343900"/>
              <a:ext cx="1571071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2,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2,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supHide m:val="on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9B1FCA-997F-466E-80E6-D59DA7EBE9A8}"/>
                </a:ext>
              </a:extLst>
            </xdr:cNvPr>
            <xdr:cNvSpPr txBox="1"/>
          </xdr:nvSpPr>
          <xdr:spPr>
            <a:xfrm>
              <a:off x="7421880" y="8343900"/>
              <a:ext cx="1571071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𝑦_(2,𝑗)=𝑏_(2,𝑗)+∑8_𝑘▒〖𝑤_(2,𝑗,𝑘) 𝑢_(1,𝑘) 〗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9</xdr:col>
      <xdr:colOff>76200</xdr:colOff>
      <xdr:row>49</xdr:row>
      <xdr:rowOff>15240</xdr:rowOff>
    </xdr:from>
    <xdr:ext cx="1630639" cy="410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AE10AF5-4210-4329-92DA-97A391DC63A5}"/>
                </a:ext>
              </a:extLst>
            </xdr:cNvPr>
            <xdr:cNvSpPr txBox="1"/>
          </xdr:nvSpPr>
          <xdr:spPr>
            <a:xfrm>
              <a:off x="7376160" y="10043160"/>
              <a:ext cx="1630639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3,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3,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supHide m:val="on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3,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AE10AF5-4210-4329-92DA-97A391DC63A5}"/>
                </a:ext>
              </a:extLst>
            </xdr:cNvPr>
            <xdr:cNvSpPr txBox="1"/>
          </xdr:nvSpPr>
          <xdr:spPr>
            <a:xfrm>
              <a:off x="7376160" y="10043160"/>
              <a:ext cx="1630639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𝑦_(3,𝑗)=𝑏_(3,𝑗)+∑8_𝑘▒〖𝑤_(3,𝑗,𝑘) 𝑢_(2,𝑘) 〗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10</xdr:col>
      <xdr:colOff>220980</xdr:colOff>
      <xdr:row>59</xdr:row>
      <xdr:rowOff>68580</xdr:rowOff>
    </xdr:from>
    <xdr:ext cx="1359346" cy="410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BEFFE64-4B0C-4B76-A06F-5668190E9688}"/>
                </a:ext>
              </a:extLst>
            </xdr:cNvPr>
            <xdr:cNvSpPr txBox="1"/>
          </xdr:nvSpPr>
          <xdr:spPr>
            <a:xfrm>
              <a:off x="8313420" y="12123420"/>
              <a:ext cx="1359346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supHide m:val="on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3,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BEFFE64-4B0C-4B76-A06F-5668190E9688}"/>
                </a:ext>
              </a:extLst>
            </xdr:cNvPr>
            <xdr:cNvSpPr txBox="1"/>
          </xdr:nvSpPr>
          <xdr:spPr>
            <a:xfrm>
              <a:off x="8313420" y="12123420"/>
              <a:ext cx="1359346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𝑝=𝑏_𝑝+∑8_𝑘▒〖𝑤_(𝑝,𝑘) 𝑢_(3,𝑘) 〗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3</xdr:col>
      <xdr:colOff>198120</xdr:colOff>
      <xdr:row>65</xdr:row>
      <xdr:rowOff>76200</xdr:rowOff>
    </xdr:from>
    <xdr:ext cx="1576907" cy="379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4C61C8A-B3B4-403D-816C-BFC5981968F8}"/>
                </a:ext>
              </a:extLst>
            </xdr:cNvPr>
            <xdr:cNvSpPr txBox="1"/>
          </xdr:nvSpPr>
          <xdr:spPr>
            <a:xfrm>
              <a:off x="2743200" y="13319760"/>
              <a:ext cx="1576907" cy="379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func>
                          <m:func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ES" sz="11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−2</m:t>
                                </m:r>
                                <m:sSub>
                                  <m:sSubPr>
                                    <m:ctrlPr>
                                      <a:rPr lang="es-E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s-ES" sz="11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4C61C8A-B3B4-403D-816C-BFC5981968F8}"/>
                </a:ext>
              </a:extLst>
            </xdr:cNvPr>
            <xdr:cNvSpPr txBox="1"/>
          </xdr:nvSpPr>
          <xdr:spPr>
            <a:xfrm>
              <a:off x="2743200" y="13319760"/>
              <a:ext cx="1576907" cy="379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𝑢_𝑖𝑗=2/(1+exp⁡(−2𝑦_𝑖𝑗 ) )−1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3</xdr:col>
      <xdr:colOff>205740</xdr:colOff>
      <xdr:row>69</xdr:row>
      <xdr:rowOff>99060</xdr:rowOff>
    </xdr:from>
    <xdr:ext cx="1359346" cy="410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5BF963E6-CB9C-46B5-BDCA-8A95E0DE1FD2}"/>
                </a:ext>
              </a:extLst>
            </xdr:cNvPr>
            <xdr:cNvSpPr txBox="1"/>
          </xdr:nvSpPr>
          <xdr:spPr>
            <a:xfrm>
              <a:off x="2750820" y="14074140"/>
              <a:ext cx="1359346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supHide m:val="on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3,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5BF963E6-CB9C-46B5-BDCA-8A95E0DE1FD2}"/>
                </a:ext>
              </a:extLst>
            </xdr:cNvPr>
            <xdr:cNvSpPr txBox="1"/>
          </xdr:nvSpPr>
          <xdr:spPr>
            <a:xfrm>
              <a:off x="2750820" y="14074140"/>
              <a:ext cx="1359346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𝑝=𝑏_𝑝+∑8_𝑘▒〖𝑤_(𝑝,𝑘) 𝑢_(3,𝑘) 〗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4</xdr:col>
      <xdr:colOff>510540</xdr:colOff>
      <xdr:row>73</xdr:row>
      <xdr:rowOff>60960</xdr:rowOff>
    </xdr:from>
    <xdr:to>
      <xdr:col>4</xdr:col>
      <xdr:colOff>624840</xdr:colOff>
      <xdr:row>74</xdr:row>
      <xdr:rowOff>22860</xdr:rowOff>
    </xdr:to>
    <xdr:sp macro="" textlink="">
      <xdr:nvSpPr>
        <xdr:cNvPr id="11" name="Flecha: doblada 10">
          <a:extLst>
            <a:ext uri="{FF2B5EF4-FFF2-40B4-BE49-F238E27FC236}">
              <a16:creationId xmlns:a16="http://schemas.microsoft.com/office/drawing/2014/main" id="{765F8C90-A00A-4B25-9C4D-43F580602903}"/>
            </a:ext>
          </a:extLst>
        </xdr:cNvPr>
        <xdr:cNvSpPr/>
      </xdr:nvSpPr>
      <xdr:spPr>
        <a:xfrm rot="5400000">
          <a:off x="3832860" y="14462760"/>
          <a:ext cx="144780" cy="1143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739140</xdr:colOff>
      <xdr:row>74</xdr:row>
      <xdr:rowOff>83820</xdr:rowOff>
    </xdr:from>
    <xdr:to>
      <xdr:col>6</xdr:col>
      <xdr:colOff>60960</xdr:colOff>
      <xdr:row>75</xdr:row>
      <xdr:rowOff>45720</xdr:rowOff>
    </xdr:to>
    <xdr:sp macro="" textlink="">
      <xdr:nvSpPr>
        <xdr:cNvPr id="12" name="Flecha: doblada 11">
          <a:extLst>
            <a:ext uri="{FF2B5EF4-FFF2-40B4-BE49-F238E27FC236}">
              <a16:creationId xmlns:a16="http://schemas.microsoft.com/office/drawing/2014/main" id="{30E24724-467E-46DE-BD46-26E2513760C7}"/>
            </a:ext>
          </a:extLst>
        </xdr:cNvPr>
        <xdr:cNvSpPr/>
      </xdr:nvSpPr>
      <xdr:spPr>
        <a:xfrm rot="5400000">
          <a:off x="4853940" y="14668500"/>
          <a:ext cx="144780" cy="1143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83820</xdr:colOff>
      <xdr:row>75</xdr:row>
      <xdr:rowOff>53340</xdr:rowOff>
    </xdr:from>
    <xdr:to>
      <xdr:col>7</xdr:col>
      <xdr:colOff>198120</xdr:colOff>
      <xdr:row>76</xdr:row>
      <xdr:rowOff>15240</xdr:rowOff>
    </xdr:to>
    <xdr:sp macro="" textlink="">
      <xdr:nvSpPr>
        <xdr:cNvPr id="13" name="Flecha: doblada 12">
          <a:extLst>
            <a:ext uri="{FF2B5EF4-FFF2-40B4-BE49-F238E27FC236}">
              <a16:creationId xmlns:a16="http://schemas.microsoft.com/office/drawing/2014/main" id="{16742165-C934-43C1-98AD-724D51BDC0FA}"/>
            </a:ext>
          </a:extLst>
        </xdr:cNvPr>
        <xdr:cNvSpPr/>
      </xdr:nvSpPr>
      <xdr:spPr>
        <a:xfrm rot="5400000">
          <a:off x="5783580" y="14820900"/>
          <a:ext cx="144780" cy="1143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167640</xdr:colOff>
      <xdr:row>76</xdr:row>
      <xdr:rowOff>60960</xdr:rowOff>
    </xdr:from>
    <xdr:to>
      <xdr:col>8</xdr:col>
      <xdr:colOff>281940</xdr:colOff>
      <xdr:row>77</xdr:row>
      <xdr:rowOff>22860</xdr:rowOff>
    </xdr:to>
    <xdr:sp macro="" textlink="">
      <xdr:nvSpPr>
        <xdr:cNvPr id="14" name="Flecha: doblada 13">
          <a:extLst>
            <a:ext uri="{FF2B5EF4-FFF2-40B4-BE49-F238E27FC236}">
              <a16:creationId xmlns:a16="http://schemas.microsoft.com/office/drawing/2014/main" id="{ABE9379B-8395-4085-ABAE-4445C0BD2A8C}"/>
            </a:ext>
          </a:extLst>
        </xdr:cNvPr>
        <xdr:cNvSpPr/>
      </xdr:nvSpPr>
      <xdr:spPr>
        <a:xfrm rot="5400000">
          <a:off x="6659880" y="15011400"/>
          <a:ext cx="144780" cy="1143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76200</xdr:colOff>
      <xdr:row>77</xdr:row>
      <xdr:rowOff>76200</xdr:rowOff>
    </xdr:from>
    <xdr:to>
      <xdr:col>9</xdr:col>
      <xdr:colOff>190500</xdr:colOff>
      <xdr:row>78</xdr:row>
      <xdr:rowOff>38100</xdr:rowOff>
    </xdr:to>
    <xdr:sp macro="" textlink="">
      <xdr:nvSpPr>
        <xdr:cNvPr id="15" name="Flecha: doblada 14">
          <a:extLst>
            <a:ext uri="{FF2B5EF4-FFF2-40B4-BE49-F238E27FC236}">
              <a16:creationId xmlns:a16="http://schemas.microsoft.com/office/drawing/2014/main" id="{980A0D76-7DBC-41B1-A2FD-4E3E2EB75080}"/>
            </a:ext>
          </a:extLst>
        </xdr:cNvPr>
        <xdr:cNvSpPr/>
      </xdr:nvSpPr>
      <xdr:spPr>
        <a:xfrm rot="5400000">
          <a:off x="7360920" y="15209520"/>
          <a:ext cx="144780" cy="1143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784860</xdr:colOff>
      <xdr:row>78</xdr:row>
      <xdr:rowOff>76200</xdr:rowOff>
    </xdr:from>
    <xdr:to>
      <xdr:col>10</xdr:col>
      <xdr:colOff>106680</xdr:colOff>
      <xdr:row>79</xdr:row>
      <xdr:rowOff>38100</xdr:rowOff>
    </xdr:to>
    <xdr:sp macro="" textlink="">
      <xdr:nvSpPr>
        <xdr:cNvPr id="16" name="Flecha: doblada 15">
          <a:extLst>
            <a:ext uri="{FF2B5EF4-FFF2-40B4-BE49-F238E27FC236}">
              <a16:creationId xmlns:a16="http://schemas.microsoft.com/office/drawing/2014/main" id="{5C9BD08F-1653-4A0E-9C35-6C632ACFC364}"/>
            </a:ext>
          </a:extLst>
        </xdr:cNvPr>
        <xdr:cNvSpPr/>
      </xdr:nvSpPr>
      <xdr:spPr>
        <a:xfrm rot="5400000">
          <a:off x="8069580" y="15392400"/>
          <a:ext cx="144780" cy="1143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579120</xdr:colOff>
      <xdr:row>79</xdr:row>
      <xdr:rowOff>91440</xdr:rowOff>
    </xdr:from>
    <xdr:to>
      <xdr:col>10</xdr:col>
      <xdr:colOff>693420</xdr:colOff>
      <xdr:row>80</xdr:row>
      <xdr:rowOff>53340</xdr:rowOff>
    </xdr:to>
    <xdr:sp macro="" textlink="">
      <xdr:nvSpPr>
        <xdr:cNvPr id="17" name="Flecha: doblada 16">
          <a:extLst>
            <a:ext uri="{FF2B5EF4-FFF2-40B4-BE49-F238E27FC236}">
              <a16:creationId xmlns:a16="http://schemas.microsoft.com/office/drawing/2014/main" id="{A52F48A6-9E16-4FDD-B5E5-08A3205ABF82}"/>
            </a:ext>
          </a:extLst>
        </xdr:cNvPr>
        <xdr:cNvSpPr/>
      </xdr:nvSpPr>
      <xdr:spPr>
        <a:xfrm rot="5400000">
          <a:off x="8656320" y="15590520"/>
          <a:ext cx="144780" cy="1143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464820</xdr:colOff>
      <xdr:row>80</xdr:row>
      <xdr:rowOff>76200</xdr:rowOff>
    </xdr:from>
    <xdr:to>
      <xdr:col>11</xdr:col>
      <xdr:colOff>579120</xdr:colOff>
      <xdr:row>81</xdr:row>
      <xdr:rowOff>38100</xdr:rowOff>
    </xdr:to>
    <xdr:sp macro="" textlink="">
      <xdr:nvSpPr>
        <xdr:cNvPr id="18" name="Flecha: doblada 17">
          <a:extLst>
            <a:ext uri="{FF2B5EF4-FFF2-40B4-BE49-F238E27FC236}">
              <a16:creationId xmlns:a16="http://schemas.microsoft.com/office/drawing/2014/main" id="{9CFFDB7C-27E5-4E2F-8B0F-8DBEE8EBC5C6}"/>
            </a:ext>
          </a:extLst>
        </xdr:cNvPr>
        <xdr:cNvSpPr/>
      </xdr:nvSpPr>
      <xdr:spPr>
        <a:xfrm rot="5400000">
          <a:off x="9334500" y="15758160"/>
          <a:ext cx="144780" cy="1143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</xdr:colOff>
      <xdr:row>27</xdr:row>
      <xdr:rowOff>15240</xdr:rowOff>
    </xdr:from>
    <xdr:ext cx="3812262" cy="7627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D11014C-076F-40EF-B783-F3743CE01360}"/>
                </a:ext>
              </a:extLst>
            </xdr:cNvPr>
            <xdr:cNvSpPr txBox="1"/>
          </xdr:nvSpPr>
          <xdr:spPr>
            <a:xfrm>
              <a:off x="10955655" y="5234940"/>
              <a:ext cx="3812262" cy="762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 baseline="300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1</a:t>
              </a:r>
              <a14:m>
                <m:oMath xmlns:m="http://schemas.openxmlformats.org/officeDocument/2006/math">
                  <m:func>
                    <m:funcPr>
                      <m:ctrlP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uncPr>
                    <m:fName>
                      <m:sSub>
                        <m:sSubPr>
                          <m:ctrlPr>
                            <a:rPr lang="es-E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s-ES" sz="11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log</m:t>
                          </m:r>
                        </m:e>
                        <m:sub>
                          <m:r>
                            <a:rPr lang="es-E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10</m:t>
                          </m:r>
                        </m:sub>
                      </m:sSub>
                    </m:fName>
                    <m:e>
                      <m:d>
                        <m:dPr>
                          <m:ctrlPr>
                            <a:rPr lang="es-E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s-E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𝑣𝑎𝑝</m:t>
                              </m:r>
                            </m:sub>
                          </m:sSub>
                        </m:e>
                      </m:d>
                    </m:e>
                  </m:func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</m:t>
                  </m:r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f>
                    <m:fPr>
                      <m:ctrlP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num>
                    <m:den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−273.15</m:t>
                      </m:r>
                    </m:den>
                  </m:f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+0.43429·</m:t>
                  </m:r>
                  <m:sSup>
                    <m:sSupPr>
                      <m:ctrlP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p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</m:sSup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</m:t>
                  </m:r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·</m:t>
                  </m:r>
                  <m:sSup>
                    <m:sSupPr>
                      <m:ctrlP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p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</m:t>
                      </m:r>
                    </m:sup>
                  </m:sSup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𝐹</m:t>
                  </m:r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·</m:t>
                  </m:r>
                  <m:sSup>
                    <m:sSupPr>
                      <m:ctrlP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p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12</m:t>
                      </m:r>
                    </m:sup>
                  </m:sSup>
                </m:oMath>
              </a14:m>
              <a:endParaRPr lang="es-ES" sz="1100"/>
            </a:p>
            <a:p>
              <a:endParaRPr lang="es-ES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−273.15</m:t>
                        </m:r>
                      </m:num>
                      <m:den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E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D11014C-076F-40EF-B783-F3743CE01360}"/>
                </a:ext>
              </a:extLst>
            </xdr:cNvPr>
            <xdr:cNvSpPr txBox="1"/>
          </xdr:nvSpPr>
          <xdr:spPr>
            <a:xfrm>
              <a:off x="10955655" y="5234940"/>
              <a:ext cx="3812262" cy="762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 baseline="300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1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log_10⁡(𝑃_𝑣𝑎𝑝 )=𝐴−𝐵/(𝑇+𝐶−273.15)+0.43429·𝑥^𝑛+𝐸·𝑥^8+𝐹·𝑥^12</a:t>
              </a:r>
              <a:endParaRPr lang="es-ES" sz="1100"/>
            </a:p>
            <a:p>
              <a:endParaRPr lang="es-ES" sz="1100"/>
            </a:p>
            <a:p>
              <a:pPr/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𝑥=(𝑇−𝑡_0−273.15)/𝑇_𝑐 </a:t>
              </a:r>
              <a:endParaRPr lang="es-E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1" name="Tabla1" displayName="Tabla1" ref="B3:K55" totalsRowShown="0" headerRowDxfId="8">
  <autoFilter ref="B3:K55"/>
  <sortState ref="B4:D55">
    <sortCondition ref="B3:B55"/>
  </sortState>
  <tableColumns count="10">
    <tableColumn id="1" name="No."/>
    <tableColumn id="2" name="Abbreviation"/>
    <tableColumn id="3" name="Name" dataDxfId="7"/>
    <tableColumn id="4" name="Mcat/g·mol-1" dataDxfId="6"/>
    <tableColumn id="5" name="Man/g·mol-1" dataDxfId="5"/>
    <tableColumn id="7" name="Fat,IL"/>
    <tableColumn id="8" name="a0" dataDxfId="4"/>
    <tableColumn id="9" name="a1" dataDxfId="3"/>
    <tableColumn id="10" name="a2"/>
    <tableColumn id="11" name="Density reference"/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id="3" name="Tabla3" displayName="Tabla3" ref="B3:S27" totalsRowShown="0" headerRowDxfId="2">
  <autoFilter ref="B3:S27"/>
  <tableColumns count="18">
    <tableColumn id="1" name="No."/>
    <tableColumn id="2" name="Abbreviation" dataDxfId="1"/>
    <tableColumn id="3" name="Name" dataDxfId="0"/>
    <tableColumn id="4" name="Tc/K"/>
    <tableColumn id="5" name="Pc/bar"/>
    <tableColumn id="6" name="ω"/>
    <tableColumn id="7" name="Mgas/g·mol-1"/>
    <tableColumn id="8" name="Fat,gas"/>
    <tableColumn id="9" name="Vc/cm3·mol-1"/>
    <tableColumn id="10" name="CoolProp"/>
    <tableColumn id="12" name="A"/>
    <tableColumn id="13" name="B"/>
    <tableColumn id="14" name="C"/>
    <tableColumn id="15" name="t0"/>
    <tableColumn id="16" name="n"/>
    <tableColumn id="17" name="E"/>
    <tableColumn id="18" name="F"/>
    <tableColumn id="19" name="Vapor pressure correlation reference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molliq.2022.120472" TargetMode="External"/><Relationship Id="rId1" Type="http://schemas.openxmlformats.org/officeDocument/2006/relationships/hyperlink" Target="mailto:urtiaga@unican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9"/>
  <sheetViews>
    <sheetView showGridLines="0" tabSelected="1" zoomScale="74" workbookViewId="0">
      <selection activeCell="Q8" sqref="Q8"/>
    </sheetView>
  </sheetViews>
  <sheetFormatPr baseColWidth="10" defaultRowHeight="14.5" x14ac:dyDescent="0.35"/>
  <cols>
    <col min="3" max="3" width="17.26953125" customWidth="1"/>
    <col min="4" max="4" width="17.26953125" bestFit="1" customWidth="1"/>
  </cols>
  <sheetData>
    <row r="2" spans="3:13" ht="15" thickBot="1" x14ac:dyDescent="0.4"/>
    <row r="3" spans="3:13" ht="14.5" customHeight="1" x14ac:dyDescent="0.35">
      <c r="C3" s="43" t="s">
        <v>18</v>
      </c>
      <c r="D3" s="44"/>
      <c r="E3" s="45"/>
      <c r="G3" s="66" t="s">
        <v>135</v>
      </c>
      <c r="H3" s="67"/>
      <c r="I3" s="67"/>
      <c r="J3" s="67"/>
      <c r="K3" s="67"/>
      <c r="L3" s="67"/>
      <c r="M3" s="68"/>
    </row>
    <row r="4" spans="3:13" ht="14.5" customHeight="1" x14ac:dyDescent="0.35">
      <c r="C4" s="46"/>
      <c r="D4" s="47"/>
      <c r="E4" s="48"/>
      <c r="G4" s="69"/>
      <c r="H4" s="70"/>
      <c r="I4" s="70"/>
      <c r="J4" s="70"/>
      <c r="K4" s="70"/>
      <c r="L4" s="70"/>
      <c r="M4" s="71"/>
    </row>
    <row r="5" spans="3:13" ht="14.5" customHeight="1" thickBot="1" x14ac:dyDescent="0.4">
      <c r="C5" s="46"/>
      <c r="D5" s="47"/>
      <c r="E5" s="48"/>
      <c r="G5" s="72"/>
      <c r="H5" s="73"/>
      <c r="I5" s="73"/>
      <c r="J5" s="73"/>
      <c r="K5" s="73"/>
      <c r="L5" s="73"/>
      <c r="M5" s="74"/>
    </row>
    <row r="6" spans="3:13" ht="14.5" customHeight="1" thickBot="1" x14ac:dyDescent="0.4">
      <c r="C6" s="49"/>
      <c r="D6" s="50"/>
      <c r="E6" s="51"/>
      <c r="G6" s="54" t="s">
        <v>22</v>
      </c>
      <c r="H6" s="55"/>
      <c r="I6" s="55"/>
      <c r="J6" s="55"/>
      <c r="K6" s="55"/>
      <c r="L6" s="55"/>
      <c r="M6" s="56"/>
    </row>
    <row r="7" spans="3:13" ht="22" x14ac:dyDescent="0.55000000000000004">
      <c r="C7" s="53" t="s">
        <v>132</v>
      </c>
      <c r="D7" s="23" t="s">
        <v>6</v>
      </c>
      <c r="E7" s="4">
        <v>195.32441999999998</v>
      </c>
      <c r="G7" s="57"/>
      <c r="H7" s="58"/>
      <c r="I7" s="58"/>
      <c r="J7" s="58"/>
      <c r="K7" s="58"/>
      <c r="L7" s="58"/>
      <c r="M7" s="59"/>
    </row>
    <row r="8" spans="3:13" ht="22" x14ac:dyDescent="0.55000000000000004">
      <c r="C8" s="52"/>
      <c r="D8" s="24" t="s">
        <v>7</v>
      </c>
      <c r="E8" s="1">
        <v>144.967378</v>
      </c>
      <c r="G8" s="60" t="s">
        <v>21</v>
      </c>
      <c r="H8" s="61"/>
      <c r="I8" s="61"/>
      <c r="J8" s="61"/>
      <c r="K8" s="61"/>
      <c r="L8" s="61"/>
      <c r="M8" s="62"/>
    </row>
    <row r="9" spans="3:13" ht="22" x14ac:dyDescent="0.55000000000000004">
      <c r="C9" s="52"/>
      <c r="D9" s="24" t="s">
        <v>8</v>
      </c>
      <c r="E9" s="1">
        <v>282.9104249099841</v>
      </c>
      <c r="G9" s="63" t="s">
        <v>20</v>
      </c>
      <c r="H9" s="64"/>
      <c r="I9" s="64"/>
      <c r="J9" s="64"/>
      <c r="K9" s="64"/>
      <c r="L9" s="64"/>
      <c r="M9" s="65"/>
    </row>
    <row r="10" spans="3:13" ht="20.5" x14ac:dyDescent="0.55000000000000004">
      <c r="C10" s="52"/>
      <c r="D10" s="25" t="s">
        <v>9</v>
      </c>
      <c r="E10" s="2">
        <v>6</v>
      </c>
      <c r="G10" s="78" t="s">
        <v>371</v>
      </c>
      <c r="H10" s="79"/>
      <c r="I10" s="79"/>
      <c r="J10" s="79"/>
      <c r="K10" s="79"/>
      <c r="L10" s="79"/>
      <c r="M10" s="80"/>
    </row>
    <row r="11" spans="3:13" ht="21" thickBot="1" x14ac:dyDescent="0.6">
      <c r="C11" s="52" t="s">
        <v>133</v>
      </c>
      <c r="D11" s="24" t="s">
        <v>10</v>
      </c>
      <c r="E11" s="2">
        <v>367.85</v>
      </c>
      <c r="J11" s="5"/>
      <c r="K11" s="6"/>
    </row>
    <row r="12" spans="3:13" ht="20.5" x14ac:dyDescent="0.55000000000000004">
      <c r="C12" s="52"/>
      <c r="D12" s="24" t="s">
        <v>11</v>
      </c>
      <c r="E12" s="2">
        <v>33.822000000000003</v>
      </c>
      <c r="G12" s="66" t="s">
        <v>19</v>
      </c>
      <c r="H12" s="68"/>
    </row>
    <row r="13" spans="3:13" ht="18" customHeight="1" x14ac:dyDescent="0.45">
      <c r="C13" s="52"/>
      <c r="D13" s="26" t="s">
        <v>5</v>
      </c>
      <c r="E13" s="2">
        <v>0.27600000000000002</v>
      </c>
      <c r="G13" s="69"/>
      <c r="H13" s="71"/>
    </row>
    <row r="14" spans="3:13" ht="21" customHeight="1" x14ac:dyDescent="0.55000000000000004">
      <c r="C14" s="52"/>
      <c r="D14" s="24" t="s">
        <v>12</v>
      </c>
      <c r="E14" s="1">
        <v>114.04159300000001</v>
      </c>
      <c r="G14" s="69"/>
      <c r="H14" s="71"/>
    </row>
    <row r="15" spans="3:13" ht="21" customHeight="1" thickBot="1" x14ac:dyDescent="0.6">
      <c r="C15" s="52"/>
      <c r="D15" s="25" t="s">
        <v>13</v>
      </c>
      <c r="E15" s="2">
        <v>4</v>
      </c>
      <c r="G15" s="72"/>
      <c r="H15" s="74"/>
    </row>
    <row r="16" spans="3:13" ht="22" x14ac:dyDescent="0.55000000000000004">
      <c r="C16" s="52"/>
      <c r="D16" s="24" t="s">
        <v>14</v>
      </c>
      <c r="E16" s="2">
        <v>239.81</v>
      </c>
      <c r="G16" s="12" t="s">
        <v>53</v>
      </c>
      <c r="H16" s="3">
        <f>Parameters!L84</f>
        <v>6.928301073187193E-2</v>
      </c>
    </row>
    <row r="17" spans="3:5" ht="20.5" x14ac:dyDescent="0.55000000000000004">
      <c r="C17" s="52"/>
      <c r="D17" s="24" t="s">
        <v>15</v>
      </c>
      <c r="E17" s="1">
        <v>20.445350599441916</v>
      </c>
    </row>
    <row r="18" spans="3:5" ht="18.5" x14ac:dyDescent="0.45">
      <c r="C18" s="52" t="s">
        <v>134</v>
      </c>
      <c r="D18" s="24" t="s">
        <v>16</v>
      </c>
      <c r="E18" s="2">
        <v>343.15</v>
      </c>
    </row>
    <row r="19" spans="3:5" ht="18.5" x14ac:dyDescent="0.45">
      <c r="C19" s="52"/>
      <c r="D19" s="24" t="s">
        <v>17</v>
      </c>
      <c r="E19" s="2">
        <v>0.43769999999999998</v>
      </c>
    </row>
  </sheetData>
  <mergeCells count="10">
    <mergeCell ref="C3:E6"/>
    <mergeCell ref="C18:C19"/>
    <mergeCell ref="C11:C17"/>
    <mergeCell ref="C7:C10"/>
    <mergeCell ref="G6:M7"/>
    <mergeCell ref="G8:M8"/>
    <mergeCell ref="G9:M9"/>
    <mergeCell ref="G3:M5"/>
    <mergeCell ref="G12:H15"/>
    <mergeCell ref="G10:M10"/>
  </mergeCells>
  <hyperlinks>
    <hyperlink ref="G9" r:id="rId1"/>
    <hyperlink ref="G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A73" workbookViewId="0">
      <selection sqref="A1:H2"/>
    </sheetView>
  </sheetViews>
  <sheetFormatPr baseColWidth="10" defaultColWidth="11.54296875" defaultRowHeight="14.5" x14ac:dyDescent="0.35"/>
  <cols>
    <col min="1" max="2" width="11.54296875" style="7"/>
    <col min="3" max="3" width="14" style="7" customWidth="1"/>
    <col min="4" max="16384" width="11.54296875" style="7"/>
  </cols>
  <sheetData>
    <row r="1" spans="1:9" ht="14.5" customHeight="1" x14ac:dyDescent="0.35">
      <c r="A1" s="75" t="s">
        <v>4</v>
      </c>
      <c r="B1" s="75"/>
      <c r="C1" s="75"/>
      <c r="D1" s="75"/>
      <c r="E1" s="75"/>
      <c r="F1" s="75"/>
      <c r="G1" s="75"/>
      <c r="H1" s="75"/>
    </row>
    <row r="2" spans="1:9" ht="14.5" customHeight="1" x14ac:dyDescent="0.35">
      <c r="A2" s="75"/>
      <c r="B2" s="75"/>
      <c r="C2" s="75"/>
      <c r="D2" s="75"/>
      <c r="E2" s="75"/>
      <c r="F2" s="75"/>
      <c r="G2" s="75"/>
      <c r="H2" s="75"/>
    </row>
    <row r="4" spans="1:9" ht="18.5" x14ac:dyDescent="0.45">
      <c r="D4" s="10" t="s">
        <v>23</v>
      </c>
    </row>
    <row r="5" spans="1:9" x14ac:dyDescent="0.35">
      <c r="D5" s="7" t="s">
        <v>35</v>
      </c>
      <c r="E5" s="7" t="s">
        <v>36</v>
      </c>
      <c r="F5" s="7" t="s">
        <v>37</v>
      </c>
      <c r="G5" s="7" t="s">
        <v>38</v>
      </c>
      <c r="I5" s="7" t="s">
        <v>32</v>
      </c>
    </row>
    <row r="6" spans="1:9" ht="17.5" x14ac:dyDescent="0.45">
      <c r="C6" s="19" t="s">
        <v>41</v>
      </c>
      <c r="D6" s="17">
        <v>483.85928000000001</v>
      </c>
      <c r="E6" s="17">
        <v>76.117599999999996</v>
      </c>
      <c r="F6" s="7">
        <v>1</v>
      </c>
      <c r="G6" s="7">
        <v>-1</v>
      </c>
    </row>
    <row r="7" spans="1:9" ht="17.5" x14ac:dyDescent="0.45">
      <c r="C7" s="19" t="s">
        <v>42</v>
      </c>
      <c r="D7" s="17">
        <v>445.01241399999998</v>
      </c>
      <c r="E7" s="17">
        <v>35.4527</v>
      </c>
      <c r="F7" s="7">
        <v>1</v>
      </c>
      <c r="G7" s="7">
        <v>-1</v>
      </c>
    </row>
    <row r="8" spans="1:9" ht="17.5" x14ac:dyDescent="0.45">
      <c r="C8" s="19" t="s">
        <v>43</v>
      </c>
      <c r="D8" s="17">
        <v>900.740605257129</v>
      </c>
      <c r="E8" s="17">
        <v>126.9044</v>
      </c>
      <c r="F8" s="7">
        <v>1</v>
      </c>
      <c r="G8" s="7">
        <v>-1</v>
      </c>
    </row>
    <row r="9" spans="1:9" ht="16.5" x14ac:dyDescent="0.45">
      <c r="C9" s="20" t="s">
        <v>44</v>
      </c>
      <c r="D9" s="7">
        <v>23</v>
      </c>
      <c r="E9" s="7">
        <v>0</v>
      </c>
      <c r="F9" s="7">
        <v>1</v>
      </c>
      <c r="G9" s="7">
        <v>-1</v>
      </c>
      <c r="I9" s="7" t="s">
        <v>33</v>
      </c>
    </row>
    <row r="10" spans="1:9" ht="16.5" x14ac:dyDescent="0.45">
      <c r="C10" s="19" t="s">
        <v>45</v>
      </c>
      <c r="D10" s="18">
        <v>439.6</v>
      </c>
      <c r="E10" s="18">
        <v>227.51</v>
      </c>
      <c r="F10" s="7">
        <v>1</v>
      </c>
      <c r="G10" s="7">
        <v>-1</v>
      </c>
    </row>
    <row r="11" spans="1:9" ht="16.5" x14ac:dyDescent="0.45">
      <c r="C11" s="19" t="s">
        <v>46</v>
      </c>
      <c r="D11" s="17">
        <v>58.97</v>
      </c>
      <c r="E11" s="17">
        <v>26.4</v>
      </c>
      <c r="F11" s="7">
        <v>1</v>
      </c>
      <c r="G11" s="7">
        <v>-1</v>
      </c>
    </row>
    <row r="12" spans="1:9" x14ac:dyDescent="0.35">
      <c r="C12" s="21" t="s">
        <v>5</v>
      </c>
      <c r="D12" s="15">
        <v>0.37759999999999999</v>
      </c>
      <c r="E12" s="15">
        <v>0.17199999999999999</v>
      </c>
      <c r="F12" s="7">
        <v>1</v>
      </c>
      <c r="G12" s="7">
        <v>-1</v>
      </c>
    </row>
    <row r="13" spans="1:9" ht="17.5" x14ac:dyDescent="0.45">
      <c r="C13" s="19" t="s">
        <v>47</v>
      </c>
      <c r="D13" s="17">
        <v>188.01933</v>
      </c>
      <c r="E13" s="17">
        <v>34.032919999999997</v>
      </c>
      <c r="F13" s="7">
        <v>1</v>
      </c>
      <c r="G13" s="7">
        <v>-1</v>
      </c>
    </row>
    <row r="14" spans="1:9" ht="16.5" x14ac:dyDescent="0.45">
      <c r="C14" s="20" t="s">
        <v>48</v>
      </c>
      <c r="D14" s="7">
        <v>8</v>
      </c>
      <c r="E14" s="7">
        <v>1</v>
      </c>
      <c r="F14" s="7">
        <v>1</v>
      </c>
      <c r="G14" s="7">
        <v>-1</v>
      </c>
    </row>
    <row r="15" spans="1:9" ht="17.5" x14ac:dyDescent="0.45">
      <c r="C15" s="19" t="s">
        <v>49</v>
      </c>
      <c r="D15" s="17">
        <v>299.40119760479001</v>
      </c>
      <c r="E15" s="17">
        <v>107.53</v>
      </c>
      <c r="F15" s="7">
        <v>1</v>
      </c>
      <c r="G15" s="7">
        <v>-1</v>
      </c>
    </row>
    <row r="16" spans="1:9" ht="16.5" x14ac:dyDescent="0.45">
      <c r="C16" s="19" t="s">
        <v>50</v>
      </c>
      <c r="D16" s="17">
        <v>58.97</v>
      </c>
      <c r="E16" s="17">
        <v>1.2001441515297</v>
      </c>
      <c r="F16" s="7">
        <v>1</v>
      </c>
      <c r="G16" s="7">
        <v>-1</v>
      </c>
    </row>
    <row r="17" spans="3:18" x14ac:dyDescent="0.35">
      <c r="C17" s="19" t="s">
        <v>51</v>
      </c>
      <c r="D17" s="18">
        <v>413.3</v>
      </c>
      <c r="E17" s="18">
        <v>273.13</v>
      </c>
      <c r="F17" s="7">
        <v>1</v>
      </c>
      <c r="G17" s="7">
        <v>-1</v>
      </c>
    </row>
    <row r="18" spans="3:18" x14ac:dyDescent="0.35">
      <c r="C18" s="19" t="s">
        <v>52</v>
      </c>
      <c r="D18" s="7">
        <v>9.5820000000000007</v>
      </c>
      <c r="E18" s="7">
        <v>7.0000000000000001E-3</v>
      </c>
      <c r="F18" s="7">
        <v>1</v>
      </c>
      <c r="G18" s="7">
        <v>-1</v>
      </c>
    </row>
    <row r="19" spans="3:18" x14ac:dyDescent="0.35">
      <c r="C19" s="14"/>
    </row>
    <row r="20" spans="3:18" x14ac:dyDescent="0.35">
      <c r="C20" s="14"/>
    </row>
    <row r="21" spans="3:18" ht="18.5" x14ac:dyDescent="0.45">
      <c r="C21" s="14"/>
      <c r="D21" s="11" t="s">
        <v>34</v>
      </c>
    </row>
    <row r="22" spans="3:18" x14ac:dyDescent="0.35">
      <c r="C22" s="14"/>
      <c r="D22" s="8" t="s">
        <v>0</v>
      </c>
      <c r="E22" s="8" t="s">
        <v>1</v>
      </c>
      <c r="F22" s="8" t="s">
        <v>2</v>
      </c>
      <c r="G22" s="8" t="s">
        <v>3</v>
      </c>
      <c r="I22" s="7" t="s">
        <v>39</v>
      </c>
    </row>
    <row r="23" spans="3:18" ht="16.5" x14ac:dyDescent="0.45">
      <c r="C23" s="22" t="s">
        <v>54</v>
      </c>
      <c r="D23" s="7">
        <v>0.98</v>
      </c>
      <c r="E23" s="9">
        <v>1E-4</v>
      </c>
      <c r="F23" s="7">
        <v>1</v>
      </c>
      <c r="G23" s="7">
        <v>-1</v>
      </c>
    </row>
    <row r="26" spans="3:18" x14ac:dyDescent="0.35">
      <c r="I26" s="7" t="s">
        <v>40</v>
      </c>
    </row>
    <row r="28" spans="3:18" ht="18.5" x14ac:dyDescent="0.45">
      <c r="D28" s="10" t="s">
        <v>55</v>
      </c>
    </row>
    <row r="29" spans="3:18" ht="16.5" x14ac:dyDescent="0.45">
      <c r="D29" s="13" t="s">
        <v>71</v>
      </c>
      <c r="E29" s="7" t="s">
        <v>69</v>
      </c>
      <c r="R29" s="7" t="s">
        <v>70</v>
      </c>
    </row>
    <row r="30" spans="3:18" ht="16.5" x14ac:dyDescent="0.45">
      <c r="D30" s="7" t="s">
        <v>56</v>
      </c>
      <c r="E30" s="7" t="s">
        <v>57</v>
      </c>
      <c r="F30" s="7" t="s">
        <v>58</v>
      </c>
      <c r="G30" s="7" t="s">
        <v>59</v>
      </c>
      <c r="H30" s="7" t="s">
        <v>60</v>
      </c>
      <c r="I30" s="7" t="s">
        <v>61</v>
      </c>
      <c r="J30" s="7" t="s">
        <v>62</v>
      </c>
      <c r="K30" s="7" t="s">
        <v>63</v>
      </c>
      <c r="L30" s="7" t="s">
        <v>64</v>
      </c>
      <c r="M30" s="7" t="s">
        <v>65</v>
      </c>
      <c r="N30" s="7" t="s">
        <v>66</v>
      </c>
      <c r="O30" s="7" t="s">
        <v>67</v>
      </c>
      <c r="P30" s="7" t="s">
        <v>68</v>
      </c>
    </row>
    <row r="31" spans="3:18" ht="16.5" x14ac:dyDescent="0.45">
      <c r="C31" s="14" t="s">
        <v>72</v>
      </c>
      <c r="D31" s="16">
        <v>2.8204479129545001</v>
      </c>
      <c r="E31" s="16">
        <v>3.0997506635892999E-2</v>
      </c>
      <c r="F31" s="16">
        <v>2.4133268742634102</v>
      </c>
      <c r="G31" s="16">
        <v>-1.4300856448978101</v>
      </c>
      <c r="H31" s="16">
        <v>2.2313594033450301</v>
      </c>
      <c r="I31" s="16">
        <v>-1.7280035775615299</v>
      </c>
      <c r="J31" s="16">
        <v>0.54959341261080097</v>
      </c>
      <c r="K31" s="16">
        <v>2.5626609585271001</v>
      </c>
      <c r="L31" s="16">
        <v>-5.6806262714534997E-2</v>
      </c>
      <c r="M31" s="16">
        <v>0.103583709345939</v>
      </c>
      <c r="N31" s="16">
        <v>0.94332136191358396</v>
      </c>
      <c r="O31" s="16">
        <v>-0.73009247189419002</v>
      </c>
      <c r="P31" s="16">
        <v>-3.7916452153221498</v>
      </c>
      <c r="R31" s="16">
        <v>-5.0735086239731997</v>
      </c>
    </row>
    <row r="32" spans="3:18" ht="16.5" x14ac:dyDescent="0.45">
      <c r="C32" s="14" t="s">
        <v>73</v>
      </c>
      <c r="D32" s="16">
        <v>-6.9052597586607796</v>
      </c>
      <c r="E32" s="16">
        <v>2.5194219025382298</v>
      </c>
      <c r="F32" s="16">
        <v>3.1769446114626798</v>
      </c>
      <c r="G32" s="16">
        <v>0.498232086443543</v>
      </c>
      <c r="H32" s="16">
        <v>-2.1290081468373399</v>
      </c>
      <c r="I32" s="16">
        <v>0.55831976698945496</v>
      </c>
      <c r="J32" s="16">
        <v>0.59172991229693905</v>
      </c>
      <c r="K32" s="16">
        <v>2.24858711218755</v>
      </c>
      <c r="L32" s="16">
        <v>4.0926424988978898</v>
      </c>
      <c r="M32" s="16">
        <v>-3.3916127146020201</v>
      </c>
      <c r="N32" s="16">
        <v>-0.24958442210481599</v>
      </c>
      <c r="O32" s="16">
        <v>-2.1341010730652001E-2</v>
      </c>
      <c r="P32" s="16">
        <v>-2.1635574139012301</v>
      </c>
      <c r="R32" s="16">
        <v>1.33973956174042</v>
      </c>
    </row>
    <row r="33" spans="3:18" ht="16.5" x14ac:dyDescent="0.45">
      <c r="C33" s="14" t="s">
        <v>74</v>
      </c>
      <c r="D33" s="16">
        <v>2.8665312881288498</v>
      </c>
      <c r="E33" s="16">
        <v>0.32618957849223901</v>
      </c>
      <c r="F33" s="16">
        <v>1.0088646981098699</v>
      </c>
      <c r="G33" s="16">
        <v>-1.2384361052160899</v>
      </c>
      <c r="H33" s="16">
        <v>1.9571355264130901</v>
      </c>
      <c r="I33" s="16">
        <v>-3.2288543978113003E-2</v>
      </c>
      <c r="J33" s="16">
        <v>0.45765550054605197</v>
      </c>
      <c r="K33" s="16">
        <v>3.00390842678918</v>
      </c>
      <c r="L33" s="16">
        <v>1.15738389504155</v>
      </c>
      <c r="M33" s="16">
        <v>0.79344164999776301</v>
      </c>
      <c r="N33" s="16">
        <v>1.40094720725722</v>
      </c>
      <c r="O33" s="16">
        <v>-0.70576249317264905</v>
      </c>
      <c r="P33" s="16">
        <v>-1.1727430950931099</v>
      </c>
      <c r="R33" s="16">
        <v>-2.4416496158780001</v>
      </c>
    </row>
    <row r="34" spans="3:18" ht="16.5" x14ac:dyDescent="0.45">
      <c r="C34" s="14" t="s">
        <v>75</v>
      </c>
      <c r="D34" s="16">
        <v>1.26097885076747</v>
      </c>
      <c r="E34" s="16">
        <v>1.3800896766517901</v>
      </c>
      <c r="F34" s="16">
        <v>-1.8397663386390499</v>
      </c>
      <c r="G34" s="16">
        <v>-1.4478265227017399</v>
      </c>
      <c r="H34" s="16">
        <v>0.78628389947746802</v>
      </c>
      <c r="I34" s="16">
        <v>-0.237016485856654</v>
      </c>
      <c r="J34" s="16">
        <v>3.7941230994020998</v>
      </c>
      <c r="K34" s="16">
        <v>0.97914896985991695</v>
      </c>
      <c r="L34" s="16">
        <v>-1.6868076863633401</v>
      </c>
      <c r="M34" s="16">
        <v>-3.3487247925027299</v>
      </c>
      <c r="N34" s="16">
        <v>-0.84011390885697101</v>
      </c>
      <c r="O34" s="16">
        <v>0.48737331899436298</v>
      </c>
      <c r="P34" s="16">
        <v>1.0920212385243599</v>
      </c>
      <c r="R34" s="16">
        <v>1.51116174956258</v>
      </c>
    </row>
    <row r="35" spans="3:18" ht="16.5" x14ac:dyDescent="0.45">
      <c r="C35" s="14" t="s">
        <v>76</v>
      </c>
      <c r="D35" s="16">
        <v>-0.114842768992024</v>
      </c>
      <c r="E35" s="16">
        <v>-3.9640360021954001E-2</v>
      </c>
      <c r="F35" s="16">
        <v>0.61139220000448202</v>
      </c>
      <c r="G35" s="16">
        <v>-9.8289806495773999E-2</v>
      </c>
      <c r="H35" s="16">
        <v>1.15980850273172</v>
      </c>
      <c r="I35" s="16">
        <v>-0.11931657398046901</v>
      </c>
      <c r="J35" s="16">
        <v>-0.27552580009823502</v>
      </c>
      <c r="K35" s="16">
        <v>0.45801850392180299</v>
      </c>
      <c r="L35" s="16">
        <v>0.394226785415982</v>
      </c>
      <c r="M35" s="16">
        <v>-1.19009506873175</v>
      </c>
      <c r="N35" s="16">
        <v>0.25135197923661001</v>
      </c>
      <c r="O35" s="16">
        <v>-0.31612126118781803</v>
      </c>
      <c r="P35" s="16">
        <v>-2.0046894094521499</v>
      </c>
      <c r="R35" s="16">
        <v>-2.2401391917710698</v>
      </c>
    </row>
    <row r="36" spans="3:18" ht="16.5" x14ac:dyDescent="0.45">
      <c r="C36" s="14" t="s">
        <v>77</v>
      </c>
      <c r="D36" s="16">
        <v>4.2840295089864998E-2</v>
      </c>
      <c r="E36" s="16">
        <v>-2.9566123608183999E-2</v>
      </c>
      <c r="F36" s="16">
        <v>0.102169074974802</v>
      </c>
      <c r="G36" s="16">
        <v>2.0089370499030999E-2</v>
      </c>
      <c r="H36" s="16">
        <v>0.434450110478731</v>
      </c>
      <c r="I36" s="16">
        <v>-7.4273695607327994E-2</v>
      </c>
      <c r="J36" s="16">
        <v>-8.7012595214389005E-2</v>
      </c>
      <c r="K36" s="16">
        <v>-5.2426262437677999E-2</v>
      </c>
      <c r="L36" s="16">
        <v>0.162760703753</v>
      </c>
      <c r="M36" s="16">
        <v>-0.212523063708908</v>
      </c>
      <c r="N36" s="16">
        <v>7.4180987400412998E-2</v>
      </c>
      <c r="O36" s="16">
        <v>-0.22856818138347401</v>
      </c>
      <c r="P36" s="16">
        <v>0.199343450997402</v>
      </c>
      <c r="R36" s="16">
        <v>-5.0329287369405E-2</v>
      </c>
    </row>
    <row r="37" spans="3:18" ht="16.5" x14ac:dyDescent="0.45">
      <c r="C37" s="14" t="s">
        <v>78</v>
      </c>
      <c r="D37" s="16">
        <v>-0.13538620343299601</v>
      </c>
      <c r="E37" s="16">
        <v>0.42653701585311099</v>
      </c>
      <c r="F37" s="16">
        <v>0.56467730665120297</v>
      </c>
      <c r="G37" s="16">
        <v>0.22642642496983301</v>
      </c>
      <c r="H37" s="16">
        <v>0.451421661804424</v>
      </c>
      <c r="I37" s="16">
        <v>0.25200051827625303</v>
      </c>
      <c r="J37" s="16">
        <v>0.225243271455074</v>
      </c>
      <c r="K37" s="16">
        <v>0.84190557452586801</v>
      </c>
      <c r="L37" s="16">
        <v>-0.36080098433365698</v>
      </c>
      <c r="M37" s="16">
        <v>-0.37796552835666802</v>
      </c>
      <c r="N37" s="16">
        <v>-1.1399644963342E-2</v>
      </c>
      <c r="O37" s="16">
        <v>-0.12826828531328099</v>
      </c>
      <c r="P37" s="16">
        <v>0.18646827633841301</v>
      </c>
      <c r="R37" s="16">
        <v>1.3119064926638599</v>
      </c>
    </row>
    <row r="38" spans="3:18" ht="16.5" x14ac:dyDescent="0.45">
      <c r="C38" s="14" t="s">
        <v>79</v>
      </c>
      <c r="D38" s="16">
        <v>0.59239947450096397</v>
      </c>
      <c r="E38" s="16">
        <v>0.88911199900844695</v>
      </c>
      <c r="F38" s="16">
        <v>-0.87400652338812701</v>
      </c>
      <c r="G38" s="16">
        <v>-0.86052268892131101</v>
      </c>
      <c r="H38" s="16">
        <v>1.66156825014526</v>
      </c>
      <c r="I38" s="16">
        <v>1.15286845641921</v>
      </c>
      <c r="J38" s="16">
        <v>1.3711855400692401</v>
      </c>
      <c r="K38" s="16">
        <v>0.22365176654004801</v>
      </c>
      <c r="L38" s="16">
        <v>0.71548620665400198</v>
      </c>
      <c r="M38" s="16">
        <v>-1.0712960041138599</v>
      </c>
      <c r="N38" s="16">
        <v>-0.44823553964114299</v>
      </c>
      <c r="O38" s="16">
        <v>0.40841150644451601</v>
      </c>
      <c r="P38" s="16">
        <v>0.62687878608819603</v>
      </c>
      <c r="R38" s="16">
        <v>1.69590885743922</v>
      </c>
    </row>
    <row r="39" spans="3:18" ht="16.5" x14ac:dyDescent="0.45">
      <c r="C39" s="14" t="s">
        <v>80</v>
      </c>
      <c r="D39" s="16">
        <v>-0.107831820279656</v>
      </c>
      <c r="E39" s="16">
        <v>-2.0523736396811001E-2</v>
      </c>
      <c r="F39" s="16">
        <v>0.52346254521634294</v>
      </c>
      <c r="G39" s="16">
        <v>-6.1486869345865003E-2</v>
      </c>
      <c r="H39" s="16">
        <v>0.80644636260536295</v>
      </c>
      <c r="I39" s="16">
        <v>-5.9269704293000004E-4</v>
      </c>
      <c r="J39" s="16">
        <v>-0.20728273682817699</v>
      </c>
      <c r="K39" s="16">
        <v>0.32589864834526999</v>
      </c>
      <c r="L39" s="16">
        <v>0.32979554594870902</v>
      </c>
      <c r="M39" s="16">
        <v>-0.82876859843179596</v>
      </c>
      <c r="N39" s="16">
        <v>0.18863124126373201</v>
      </c>
      <c r="O39" s="16">
        <v>-0.20972319904636799</v>
      </c>
      <c r="P39" s="16">
        <v>9.6240052332448496</v>
      </c>
      <c r="R39" s="16">
        <v>9.4701497988634102</v>
      </c>
    </row>
    <row r="40" spans="3:18" ht="16.5" x14ac:dyDescent="0.45">
      <c r="C40" s="14" t="s">
        <v>81</v>
      </c>
      <c r="D40" s="16">
        <v>-2.50988769736573</v>
      </c>
      <c r="E40" s="16">
        <v>-0.462981064038955</v>
      </c>
      <c r="F40" s="16">
        <v>1.7201698966094801</v>
      </c>
      <c r="G40" s="16">
        <v>-0.90887084589195599</v>
      </c>
      <c r="H40" s="16">
        <v>1.95998524411588</v>
      </c>
      <c r="I40" s="16">
        <v>-1.9976583555854399</v>
      </c>
      <c r="J40" s="16">
        <v>-0.59292512747114101</v>
      </c>
      <c r="K40" s="16">
        <v>3.7824752658179199</v>
      </c>
      <c r="L40" s="16">
        <v>-0.48504189926821301</v>
      </c>
      <c r="M40" s="16">
        <v>-5.0069949164307603</v>
      </c>
      <c r="N40" s="16">
        <v>-0.93157402663198696</v>
      </c>
      <c r="O40" s="16">
        <v>0.29119353335527898</v>
      </c>
      <c r="P40" s="16">
        <v>0.65496901894197801</v>
      </c>
      <c r="R40" s="16">
        <v>-1.6461872209844901</v>
      </c>
    </row>
    <row r="42" spans="3:18" ht="18.5" x14ac:dyDescent="0.45">
      <c r="D42" s="10" t="s">
        <v>82</v>
      </c>
    </row>
    <row r="43" spans="3:18" ht="16.5" x14ac:dyDescent="0.45">
      <c r="D43" s="13" t="s">
        <v>83</v>
      </c>
      <c r="O43" s="7" t="s">
        <v>94</v>
      </c>
    </row>
    <row r="44" spans="3:18" ht="16.5" x14ac:dyDescent="0.45">
      <c r="D44" s="7" t="s">
        <v>84</v>
      </c>
      <c r="E44" s="7" t="s">
        <v>85</v>
      </c>
      <c r="F44" s="7" t="s">
        <v>86</v>
      </c>
      <c r="G44" s="7" t="s">
        <v>87</v>
      </c>
      <c r="H44" s="7" t="s">
        <v>88</v>
      </c>
      <c r="I44" s="7" t="s">
        <v>89</v>
      </c>
      <c r="J44" s="7" t="s">
        <v>90</v>
      </c>
      <c r="K44" s="7" t="s">
        <v>91</v>
      </c>
      <c r="L44" s="7" t="s">
        <v>92</v>
      </c>
      <c r="M44" s="7" t="s">
        <v>93</v>
      </c>
    </row>
    <row r="45" spans="3:18" ht="16.5" x14ac:dyDescent="0.45">
      <c r="C45" s="14" t="s">
        <v>95</v>
      </c>
      <c r="D45" s="16">
        <v>-2.1758183846875001E-2</v>
      </c>
      <c r="E45" s="16">
        <v>1.4013891597590001E-2</v>
      </c>
      <c r="F45" s="16">
        <v>-4.62206732492E-4</v>
      </c>
      <c r="G45" s="16">
        <v>0.212629575335885</v>
      </c>
      <c r="H45" s="16">
        <v>1.46198204835545</v>
      </c>
      <c r="I45" s="16">
        <v>0.73773218371490701</v>
      </c>
      <c r="J45" s="16">
        <v>0.30583697946426502</v>
      </c>
      <c r="K45" s="16">
        <v>0.207250548016821</v>
      </c>
      <c r="L45" s="16">
        <v>-1.8123733537428099</v>
      </c>
      <c r="M45" s="16">
        <v>-8.6416320822000001E-3</v>
      </c>
      <c r="N45" s="16"/>
      <c r="O45" s="16">
        <v>-1.1339044151132001</v>
      </c>
    </row>
    <row r="46" spans="3:18" ht="16.5" x14ac:dyDescent="0.45">
      <c r="C46" s="14" t="s">
        <v>96</v>
      </c>
      <c r="D46" s="16">
        <v>0.66592863170802197</v>
      </c>
      <c r="E46" s="16">
        <v>0.47677802229728999</v>
      </c>
      <c r="F46" s="16">
        <v>-0.50688156552499997</v>
      </c>
      <c r="G46" s="16">
        <v>-2.5087968984603601</v>
      </c>
      <c r="H46" s="16">
        <v>-1.7878269291740001E-3</v>
      </c>
      <c r="I46" s="16">
        <v>-0.65822616076941898</v>
      </c>
      <c r="J46" s="16">
        <v>-1.6559957735994399</v>
      </c>
      <c r="K46" s="16">
        <v>2.56287115285925</v>
      </c>
      <c r="L46" s="16">
        <v>-0.35218589045527099</v>
      </c>
      <c r="M46" s="16">
        <v>0.12994997053019999</v>
      </c>
      <c r="N46" s="16"/>
      <c r="O46" s="16">
        <v>0.46257971328465802</v>
      </c>
    </row>
    <row r="47" spans="3:18" ht="16.5" x14ac:dyDescent="0.45">
      <c r="C47" s="14" t="s">
        <v>97</v>
      </c>
      <c r="D47" s="16">
        <v>-1.62766346109945</v>
      </c>
      <c r="E47" s="16">
        <v>0.12719651439211099</v>
      </c>
      <c r="F47" s="16">
        <v>1.69105300550469</v>
      </c>
      <c r="G47" s="16">
        <v>-0.17222741880223</v>
      </c>
      <c r="H47" s="16">
        <v>-0.43783359276700701</v>
      </c>
      <c r="I47" s="16">
        <v>3.9958518542608301</v>
      </c>
      <c r="J47" s="16">
        <v>0.76688378990343398</v>
      </c>
      <c r="K47" s="16">
        <v>0.68100324864760697</v>
      </c>
      <c r="L47" s="16">
        <v>-0.91682724894502798</v>
      </c>
      <c r="M47" s="16">
        <v>0.274827777002981</v>
      </c>
      <c r="N47" s="16"/>
      <c r="O47" s="16">
        <v>-2.2482335940411602</v>
      </c>
    </row>
    <row r="48" spans="3:18" ht="16.5" x14ac:dyDescent="0.45">
      <c r="C48" s="14" t="s">
        <v>98</v>
      </c>
      <c r="D48" s="16">
        <v>0.38450126193553202</v>
      </c>
      <c r="E48" s="16">
        <v>0.345734813524814</v>
      </c>
      <c r="F48" s="16">
        <v>-0.241726268238588</v>
      </c>
      <c r="G48" s="16">
        <v>-2.0069536066506299</v>
      </c>
      <c r="H48" s="16">
        <v>-0.55461328573223101</v>
      </c>
      <c r="I48" s="16">
        <v>3.2307281413675</v>
      </c>
      <c r="J48" s="16">
        <v>-0.70445153381144299</v>
      </c>
      <c r="K48" s="16">
        <v>2.7274374203518001</v>
      </c>
      <c r="L48" s="16">
        <v>8.2251011648800006E-3</v>
      </c>
      <c r="M48" s="16">
        <v>0.18938128686774799</v>
      </c>
      <c r="N48" s="16"/>
      <c r="O48" s="16">
        <v>0.14987189499765</v>
      </c>
    </row>
    <row r="50" spans="3:10" ht="18.5" x14ac:dyDescent="0.45">
      <c r="D50" s="10" t="s">
        <v>110</v>
      </c>
    </row>
    <row r="51" spans="3:10" ht="16.5" x14ac:dyDescent="0.45">
      <c r="D51" s="13" t="s">
        <v>100</v>
      </c>
      <c r="I51" s="7" t="s">
        <v>99</v>
      </c>
    </row>
    <row r="52" spans="3:10" ht="16.5" x14ac:dyDescent="0.45">
      <c r="D52" s="7" t="s">
        <v>101</v>
      </c>
      <c r="E52" s="7" t="s">
        <v>102</v>
      </c>
      <c r="F52" s="7" t="s">
        <v>103</v>
      </c>
      <c r="G52" s="7" t="s">
        <v>104</v>
      </c>
    </row>
    <row r="53" spans="3:10" ht="16.5" x14ac:dyDescent="0.45">
      <c r="C53" s="14" t="s">
        <v>105</v>
      </c>
      <c r="D53" s="16">
        <v>2.1924833648046702</v>
      </c>
      <c r="E53" s="16">
        <v>1.9085250137066201</v>
      </c>
      <c r="F53" s="16">
        <v>-4.1856514652397303</v>
      </c>
      <c r="G53" s="16">
        <v>-1.66462091433242</v>
      </c>
      <c r="H53" s="16"/>
      <c r="I53" s="16">
        <v>2.9549229583684999E-2</v>
      </c>
    </row>
    <row r="54" spans="3:10" ht="16.5" x14ac:dyDescent="0.45">
      <c r="C54" s="14" t="s">
        <v>106</v>
      </c>
      <c r="D54" s="16">
        <v>2.9399293230591002</v>
      </c>
      <c r="E54" s="16">
        <v>-0.29329029675798302</v>
      </c>
      <c r="F54" s="16">
        <v>3.1465459479492202</v>
      </c>
      <c r="G54" s="16">
        <v>6.3134476459965005E-2</v>
      </c>
      <c r="H54" s="16"/>
      <c r="I54" s="16">
        <v>3.2858462865294298</v>
      </c>
    </row>
    <row r="55" spans="3:10" ht="16.5" x14ac:dyDescent="0.45">
      <c r="C55" s="14" t="s">
        <v>107</v>
      </c>
      <c r="D55" s="16">
        <v>-0.107613956753268</v>
      </c>
      <c r="E55" s="16">
        <v>0.66737568438503503</v>
      </c>
      <c r="F55" s="16">
        <v>-0.52949883622004201</v>
      </c>
      <c r="G55" s="16">
        <v>-1.0421352176585199</v>
      </c>
      <c r="H55" s="16"/>
      <c r="I55" s="16">
        <v>0.93578447020343802</v>
      </c>
    </row>
    <row r="56" spans="3:10" ht="16.5" x14ac:dyDescent="0.45">
      <c r="C56" s="14" t="s">
        <v>108</v>
      </c>
      <c r="D56" s="16">
        <v>3.3326900169759202</v>
      </c>
      <c r="E56" s="16">
        <v>0.56877765773818001</v>
      </c>
      <c r="F56" s="16">
        <v>-3.5979071052022098</v>
      </c>
      <c r="G56" s="16">
        <v>-2.1924630038024899</v>
      </c>
      <c r="H56" s="16"/>
      <c r="I56" s="16">
        <v>-0.40484058581013599</v>
      </c>
    </row>
    <row r="57" spans="3:10" ht="16.5" x14ac:dyDescent="0.45">
      <c r="C57" s="14" t="s">
        <v>109</v>
      </c>
      <c r="D57" s="16">
        <v>2.7013412485910502</v>
      </c>
      <c r="E57" s="16">
        <v>0.40508228431906301</v>
      </c>
      <c r="F57" s="16">
        <v>-2.8388240696790299</v>
      </c>
      <c r="G57" s="16">
        <v>-2.3881810464301898</v>
      </c>
      <c r="H57" s="16"/>
      <c r="I57" s="16">
        <v>3.5662344001316001E-2</v>
      </c>
    </row>
    <row r="59" spans="3:10" ht="18.5" x14ac:dyDescent="0.45">
      <c r="D59" s="10" t="s">
        <v>111</v>
      </c>
    </row>
    <row r="60" spans="3:10" ht="16.5" x14ac:dyDescent="0.45">
      <c r="D60" s="13" t="s">
        <v>112</v>
      </c>
      <c r="J60" s="7" t="s">
        <v>119</v>
      </c>
    </row>
    <row r="61" spans="3:10" ht="16.5" x14ac:dyDescent="0.45">
      <c r="D61" s="7" t="s">
        <v>113</v>
      </c>
      <c r="E61" s="7" t="s">
        <v>114</v>
      </c>
      <c r="F61" s="7" t="s">
        <v>115</v>
      </c>
      <c r="G61" s="7" t="s">
        <v>116</v>
      </c>
      <c r="H61" s="7" t="s">
        <v>117</v>
      </c>
    </row>
    <row r="62" spans="3:10" x14ac:dyDescent="0.35">
      <c r="C62" s="14" t="s">
        <v>118</v>
      </c>
      <c r="D62" s="16">
        <v>-1.4838249840025499</v>
      </c>
      <c r="E62" s="16">
        <v>-0.31523564657616798</v>
      </c>
      <c r="F62" s="16">
        <v>-0.49518935356765098</v>
      </c>
      <c r="G62" s="16">
        <v>-0.19558609772379701</v>
      </c>
      <c r="H62" s="16">
        <v>0.24602034482406099</v>
      </c>
      <c r="I62" s="16"/>
      <c r="J62" s="16">
        <v>0.61106438436841803</v>
      </c>
    </row>
    <row r="64" spans="3:10" ht="18.5" x14ac:dyDescent="0.45">
      <c r="D64" s="10" t="s">
        <v>121</v>
      </c>
    </row>
    <row r="65" spans="4:10" x14ac:dyDescent="0.35">
      <c r="D65" s="7" t="s">
        <v>122</v>
      </c>
    </row>
    <row r="69" spans="4:10" x14ac:dyDescent="0.35">
      <c r="D69" s="7" t="s">
        <v>124</v>
      </c>
    </row>
    <row r="73" spans="4:10" ht="18.5" x14ac:dyDescent="0.45">
      <c r="D73" s="10" t="s">
        <v>120</v>
      </c>
    </row>
    <row r="74" spans="4:10" x14ac:dyDescent="0.35">
      <c r="D74" s="13" t="s">
        <v>24</v>
      </c>
    </row>
    <row r="75" spans="4:10" x14ac:dyDescent="0.35">
      <c r="E75" s="13" t="s">
        <v>25</v>
      </c>
    </row>
    <row r="76" spans="4:10" x14ac:dyDescent="0.35">
      <c r="F76" s="13" t="s">
        <v>26</v>
      </c>
    </row>
    <row r="77" spans="4:10" x14ac:dyDescent="0.35">
      <c r="G77" s="13" t="s">
        <v>27</v>
      </c>
    </row>
    <row r="78" spans="4:10" x14ac:dyDescent="0.35">
      <c r="H78" s="13" t="s">
        <v>28</v>
      </c>
    </row>
    <row r="79" spans="4:10" x14ac:dyDescent="0.35">
      <c r="I79" s="13" t="s">
        <v>29</v>
      </c>
    </row>
    <row r="80" spans="4:10" x14ac:dyDescent="0.35">
      <c r="J80" s="13" t="s">
        <v>123</v>
      </c>
    </row>
    <row r="81" spans="4:12" x14ac:dyDescent="0.35">
      <c r="K81" s="13" t="s">
        <v>30</v>
      </c>
    </row>
    <row r="82" spans="4:12" x14ac:dyDescent="0.35">
      <c r="L82" s="13" t="s">
        <v>31</v>
      </c>
    </row>
    <row r="83" spans="4:12" ht="16.5" x14ac:dyDescent="0.45">
      <c r="D83" s="7" t="s">
        <v>125</v>
      </c>
      <c r="E83" s="14" t="s">
        <v>126</v>
      </c>
      <c r="F83" s="14" t="s">
        <v>127</v>
      </c>
      <c r="G83" s="14" t="s">
        <v>128</v>
      </c>
      <c r="H83" s="14" t="s">
        <v>129</v>
      </c>
      <c r="I83" s="14" t="s">
        <v>130</v>
      </c>
      <c r="J83" s="14" t="s">
        <v>131</v>
      </c>
      <c r="K83" s="14" t="s">
        <v>118</v>
      </c>
      <c r="L83" s="22" t="s">
        <v>54</v>
      </c>
    </row>
    <row r="84" spans="4:12" x14ac:dyDescent="0.35">
      <c r="D84" s="15">
        <f>(F6-G6)*(Calculator!E7-E6)/(D6-E6)+G6</f>
        <v>-0.4152826367910194</v>
      </c>
      <c r="E84" s="15" cm="1">
        <f t="array" ref="E84:E93">MMULT(D31:P40,D84:D96)+R31:R40</f>
        <v>-2.0629108433219741</v>
      </c>
      <c r="F84" s="15">
        <f>2/(1+EXP(-2*E84))-1</f>
        <v>-0.96821293069048875</v>
      </c>
      <c r="G84" s="15" cm="1">
        <f t="array" ref="G84:G87">MMULT(D45:M48,F84:F93)+O45:O48</f>
        <v>-2.3926545516662099</v>
      </c>
      <c r="H84" s="15">
        <f t="shared" ref="H84:J88" si="0">2/(1+EXP(-2*G84))-1</f>
        <v>-0.98343525742201465</v>
      </c>
      <c r="I84" s="15" cm="1">
        <f t="array" ref="I84:I88">MMULT(D53:G57,H84:H87)+I53:I57</f>
        <v>1.882565041412803</v>
      </c>
      <c r="J84" s="15">
        <f t="shared" si="0"/>
        <v>0.95471970247648286</v>
      </c>
      <c r="K84" s="15" cm="1">
        <f t="array" ref="K84">MMULT(D62:H62,J84:J88)+J62</f>
        <v>-0.85879577358532111</v>
      </c>
      <c r="L84" s="15">
        <f>(D23-E23)*(K84-G23)/(F23-G23)+E23</f>
        <v>6.928301073187193E-2</v>
      </c>
    </row>
    <row r="85" spans="4:12" x14ac:dyDescent="0.35">
      <c r="D85" s="15">
        <f>(F7-G7)*(Calculator!E8-E7)/(D7-E7)+G7</f>
        <v>-0.46520776210914139</v>
      </c>
      <c r="E85" s="15">
        <v>0.18631163278875662</v>
      </c>
      <c r="F85" s="15">
        <f t="shared" ref="F85:F93" si="1">2/(1+EXP(-2*E85))-1</f>
        <v>0.18418539894741581</v>
      </c>
      <c r="G85" s="15">
        <v>-0.25629336689884991</v>
      </c>
      <c r="H85" s="15">
        <f t="shared" si="0"/>
        <v>-0.25082533842507493</v>
      </c>
      <c r="I85" s="15">
        <v>-2.6673537545716908</v>
      </c>
      <c r="J85" s="15">
        <f t="shared" si="0"/>
        <v>-0.99040362698985818</v>
      </c>
      <c r="K85" s="15"/>
      <c r="L85" s="15"/>
    </row>
    <row r="86" spans="4:12" x14ac:dyDescent="0.35">
      <c r="D86" s="15">
        <f>(F8-G8)*(Calculator!E9-E8)/(D8-E8)+G8</f>
        <v>-0.59679833057656784</v>
      </c>
      <c r="E86" s="15">
        <v>-2.2845007127571657</v>
      </c>
      <c r="F86" s="15">
        <f t="shared" si="1"/>
        <v>-0.97947618112135659</v>
      </c>
      <c r="G86" s="15">
        <v>-2.7896465635877683</v>
      </c>
      <c r="H86" s="15">
        <f t="shared" si="0"/>
        <v>-0.99247793119263483</v>
      </c>
      <c r="I86" s="15">
        <v>1.608662884921265</v>
      </c>
      <c r="J86" s="15">
        <f t="shared" si="0"/>
        <v>0.92296219197975904</v>
      </c>
      <c r="K86" s="15"/>
      <c r="L86" s="15"/>
    </row>
    <row r="87" spans="4:12" x14ac:dyDescent="0.35">
      <c r="D87" s="15">
        <f>(F9-G9)*(Calculator!E10-E9)/(D9-E9)+G9</f>
        <v>-0.47826086956521741</v>
      </c>
      <c r="E87" s="15">
        <v>0.86027094066357979</v>
      </c>
      <c r="F87" s="15">
        <f t="shared" si="1"/>
        <v>0.69639724182631535</v>
      </c>
      <c r="G87" s="15">
        <v>-0.20323121381975781</v>
      </c>
      <c r="H87" s="15">
        <f t="shared" si="0"/>
        <v>-0.20047866559711847</v>
      </c>
      <c r="I87" s="15">
        <v>0.18539615871431475</v>
      </c>
      <c r="J87" s="15">
        <f t="shared" si="0"/>
        <v>0.18330083274883879</v>
      </c>
      <c r="K87" s="15"/>
      <c r="L87" s="15"/>
    </row>
    <row r="88" spans="4:12" x14ac:dyDescent="0.35">
      <c r="D88" s="15">
        <f>(F10-G10)*(Calculator!E11-E10)/(D10-E10)+G10</f>
        <v>0.32340044320807215</v>
      </c>
      <c r="E88" s="15">
        <v>-0.80355880254091927</v>
      </c>
      <c r="F88" s="15">
        <f t="shared" si="1"/>
        <v>-0.66602163824792648</v>
      </c>
      <c r="G88" s="15"/>
      <c r="H88" s="15"/>
      <c r="I88" s="15">
        <v>0.57371280584169249</v>
      </c>
      <c r="J88" s="15">
        <f t="shared" si="0"/>
        <v>0.51808076062438979</v>
      </c>
      <c r="K88" s="15"/>
      <c r="L88" s="15"/>
    </row>
    <row r="89" spans="4:12" x14ac:dyDescent="0.35">
      <c r="D89" s="15">
        <f>(F11-G11)*(Calculator!E12-E11)/(D11-E11)+G11</f>
        <v>-0.5442431685600243</v>
      </c>
      <c r="E89" s="15">
        <v>-0.25681098231066729</v>
      </c>
      <c r="F89" s="15">
        <f t="shared" si="1"/>
        <v>-0.25131032590736557</v>
      </c>
      <c r="G89" s="15"/>
      <c r="H89" s="15"/>
      <c r="I89" s="15"/>
      <c r="J89" s="15"/>
      <c r="K89" s="15"/>
      <c r="L89" s="15"/>
    </row>
    <row r="90" spans="4:12" x14ac:dyDescent="0.35">
      <c r="D90" s="15">
        <f>(F12-G12)*(Calculator!E13-E12)/(D12-E12)+G12</f>
        <v>1.1673151750973165E-2</v>
      </c>
      <c r="E90" s="15">
        <v>0.5114398935468506</v>
      </c>
      <c r="F90" s="15">
        <f t="shared" si="1"/>
        <v>0.47106633474933046</v>
      </c>
      <c r="G90" s="15"/>
      <c r="H90" s="15"/>
      <c r="I90" s="15"/>
      <c r="J90" s="15"/>
      <c r="K90" s="15"/>
      <c r="L90" s="15"/>
    </row>
    <row r="91" spans="4:12" x14ac:dyDescent="0.35">
      <c r="D91" s="15">
        <f>(F13-G13)*(Calculator!E14-E13)/(D13-E13)+G13</f>
        <v>3.9165378295396458E-2</v>
      </c>
      <c r="E91" s="15">
        <v>0.97477407427903962</v>
      </c>
      <c r="F91" s="15">
        <f t="shared" si="1"/>
        <v>0.75079472730812769</v>
      </c>
      <c r="G91" s="15"/>
      <c r="H91" s="15"/>
      <c r="I91" s="15"/>
      <c r="J91" s="15"/>
      <c r="K91" s="15"/>
      <c r="L91" s="15"/>
    </row>
    <row r="92" spans="4:12" x14ac:dyDescent="0.35">
      <c r="D92" s="15">
        <f>(F14-G14)*(Calculator!E15-E14)/(D14-E14)+G14</f>
        <v>-0.1428571428571429</v>
      </c>
      <c r="E92" s="15">
        <v>0.33091608487597135</v>
      </c>
      <c r="F92" s="15">
        <f t="shared" si="1"/>
        <v>0.31934367959638355</v>
      </c>
      <c r="G92" s="15"/>
      <c r="H92" s="15"/>
      <c r="I92" s="15"/>
      <c r="J92" s="15"/>
      <c r="K92" s="15"/>
      <c r="L92" s="15"/>
    </row>
    <row r="93" spans="4:12" x14ac:dyDescent="0.35">
      <c r="D93" s="15">
        <f>(F15-G15)*(Calculator!E16-E15)/(D15-E15)+G15</f>
        <v>0.37884165681256654</v>
      </c>
      <c r="E93" s="15">
        <v>-1.2311060701177508</v>
      </c>
      <c r="F93" s="15">
        <f t="shared" si="1"/>
        <v>-0.84289985359843411</v>
      </c>
      <c r="G93" s="15"/>
      <c r="H93" s="15"/>
      <c r="I93" s="15"/>
      <c r="J93" s="15"/>
      <c r="K93" s="15"/>
      <c r="L93" s="15"/>
    </row>
    <row r="94" spans="4:12" x14ac:dyDescent="0.35">
      <c r="D94" s="15">
        <f>(F16-G16)*(Calculator!E17-E16)/(D16-E16)+G16</f>
        <v>-0.33372842409743297</v>
      </c>
      <c r="E94" s="15"/>
      <c r="F94" s="15"/>
      <c r="G94" s="15"/>
      <c r="H94" s="15"/>
      <c r="I94" s="15"/>
      <c r="J94" s="15"/>
      <c r="K94" s="15"/>
      <c r="L94" s="15"/>
    </row>
    <row r="95" spans="4:12" x14ac:dyDescent="0.35">
      <c r="D95" s="15">
        <f>(F17-G17)*(Calculator!E18-E17)/(D17-E17)+G17</f>
        <v>-9.2744524505994352E-4</v>
      </c>
      <c r="E95" s="15"/>
      <c r="F95" s="15"/>
      <c r="G95" s="15"/>
      <c r="H95" s="15"/>
      <c r="I95" s="15"/>
      <c r="J95" s="15"/>
      <c r="K95" s="15"/>
      <c r="L95" s="15"/>
    </row>
    <row r="96" spans="4:12" x14ac:dyDescent="0.35">
      <c r="D96" s="15">
        <f>(F18-G18)*(Calculator!E19-E18)/(D18-E18)+G18</f>
        <v>-0.91003655352480417</v>
      </c>
      <c r="E96" s="15"/>
      <c r="F96" s="15"/>
      <c r="G96" s="15"/>
      <c r="H96" s="15"/>
      <c r="I96" s="15"/>
      <c r="J96" s="15"/>
      <c r="K96" s="15"/>
      <c r="L96" s="15"/>
    </row>
  </sheetData>
  <mergeCells count="1">
    <mergeCell ref="A1:H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showGridLines="0" workbookViewId="0">
      <pane xSplit="3" ySplit="3" topLeftCell="D31" activePane="bottomRight" state="frozen"/>
      <selection pane="topRight" activeCell="D1" sqref="D1"/>
      <selection pane="bottomLeft" activeCell="A4" sqref="A4"/>
      <selection pane="bottomRight" activeCell="K53" sqref="K53"/>
    </sheetView>
  </sheetViews>
  <sheetFormatPr baseColWidth="10" defaultRowHeight="14.5" x14ac:dyDescent="0.35"/>
  <cols>
    <col min="3" max="3" width="25.54296875" bestFit="1" customWidth="1"/>
    <col min="4" max="4" width="84.81640625" bestFit="1" customWidth="1"/>
    <col min="5" max="5" width="13.7265625" bestFit="1" customWidth="1"/>
    <col min="6" max="6" width="13.26953125" bestFit="1" customWidth="1"/>
    <col min="11" max="11" width="58.7265625" bestFit="1" customWidth="1"/>
  </cols>
  <sheetData>
    <row r="1" spans="2:11" ht="15" thickBot="1" x14ac:dyDescent="0.4"/>
    <row r="2" spans="2:11" ht="17" thickBot="1" x14ac:dyDescent="0.4">
      <c r="H2" s="76" t="s">
        <v>368</v>
      </c>
      <c r="I2" s="76"/>
      <c r="J2" s="76"/>
    </row>
    <row r="3" spans="2:11" ht="17.5" x14ac:dyDescent="0.45">
      <c r="B3" s="29" t="s">
        <v>138</v>
      </c>
      <c r="C3" s="29" t="s">
        <v>140</v>
      </c>
      <c r="D3" s="29" t="s">
        <v>139</v>
      </c>
      <c r="E3" s="29" t="s">
        <v>329</v>
      </c>
      <c r="F3" s="29" t="s">
        <v>330</v>
      </c>
      <c r="G3" s="33" t="s">
        <v>331</v>
      </c>
      <c r="H3" s="29" t="s">
        <v>243</v>
      </c>
      <c r="I3" s="29" t="s">
        <v>244</v>
      </c>
      <c r="J3" s="29" t="s">
        <v>245</v>
      </c>
      <c r="K3" s="29" t="s">
        <v>365</v>
      </c>
    </row>
    <row r="4" spans="2:11" ht="16.5" x14ac:dyDescent="0.45">
      <c r="B4">
        <v>1</v>
      </c>
      <c r="C4" t="s">
        <v>212</v>
      </c>
      <c r="D4" s="27" t="s">
        <v>142</v>
      </c>
      <c r="E4" s="30">
        <v>111.16494</v>
      </c>
      <c r="F4" s="30">
        <v>59.044020000000003</v>
      </c>
      <c r="G4">
        <v>0</v>
      </c>
      <c r="H4" s="30">
        <v>126.48645207786865</v>
      </c>
      <c r="I4" s="31">
        <v>0.10148264731170979</v>
      </c>
      <c r="J4">
        <v>-2.1641709946672158E-5</v>
      </c>
      <c r="K4" t="s">
        <v>249</v>
      </c>
    </row>
    <row r="5" spans="2:11" ht="16.5" x14ac:dyDescent="0.45">
      <c r="B5">
        <v>2</v>
      </c>
      <c r="C5" t="s">
        <v>213</v>
      </c>
      <c r="D5" s="27" t="s">
        <v>144</v>
      </c>
      <c r="E5" s="30">
        <v>111.16494</v>
      </c>
      <c r="F5" s="30">
        <v>380.16112999999996</v>
      </c>
      <c r="G5">
        <v>10</v>
      </c>
      <c r="H5" s="30">
        <v>250.82918380569134</v>
      </c>
      <c r="I5" s="31">
        <v>0.17114691524485251</v>
      </c>
      <c r="J5">
        <v>7.248399491013601E-5</v>
      </c>
      <c r="K5" t="s">
        <v>246</v>
      </c>
    </row>
    <row r="6" spans="2:11" ht="16.5" x14ac:dyDescent="0.45">
      <c r="B6">
        <v>3</v>
      </c>
      <c r="C6" t="s">
        <v>214</v>
      </c>
      <c r="D6" s="27" t="s">
        <v>147</v>
      </c>
      <c r="E6" s="30">
        <v>111.16494</v>
      </c>
      <c r="F6" s="30">
        <v>86.804611999999992</v>
      </c>
      <c r="G6">
        <v>4</v>
      </c>
      <c r="H6" s="30">
        <v>127.76978882802136</v>
      </c>
      <c r="I6" s="31">
        <v>8.4642494263656151E-2</v>
      </c>
      <c r="J6">
        <v>1.1177313032907445E-5</v>
      </c>
      <c r="K6" t="s">
        <v>247</v>
      </c>
    </row>
    <row r="7" spans="2:11" ht="16.5" x14ac:dyDescent="0.45">
      <c r="B7">
        <v>4</v>
      </c>
      <c r="C7" t="s">
        <v>215</v>
      </c>
      <c r="D7" s="27" t="s">
        <v>162</v>
      </c>
      <c r="E7" s="30">
        <v>111.16494</v>
      </c>
      <c r="F7" s="30">
        <v>149.069109</v>
      </c>
      <c r="G7">
        <v>3</v>
      </c>
      <c r="H7" s="30">
        <v>150.56267818152128</v>
      </c>
      <c r="I7" s="31">
        <v>0.12982377980239854</v>
      </c>
      <c r="J7">
        <v>-1.7190099684816772E-7</v>
      </c>
      <c r="K7" t="s">
        <v>248</v>
      </c>
    </row>
    <row r="8" spans="2:11" ht="16.5" x14ac:dyDescent="0.45">
      <c r="B8">
        <v>5</v>
      </c>
      <c r="C8" t="s">
        <v>216</v>
      </c>
      <c r="D8" s="27" t="s">
        <v>166</v>
      </c>
      <c r="E8" s="30">
        <v>111.16494</v>
      </c>
      <c r="F8" s="30">
        <v>144.967378</v>
      </c>
      <c r="G8">
        <v>6</v>
      </c>
      <c r="H8" s="30">
        <v>153.68389718310513</v>
      </c>
      <c r="I8" s="31">
        <v>5.9404432248004096E-2</v>
      </c>
      <c r="J8">
        <v>4.5059947823514814E-5</v>
      </c>
      <c r="K8" t="s">
        <v>251</v>
      </c>
    </row>
    <row r="9" spans="2:11" ht="16.5" x14ac:dyDescent="0.45">
      <c r="B9">
        <v>6</v>
      </c>
      <c r="C9" t="s">
        <v>217</v>
      </c>
      <c r="D9" s="27" t="s">
        <v>170</v>
      </c>
      <c r="E9" s="30">
        <v>111.16494</v>
      </c>
      <c r="F9" s="30">
        <v>299.09162699999996</v>
      </c>
      <c r="G9">
        <v>9</v>
      </c>
      <c r="H9" s="30">
        <v>211.46879163346279</v>
      </c>
      <c r="I9" s="31">
        <v>0.17725687872080989</v>
      </c>
      <c r="J9">
        <v>1.0657969892234637E-5</v>
      </c>
      <c r="K9" t="s">
        <v>252</v>
      </c>
    </row>
    <row r="10" spans="2:11" ht="16.5" x14ac:dyDescent="0.45">
      <c r="B10">
        <v>7</v>
      </c>
      <c r="C10" t="s">
        <v>218</v>
      </c>
      <c r="D10" s="27" t="s">
        <v>172</v>
      </c>
      <c r="E10" s="30">
        <v>111.16494</v>
      </c>
      <c r="F10" s="30">
        <v>263.03792700000002</v>
      </c>
      <c r="G10">
        <v>9</v>
      </c>
      <c r="H10" s="30">
        <v>202.1149831026429</v>
      </c>
      <c r="I10" s="31">
        <v>0.15390460432122646</v>
      </c>
      <c r="J10">
        <v>4.1456284161163794E-5</v>
      </c>
      <c r="K10" t="s">
        <v>252</v>
      </c>
    </row>
    <row r="11" spans="2:11" ht="16.5" x14ac:dyDescent="0.45">
      <c r="B11">
        <v>8</v>
      </c>
      <c r="C11" t="s">
        <v>219</v>
      </c>
      <c r="D11" s="27" t="s">
        <v>174</v>
      </c>
      <c r="E11" s="30">
        <v>111.16494</v>
      </c>
      <c r="F11" s="30">
        <v>58.0824</v>
      </c>
      <c r="G11">
        <v>0</v>
      </c>
      <c r="H11" s="30">
        <v>124.14591216324722</v>
      </c>
      <c r="I11" s="31">
        <v>9.9217086447458025E-2</v>
      </c>
      <c r="J11">
        <v>-2.4864485761061069E-5</v>
      </c>
      <c r="K11" t="s">
        <v>249</v>
      </c>
    </row>
    <row r="12" spans="2:11" ht="16.5" x14ac:dyDescent="0.45">
      <c r="B12">
        <v>9</v>
      </c>
      <c r="C12" t="s">
        <v>220</v>
      </c>
      <c r="D12" s="27" t="s">
        <v>176</v>
      </c>
      <c r="E12" s="30">
        <v>111.16494</v>
      </c>
      <c r="F12" s="30">
        <v>280.146118</v>
      </c>
      <c r="G12">
        <v>6</v>
      </c>
      <c r="H12" s="30">
        <v>212.97646822069424</v>
      </c>
      <c r="I12" s="31">
        <v>0.12814901132822096</v>
      </c>
      <c r="J12">
        <v>7.2382387985822004E-5</v>
      </c>
      <c r="K12" t="s">
        <v>250</v>
      </c>
    </row>
    <row r="13" spans="2:11" ht="16.5" x14ac:dyDescent="0.45">
      <c r="B13">
        <v>10</v>
      </c>
      <c r="C13" t="s">
        <v>221</v>
      </c>
      <c r="D13" s="27" t="s">
        <v>184</v>
      </c>
      <c r="E13" s="30">
        <v>111.16494</v>
      </c>
      <c r="F13" s="30">
        <v>181.086152</v>
      </c>
      <c r="G13">
        <v>4</v>
      </c>
      <c r="H13" s="30">
        <v>171.11711757558302</v>
      </c>
      <c r="I13" s="31">
        <v>0.10017090941310565</v>
      </c>
      <c r="J13">
        <v>3.4549504696160099E-5</v>
      </c>
      <c r="K13" t="s">
        <v>253</v>
      </c>
    </row>
    <row r="14" spans="2:11" ht="16.5" x14ac:dyDescent="0.45">
      <c r="B14">
        <v>11</v>
      </c>
      <c r="C14" t="s">
        <v>192</v>
      </c>
      <c r="D14" s="27" t="s">
        <v>141</v>
      </c>
      <c r="E14" s="30">
        <v>139.21809999999999</v>
      </c>
      <c r="F14" s="30">
        <v>59.044020000000003</v>
      </c>
      <c r="G14">
        <v>0</v>
      </c>
      <c r="H14" s="30">
        <v>156.32663060801804</v>
      </c>
      <c r="I14" s="31">
        <v>0.10373649233725744</v>
      </c>
      <c r="J14">
        <v>1.2425261124078595E-5</v>
      </c>
      <c r="K14" t="s">
        <v>254</v>
      </c>
    </row>
    <row r="15" spans="2:11" ht="16.5" x14ac:dyDescent="0.45">
      <c r="B15">
        <v>12</v>
      </c>
      <c r="C15" t="s">
        <v>194</v>
      </c>
      <c r="D15" s="27" t="s">
        <v>146</v>
      </c>
      <c r="E15" s="30">
        <v>139.21809999999999</v>
      </c>
      <c r="F15" s="30">
        <v>86.804611999999992</v>
      </c>
      <c r="G15">
        <v>4</v>
      </c>
      <c r="H15" s="30">
        <v>153.37991404302522</v>
      </c>
      <c r="I15" s="31">
        <v>0.11962081161205475</v>
      </c>
      <c r="J15">
        <v>-1.1832121750586063E-5</v>
      </c>
      <c r="K15" t="s">
        <v>255</v>
      </c>
    </row>
    <row r="16" spans="2:11" ht="16.5" x14ac:dyDescent="0.45">
      <c r="B16">
        <v>13</v>
      </c>
      <c r="C16" t="s">
        <v>195</v>
      </c>
      <c r="D16" s="27" t="s">
        <v>154</v>
      </c>
      <c r="E16" s="30">
        <v>139.21809999999999</v>
      </c>
      <c r="F16" s="30">
        <v>297.10056399999996</v>
      </c>
      <c r="G16">
        <v>8</v>
      </c>
      <c r="H16" s="30">
        <v>246.42168460642023</v>
      </c>
      <c r="I16" s="31">
        <v>0.16321703352839331</v>
      </c>
      <c r="J16">
        <v>6.7491076980308936E-5</v>
      </c>
      <c r="K16" t="s">
        <v>256</v>
      </c>
    </row>
    <row r="17" spans="2:11" ht="16.5" x14ac:dyDescent="0.45">
      <c r="B17">
        <v>14</v>
      </c>
      <c r="C17" t="s">
        <v>196</v>
      </c>
      <c r="D17" s="27" t="s">
        <v>155</v>
      </c>
      <c r="E17" s="30">
        <v>139.21809999999999</v>
      </c>
      <c r="F17" s="30">
        <v>231.093658</v>
      </c>
      <c r="G17">
        <v>6</v>
      </c>
      <c r="H17" s="30">
        <v>207.42068069003457</v>
      </c>
      <c r="I17" s="31">
        <v>0.19914607678313276</v>
      </c>
      <c r="J17">
        <v>-4.3160280674267506E-5</v>
      </c>
      <c r="K17" t="s">
        <v>256</v>
      </c>
    </row>
    <row r="18" spans="2:11" ht="16.5" x14ac:dyDescent="0.45">
      <c r="B18">
        <v>15</v>
      </c>
      <c r="C18" t="s">
        <v>197</v>
      </c>
      <c r="D18" s="27" t="s">
        <v>159</v>
      </c>
      <c r="E18" s="30">
        <v>139.21809999999999</v>
      </c>
      <c r="F18" s="30">
        <v>111.09711999999999</v>
      </c>
      <c r="G18">
        <v>0</v>
      </c>
      <c r="H18" s="30">
        <v>183.37860820598544</v>
      </c>
      <c r="I18" s="31">
        <v>5.4517209369266476E-2</v>
      </c>
      <c r="J18">
        <v>8.978879614184005E-5</v>
      </c>
      <c r="K18" t="s">
        <v>257</v>
      </c>
    </row>
    <row r="19" spans="2:11" ht="16.5" x14ac:dyDescent="0.45">
      <c r="B19">
        <v>16</v>
      </c>
      <c r="C19" t="s">
        <v>198</v>
      </c>
      <c r="D19" s="27" t="s">
        <v>161</v>
      </c>
      <c r="E19" s="30">
        <v>139.21809999999999</v>
      </c>
      <c r="F19" s="30">
        <v>149.069109</v>
      </c>
      <c r="G19">
        <v>3</v>
      </c>
      <c r="H19" s="30">
        <v>184.51793427020161</v>
      </c>
      <c r="I19" s="31">
        <v>0.11386216187517474</v>
      </c>
      <c r="J19">
        <v>3.7771890357684676E-5</v>
      </c>
      <c r="K19" t="s">
        <v>258</v>
      </c>
    </row>
    <row r="20" spans="2:11" ht="16.5" x14ac:dyDescent="0.45">
      <c r="B20">
        <v>17</v>
      </c>
      <c r="C20" t="s">
        <v>199</v>
      </c>
      <c r="D20" s="27" t="s">
        <v>165</v>
      </c>
      <c r="E20" s="30">
        <v>139.21809999999999</v>
      </c>
      <c r="F20" s="30">
        <v>144.967378</v>
      </c>
      <c r="G20">
        <v>6</v>
      </c>
      <c r="H20" s="30">
        <v>172.71945713561391</v>
      </c>
      <c r="I20" s="31">
        <v>0.10745905231618212</v>
      </c>
      <c r="J20">
        <v>3.3079771169655111E-5</v>
      </c>
      <c r="K20" t="s">
        <v>259</v>
      </c>
    </row>
    <row r="21" spans="2:11" ht="16.5" x14ac:dyDescent="0.45">
      <c r="B21">
        <v>18</v>
      </c>
      <c r="C21" t="s">
        <v>200</v>
      </c>
      <c r="D21" s="27" t="s">
        <v>173</v>
      </c>
      <c r="E21" s="30">
        <v>139.21809999999999</v>
      </c>
      <c r="F21" s="30">
        <v>58.0824</v>
      </c>
      <c r="G21">
        <v>0</v>
      </c>
      <c r="H21" s="30">
        <v>154.88658197738323</v>
      </c>
      <c r="I21" s="31">
        <v>9.5331751169807313E-2</v>
      </c>
      <c r="J21">
        <v>1.3064798570159522E-5</v>
      </c>
      <c r="K21" t="s">
        <v>260</v>
      </c>
    </row>
    <row r="22" spans="2:11" ht="16.5" x14ac:dyDescent="0.45">
      <c r="B22">
        <v>19</v>
      </c>
      <c r="C22" t="s">
        <v>201</v>
      </c>
      <c r="D22" s="27" t="s">
        <v>181</v>
      </c>
      <c r="E22" s="30">
        <v>139.21809999999999</v>
      </c>
      <c r="F22" s="30">
        <v>181.086152</v>
      </c>
      <c r="G22">
        <v>4</v>
      </c>
      <c r="H22" s="30">
        <v>198.45918341321462</v>
      </c>
      <c r="I22" s="31">
        <v>0.11809453040445599</v>
      </c>
      <c r="J22">
        <v>4.5770845621385778E-5</v>
      </c>
      <c r="K22" t="s">
        <v>261</v>
      </c>
    </row>
    <row r="23" spans="2:11" ht="16.5" x14ac:dyDescent="0.45">
      <c r="B23">
        <v>20</v>
      </c>
      <c r="C23" t="s">
        <v>202</v>
      </c>
      <c r="D23" s="27" t="s">
        <v>189</v>
      </c>
      <c r="E23" s="30">
        <v>139.21809999999999</v>
      </c>
      <c r="F23" s="30">
        <v>297.10056399999996</v>
      </c>
      <c r="G23">
        <v>8</v>
      </c>
      <c r="H23" s="30">
        <v>238.70600024858336</v>
      </c>
      <c r="I23" s="31">
        <v>0.22774557279945448</v>
      </c>
      <c r="J23">
        <v>1.8338854967095447E-7</v>
      </c>
      <c r="K23" t="s">
        <v>256</v>
      </c>
    </row>
    <row r="24" spans="2:11" ht="16.5" x14ac:dyDescent="0.45">
      <c r="B24">
        <v>21</v>
      </c>
      <c r="C24" t="s">
        <v>203</v>
      </c>
      <c r="D24" s="27" t="s">
        <v>191</v>
      </c>
      <c r="E24" s="30">
        <v>139.21809999999999</v>
      </c>
      <c r="F24" s="30">
        <v>247.09305800000001</v>
      </c>
      <c r="G24">
        <v>6</v>
      </c>
      <c r="H24" s="30">
        <v>213.63927109064298</v>
      </c>
      <c r="I24" s="31">
        <v>0.22541159461547988</v>
      </c>
      <c r="J24">
        <v>-4.0550580309757404E-5</v>
      </c>
      <c r="K24" t="s">
        <v>256</v>
      </c>
    </row>
    <row r="25" spans="2:11" ht="16.5" x14ac:dyDescent="0.45">
      <c r="B25">
        <v>22</v>
      </c>
      <c r="C25" t="s">
        <v>223</v>
      </c>
      <c r="D25" s="27" t="s">
        <v>148</v>
      </c>
      <c r="E25" s="30">
        <v>167.27125999999998</v>
      </c>
      <c r="F25" s="30">
        <v>86.804611999999992</v>
      </c>
      <c r="G25">
        <v>4</v>
      </c>
      <c r="H25" s="30">
        <v>181.38997453382424</v>
      </c>
      <c r="I25" s="31">
        <v>0.13626036165226185</v>
      </c>
      <c r="J25">
        <v>-1.1609360421437786E-7</v>
      </c>
      <c r="K25" t="s">
        <v>255</v>
      </c>
    </row>
    <row r="26" spans="2:11" ht="16.5" x14ac:dyDescent="0.45">
      <c r="B26">
        <v>23</v>
      </c>
      <c r="C26" t="s">
        <v>224</v>
      </c>
      <c r="D26" s="27" t="s">
        <v>150</v>
      </c>
      <c r="E26" s="30">
        <v>167.27125999999998</v>
      </c>
      <c r="F26" s="30">
        <v>35.4527</v>
      </c>
      <c r="G26">
        <v>0</v>
      </c>
      <c r="H26" s="30">
        <v>156.78180559395707</v>
      </c>
      <c r="I26" s="31">
        <v>0.1436750111311508</v>
      </c>
      <c r="J26">
        <v>-4.9262958916497947E-5</v>
      </c>
      <c r="K26" t="s">
        <v>262</v>
      </c>
    </row>
    <row r="27" spans="2:11" ht="16.5" x14ac:dyDescent="0.45">
      <c r="B27">
        <v>24</v>
      </c>
      <c r="C27" t="s">
        <v>225</v>
      </c>
      <c r="D27" s="27" t="s">
        <v>153</v>
      </c>
      <c r="E27" s="30">
        <v>167.27125999999998</v>
      </c>
      <c r="F27" s="30">
        <v>445.01241399999998</v>
      </c>
      <c r="G27">
        <v>18</v>
      </c>
      <c r="H27" s="30">
        <v>297.96140646924829</v>
      </c>
      <c r="I27" s="31">
        <v>0.35328302919309768</v>
      </c>
      <c r="J27">
        <v>-9.4122999515178419E-5</v>
      </c>
      <c r="K27" t="s">
        <v>263</v>
      </c>
    </row>
    <row r="28" spans="2:11" ht="16.5" x14ac:dyDescent="0.45">
      <c r="B28">
        <v>25</v>
      </c>
      <c r="C28" t="s">
        <v>226</v>
      </c>
      <c r="D28" s="27" t="s">
        <v>163</v>
      </c>
      <c r="E28" s="30">
        <v>167.27125999999998</v>
      </c>
      <c r="F28" s="30">
        <v>149.069109</v>
      </c>
      <c r="G28">
        <v>3</v>
      </c>
      <c r="H28" s="30">
        <v>213.05333103511518</v>
      </c>
      <c r="I28" s="31">
        <v>0.1262714746808434</v>
      </c>
      <c r="J28">
        <v>5.1570288786704086E-5</v>
      </c>
      <c r="K28" t="s">
        <v>264</v>
      </c>
    </row>
    <row r="29" spans="2:11" ht="16.5" x14ac:dyDescent="0.45">
      <c r="B29">
        <v>26</v>
      </c>
      <c r="C29" t="s">
        <v>227</v>
      </c>
      <c r="D29" s="27" t="s">
        <v>167</v>
      </c>
      <c r="E29" s="30">
        <v>167.27125999999998</v>
      </c>
      <c r="F29" s="30">
        <v>144.967378</v>
      </c>
      <c r="G29">
        <v>6</v>
      </c>
      <c r="H29" s="30">
        <v>197.80541375632475</v>
      </c>
      <c r="I29" s="31">
        <v>0.14554623278288403</v>
      </c>
      <c r="J29">
        <v>3.3485124491167516E-6</v>
      </c>
      <c r="K29" t="s">
        <v>265</v>
      </c>
    </row>
    <row r="30" spans="2:11" ht="16.5" x14ac:dyDescent="0.45">
      <c r="B30">
        <v>27</v>
      </c>
      <c r="C30" t="s">
        <v>228</v>
      </c>
      <c r="D30" s="27" t="s">
        <v>177</v>
      </c>
      <c r="E30" s="30">
        <v>167.27125999999998</v>
      </c>
      <c r="F30" s="30">
        <v>280.146118</v>
      </c>
      <c r="G30">
        <v>6</v>
      </c>
      <c r="H30" s="30">
        <v>268.39406739013646</v>
      </c>
      <c r="I30" s="31">
        <v>0.1684796074926356</v>
      </c>
      <c r="J30">
        <v>8.3725229219766502E-5</v>
      </c>
      <c r="K30" t="s">
        <v>266</v>
      </c>
    </row>
    <row r="31" spans="2:11" ht="16.5" x14ac:dyDescent="0.45">
      <c r="B31">
        <v>28</v>
      </c>
      <c r="C31" t="s">
        <v>205</v>
      </c>
      <c r="D31" s="27" t="s">
        <v>182</v>
      </c>
      <c r="E31" s="30">
        <v>181.29784000000001</v>
      </c>
      <c r="F31" s="30">
        <v>181.086152</v>
      </c>
      <c r="G31">
        <v>4</v>
      </c>
      <c r="H31" s="30">
        <v>285.39999999999998</v>
      </c>
      <c r="I31" s="32">
        <v>0</v>
      </c>
      <c r="J31">
        <v>0</v>
      </c>
      <c r="K31" t="s">
        <v>251</v>
      </c>
    </row>
    <row r="32" spans="2:11" ht="16.5" x14ac:dyDescent="0.45">
      <c r="B32">
        <v>29</v>
      </c>
      <c r="C32" t="s">
        <v>229</v>
      </c>
      <c r="D32" s="27" t="s">
        <v>145</v>
      </c>
      <c r="E32" s="30">
        <v>195.32441999999998</v>
      </c>
      <c r="F32" s="30">
        <v>380.16112999999996</v>
      </c>
      <c r="G32">
        <v>10</v>
      </c>
      <c r="H32" s="30">
        <v>325.61945252465421</v>
      </c>
      <c r="I32" s="31">
        <v>0.28767935378655213</v>
      </c>
      <c r="J32">
        <v>9.4737381439001805E-6</v>
      </c>
      <c r="K32" t="s">
        <v>267</v>
      </c>
    </row>
    <row r="33" spans="2:11" ht="16.5" x14ac:dyDescent="0.45">
      <c r="B33">
        <v>30</v>
      </c>
      <c r="C33" t="s">
        <v>230</v>
      </c>
      <c r="D33" s="27" t="s">
        <v>149</v>
      </c>
      <c r="E33" s="30">
        <v>195.32441999999998</v>
      </c>
      <c r="F33" s="30">
        <v>86.804611999999992</v>
      </c>
      <c r="G33">
        <v>4</v>
      </c>
      <c r="H33" s="30">
        <v>212.37788819951732</v>
      </c>
      <c r="I33" s="31">
        <v>0.13171611676283498</v>
      </c>
      <c r="J33">
        <v>4.520101697899734E-5</v>
      </c>
      <c r="K33" t="s">
        <v>255</v>
      </c>
    </row>
    <row r="34" spans="2:11" ht="16.5" x14ac:dyDescent="0.45">
      <c r="B34">
        <v>31</v>
      </c>
      <c r="C34" t="s">
        <v>231</v>
      </c>
      <c r="D34" s="27" t="s">
        <v>158</v>
      </c>
      <c r="E34" s="30">
        <v>195.32441999999998</v>
      </c>
      <c r="F34" s="30">
        <v>126.9044</v>
      </c>
      <c r="G34">
        <v>0</v>
      </c>
      <c r="H34" s="30">
        <v>202.76954967021214</v>
      </c>
      <c r="I34" s="31">
        <v>0.18510398144232251</v>
      </c>
      <c r="J34">
        <v>-2.2834071831879294E-5</v>
      </c>
      <c r="K34" t="s">
        <v>268</v>
      </c>
    </row>
    <row r="35" spans="2:11" ht="16.5" x14ac:dyDescent="0.45">
      <c r="B35">
        <v>32</v>
      </c>
      <c r="C35" t="s">
        <v>232</v>
      </c>
      <c r="D35" s="27" t="s">
        <v>168</v>
      </c>
      <c r="E35" s="30">
        <v>195.32441999999998</v>
      </c>
      <c r="F35" s="30">
        <v>144.967378</v>
      </c>
      <c r="G35">
        <v>6</v>
      </c>
      <c r="H35" s="30">
        <v>219.79385028597719</v>
      </c>
      <c r="I35" s="31">
        <v>0.19658655291889068</v>
      </c>
      <c r="J35">
        <v>-3.6874990385913992E-5</v>
      </c>
      <c r="K35" t="s">
        <v>269</v>
      </c>
    </row>
    <row r="36" spans="2:11" ht="16.5" x14ac:dyDescent="0.45">
      <c r="B36">
        <v>33</v>
      </c>
      <c r="C36" t="s">
        <v>233</v>
      </c>
      <c r="D36" s="27" t="s">
        <v>178</v>
      </c>
      <c r="E36" s="30">
        <v>195.32441999999998</v>
      </c>
      <c r="F36" s="30">
        <v>280.146118</v>
      </c>
      <c r="G36">
        <v>6</v>
      </c>
      <c r="H36" s="30">
        <v>297.95796940404813</v>
      </c>
      <c r="I36" s="31">
        <v>0.1761646814943372</v>
      </c>
      <c r="J36">
        <v>1.0842347170982119E-4</v>
      </c>
      <c r="K36" t="s">
        <v>270</v>
      </c>
    </row>
    <row r="37" spans="2:11" ht="16.5" x14ac:dyDescent="0.45">
      <c r="B37">
        <v>34</v>
      </c>
      <c r="C37" t="s">
        <v>234</v>
      </c>
      <c r="D37" s="27" t="s">
        <v>185</v>
      </c>
      <c r="E37" s="30">
        <v>195.32441999999998</v>
      </c>
      <c r="F37" s="30">
        <v>181.086152</v>
      </c>
      <c r="G37">
        <v>4</v>
      </c>
      <c r="H37" s="30">
        <v>283.3996464019487</v>
      </c>
      <c r="I37" s="31">
        <v>-2.5567178754774718E-2</v>
      </c>
      <c r="J37">
        <v>3.3191512905673325E-4</v>
      </c>
      <c r="K37" t="s">
        <v>271</v>
      </c>
    </row>
    <row r="38" spans="2:11" ht="16.5" x14ac:dyDescent="0.45">
      <c r="B38">
        <v>35</v>
      </c>
      <c r="C38" t="s">
        <v>211</v>
      </c>
      <c r="D38" s="27" t="s">
        <v>157</v>
      </c>
      <c r="E38" s="30">
        <v>293.51048000000003</v>
      </c>
      <c r="F38" s="30">
        <v>126.9044</v>
      </c>
      <c r="G38">
        <v>0</v>
      </c>
      <c r="H38" s="30">
        <v>344.86948663981923</v>
      </c>
      <c r="I38" s="32">
        <v>0</v>
      </c>
      <c r="J38">
        <v>0</v>
      </c>
      <c r="K38" t="s">
        <v>251</v>
      </c>
    </row>
    <row r="39" spans="2:11" ht="16.5" x14ac:dyDescent="0.45">
      <c r="B39">
        <v>36</v>
      </c>
      <c r="C39" t="s">
        <v>206</v>
      </c>
      <c r="D39" s="27" t="s">
        <v>143</v>
      </c>
      <c r="E39" s="30">
        <v>429.20043900000002</v>
      </c>
      <c r="F39" s="30">
        <v>380.16112999999996</v>
      </c>
      <c r="G39">
        <v>23</v>
      </c>
      <c r="H39" s="30">
        <v>371.50719901215012</v>
      </c>
      <c r="I39" s="31">
        <v>0.2616384034173394</v>
      </c>
      <c r="J39">
        <v>1.5337942510356895E-4</v>
      </c>
      <c r="K39" t="s">
        <v>267</v>
      </c>
    </row>
    <row r="40" spans="2:11" ht="16.5" x14ac:dyDescent="0.45">
      <c r="B40">
        <v>37</v>
      </c>
      <c r="C40" t="s">
        <v>207</v>
      </c>
      <c r="D40" s="27" t="s">
        <v>193</v>
      </c>
      <c r="E40" s="30">
        <v>429.20043900000002</v>
      </c>
      <c r="F40" s="30">
        <v>280.146118</v>
      </c>
      <c r="G40">
        <v>19</v>
      </c>
      <c r="H40" s="30">
        <v>332.90207685021488</v>
      </c>
      <c r="I40" s="31">
        <v>0.23169068205090942</v>
      </c>
      <c r="J40">
        <v>1.2309535626615767E-4</v>
      </c>
      <c r="K40" t="s">
        <v>267</v>
      </c>
    </row>
    <row r="41" spans="2:11" ht="16.5" x14ac:dyDescent="0.45">
      <c r="B41">
        <v>38</v>
      </c>
      <c r="C41" t="s">
        <v>208</v>
      </c>
      <c r="D41" s="27" t="s">
        <v>183</v>
      </c>
      <c r="E41" s="30">
        <v>251.43073999999999</v>
      </c>
      <c r="F41" s="30">
        <v>181.086152</v>
      </c>
      <c r="G41">
        <v>4</v>
      </c>
      <c r="H41" s="30">
        <v>370.90000000000003</v>
      </c>
      <c r="I41" s="32">
        <v>0</v>
      </c>
      <c r="J41">
        <v>0</v>
      </c>
      <c r="K41" t="s">
        <v>251</v>
      </c>
    </row>
    <row r="42" spans="2:11" ht="16.5" x14ac:dyDescent="0.45">
      <c r="B42">
        <v>39</v>
      </c>
      <c r="C42" t="s">
        <v>209</v>
      </c>
      <c r="D42" s="27" t="s">
        <v>186</v>
      </c>
      <c r="E42" s="30">
        <v>139.21809999999999</v>
      </c>
      <c r="F42" s="30">
        <v>280.146118</v>
      </c>
      <c r="G42">
        <v>6</v>
      </c>
      <c r="H42" s="30">
        <v>244.12104143058519</v>
      </c>
      <c r="I42" s="31">
        <v>0.11267159859704511</v>
      </c>
      <c r="J42">
        <v>1.1980938165138921E-4</v>
      </c>
      <c r="K42" t="s">
        <v>272</v>
      </c>
    </row>
    <row r="43" spans="2:11" ht="16.5" x14ac:dyDescent="0.45">
      <c r="B43">
        <v>40</v>
      </c>
      <c r="C43" t="s">
        <v>210</v>
      </c>
      <c r="D43" s="27" t="s">
        <v>187</v>
      </c>
      <c r="E43" s="30">
        <v>139.21809999999999</v>
      </c>
      <c r="F43" s="30">
        <v>411.21982699999995</v>
      </c>
      <c r="G43">
        <v>9</v>
      </c>
      <c r="H43" s="30">
        <v>233.31394192555712</v>
      </c>
      <c r="I43" s="31">
        <v>0.57387437957315002</v>
      </c>
      <c r="J43">
        <v>-6.7583063686638687E-4</v>
      </c>
      <c r="K43" t="s">
        <v>256</v>
      </c>
    </row>
    <row r="44" spans="2:11" ht="16.5" x14ac:dyDescent="0.45">
      <c r="B44">
        <v>41</v>
      </c>
      <c r="C44" t="s">
        <v>222</v>
      </c>
      <c r="D44" s="27" t="s">
        <v>171</v>
      </c>
      <c r="E44" s="30">
        <v>122.18758</v>
      </c>
      <c r="F44" s="30">
        <v>299.09162699999996</v>
      </c>
      <c r="G44">
        <v>9</v>
      </c>
      <c r="H44" s="30">
        <v>223.2262174766073</v>
      </c>
      <c r="I44" s="31">
        <v>0.18105869586179621</v>
      </c>
      <c r="J44">
        <v>9.8101136181453377E-6</v>
      </c>
      <c r="K44" t="s">
        <v>273</v>
      </c>
    </row>
    <row r="45" spans="2:11" ht="16.5" x14ac:dyDescent="0.45">
      <c r="B45">
        <v>42</v>
      </c>
      <c r="C45" t="s">
        <v>242</v>
      </c>
      <c r="D45" s="27" t="s">
        <v>180</v>
      </c>
      <c r="E45" s="30">
        <v>136.21415999999999</v>
      </c>
      <c r="F45" s="30">
        <v>280.146118</v>
      </c>
      <c r="G45">
        <v>6</v>
      </c>
      <c r="H45" s="30">
        <v>236.68558699156534</v>
      </c>
      <c r="I45" s="31">
        <v>0.15109189583790369</v>
      </c>
      <c r="J45">
        <v>6.5508850541094068E-5</v>
      </c>
      <c r="K45" t="s">
        <v>274</v>
      </c>
    </row>
    <row r="46" spans="2:11" ht="16.5" x14ac:dyDescent="0.45">
      <c r="B46">
        <v>43</v>
      </c>
      <c r="C46" t="s">
        <v>204</v>
      </c>
      <c r="D46" s="27" t="s">
        <v>175</v>
      </c>
      <c r="E46" s="30">
        <v>148.22486000000001</v>
      </c>
      <c r="F46" s="30">
        <v>280.146118</v>
      </c>
      <c r="G46">
        <v>6</v>
      </c>
      <c r="H46" s="30">
        <v>248.88758234115781</v>
      </c>
      <c r="I46" s="31">
        <v>0.16744074022588359</v>
      </c>
      <c r="J46">
        <v>5.1472586689308793E-5</v>
      </c>
      <c r="K46" t="s">
        <v>275</v>
      </c>
    </row>
    <row r="47" spans="2:11" ht="16.5" x14ac:dyDescent="0.45">
      <c r="B47">
        <v>44</v>
      </c>
      <c r="C47" t="s">
        <v>235</v>
      </c>
      <c r="D47" s="27" t="s">
        <v>160</v>
      </c>
      <c r="E47" s="30">
        <v>217.35425999999998</v>
      </c>
      <c r="F47" s="30">
        <v>111.09711999999999</v>
      </c>
      <c r="G47">
        <v>0</v>
      </c>
      <c r="H47" s="30">
        <v>263.7679537289585</v>
      </c>
      <c r="I47" s="31">
        <v>0.13277759356427435</v>
      </c>
      <c r="J47">
        <v>7.8013763693845305E-5</v>
      </c>
      <c r="K47" t="s">
        <v>276</v>
      </c>
    </row>
    <row r="48" spans="2:11" ht="16.5" x14ac:dyDescent="0.45">
      <c r="B48">
        <v>45</v>
      </c>
      <c r="C48" t="s">
        <v>237</v>
      </c>
      <c r="D48" s="27" t="s">
        <v>152</v>
      </c>
      <c r="E48" s="30">
        <v>231.38084000000001</v>
      </c>
      <c r="F48" s="30">
        <v>153.09675999999999</v>
      </c>
      <c r="G48">
        <v>0</v>
      </c>
      <c r="H48" s="30">
        <v>308.25205047701519</v>
      </c>
      <c r="I48" s="31">
        <v>0.22606815065516564</v>
      </c>
      <c r="J48">
        <v>5.2050559358101827E-5</v>
      </c>
      <c r="K48" t="s">
        <v>277</v>
      </c>
    </row>
    <row r="49" spans="2:11" ht="16.5" x14ac:dyDescent="0.45">
      <c r="B49">
        <v>46</v>
      </c>
      <c r="C49" t="s">
        <v>236</v>
      </c>
      <c r="D49" s="27" t="s">
        <v>156</v>
      </c>
      <c r="E49" s="30">
        <v>399.69979999999998</v>
      </c>
      <c r="F49" s="30">
        <v>231.093658</v>
      </c>
      <c r="G49">
        <v>6</v>
      </c>
      <c r="H49" s="30">
        <v>632.76067289790603</v>
      </c>
      <c r="I49" s="31">
        <v>-0.68722589538956902</v>
      </c>
      <c r="J49">
        <v>1.7913261240294E-3</v>
      </c>
      <c r="K49" t="s">
        <v>256</v>
      </c>
    </row>
    <row r="50" spans="2:11" ht="16.5" x14ac:dyDescent="0.45">
      <c r="B50">
        <v>47</v>
      </c>
      <c r="C50" t="s">
        <v>238</v>
      </c>
      <c r="D50" s="27" t="s">
        <v>151</v>
      </c>
      <c r="E50" s="30">
        <v>483.85928000000001</v>
      </c>
      <c r="F50" s="30">
        <v>35.4527</v>
      </c>
      <c r="G50">
        <v>0</v>
      </c>
      <c r="H50" s="30">
        <v>490.69257838480945</v>
      </c>
      <c r="I50" s="31">
        <v>0.2233633342906132</v>
      </c>
      <c r="J50">
        <v>2.7426779566180486E-4</v>
      </c>
      <c r="K50" t="s">
        <v>278</v>
      </c>
    </row>
    <row r="51" spans="2:11" ht="16.5" x14ac:dyDescent="0.45">
      <c r="B51">
        <v>48</v>
      </c>
      <c r="C51" t="s">
        <v>239</v>
      </c>
      <c r="D51" s="27" t="s">
        <v>179</v>
      </c>
      <c r="E51" s="30">
        <v>483.85928000000001</v>
      </c>
      <c r="F51" s="30">
        <v>280.146118</v>
      </c>
      <c r="G51">
        <v>6</v>
      </c>
      <c r="H51" s="30">
        <v>579.25978615900692</v>
      </c>
      <c r="I51" s="31">
        <v>0.42593430050968512</v>
      </c>
      <c r="J51">
        <v>1.1619367139635288E-4</v>
      </c>
      <c r="K51" t="s">
        <v>279</v>
      </c>
    </row>
    <row r="52" spans="2:11" ht="16.5" x14ac:dyDescent="0.45">
      <c r="B52">
        <v>49</v>
      </c>
      <c r="C52" t="s">
        <v>240</v>
      </c>
      <c r="D52" s="27" t="s">
        <v>188</v>
      </c>
      <c r="E52" s="30">
        <v>483.85928000000001</v>
      </c>
      <c r="F52" s="30">
        <v>289.41692</v>
      </c>
      <c r="G52">
        <v>0</v>
      </c>
      <c r="H52" s="30">
        <v>707.01894593338034</v>
      </c>
      <c r="I52" s="31">
        <v>0.52532479118317665</v>
      </c>
      <c r="J52">
        <v>1.1095743831283007E-4</v>
      </c>
      <c r="K52" t="s">
        <v>279</v>
      </c>
    </row>
    <row r="53" spans="2:11" ht="16.5" x14ac:dyDescent="0.45">
      <c r="B53">
        <v>50</v>
      </c>
      <c r="C53" t="s">
        <v>241</v>
      </c>
      <c r="D53" s="27" t="s">
        <v>190</v>
      </c>
      <c r="E53" s="30">
        <v>483.85928000000001</v>
      </c>
      <c r="F53" s="30">
        <v>297.10056399999996</v>
      </c>
      <c r="G53">
        <v>8</v>
      </c>
      <c r="H53" s="30">
        <v>588.22477307432166</v>
      </c>
      <c r="I53" s="31">
        <v>0.44324471226188233</v>
      </c>
      <c r="J53">
        <v>1.5961427785870643E-4</v>
      </c>
      <c r="K53" t="s">
        <v>256</v>
      </c>
    </row>
    <row r="54" spans="2:11" x14ac:dyDescent="0.35">
      <c r="B54">
        <v>51</v>
      </c>
      <c r="C54" t="s">
        <v>136</v>
      </c>
      <c r="D54" s="28" t="s">
        <v>164</v>
      </c>
      <c r="E54" s="30">
        <v>76.117599999999996</v>
      </c>
      <c r="F54" s="30">
        <v>101.12376</v>
      </c>
      <c r="G54">
        <v>0</v>
      </c>
      <c r="H54" s="30">
        <v>144.48621362258368</v>
      </c>
      <c r="I54" s="31">
        <v>9.4909366378882032E-2</v>
      </c>
      <c r="J54">
        <v>3.1767154324794266E-5</v>
      </c>
      <c r="K54" t="s">
        <v>280</v>
      </c>
    </row>
    <row r="55" spans="2:11" x14ac:dyDescent="0.35">
      <c r="B55">
        <v>52</v>
      </c>
      <c r="C55" t="s">
        <v>137</v>
      </c>
      <c r="D55" s="28" t="s">
        <v>169</v>
      </c>
      <c r="E55" s="30">
        <v>76.117599999999996</v>
      </c>
      <c r="F55" s="30">
        <v>73.070599999999999</v>
      </c>
      <c r="G55">
        <v>0</v>
      </c>
      <c r="H55" s="30">
        <v>124.38959768551753</v>
      </c>
      <c r="I55" s="31">
        <v>2.1662479928538435E-2</v>
      </c>
      <c r="J55">
        <v>1.0273165895152658E-4</v>
      </c>
      <c r="K55" t="s">
        <v>280</v>
      </c>
    </row>
    <row r="56" spans="2:11" ht="17.5" x14ac:dyDescent="0.45">
      <c r="H56" t="s">
        <v>369</v>
      </c>
    </row>
  </sheetData>
  <mergeCells count="1">
    <mergeCell ref="H2:J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7"/>
  <sheetViews>
    <sheetView showGridLines="0" workbookViewId="0">
      <pane xSplit="3" ySplit="3" topLeftCell="D11" activePane="bottomRight" state="frozen"/>
      <selection pane="topRight" activeCell="D1" sqref="D1"/>
      <selection pane="bottomLeft" activeCell="A4" sqref="A4"/>
      <selection pane="bottomRight" activeCell="K32" sqref="K32"/>
    </sheetView>
  </sheetViews>
  <sheetFormatPr baseColWidth="10" defaultRowHeight="14.5" x14ac:dyDescent="0.35"/>
  <cols>
    <col min="3" max="3" width="13.26953125" customWidth="1"/>
    <col min="4" max="4" width="33" bestFit="1" customWidth="1"/>
    <col min="8" max="8" width="12.81640625" customWidth="1"/>
    <col min="10" max="10" width="13.26953125" customWidth="1"/>
    <col min="19" max="19" width="141.81640625" bestFit="1" customWidth="1"/>
  </cols>
  <sheetData>
    <row r="2" spans="2:19" ht="16.5" x14ac:dyDescent="0.35">
      <c r="L2" s="77" t="s">
        <v>370</v>
      </c>
      <c r="M2" s="77"/>
      <c r="N2" s="77"/>
      <c r="O2" s="77"/>
      <c r="P2" s="77"/>
      <c r="Q2" s="77"/>
      <c r="R2" s="77"/>
    </row>
    <row r="3" spans="2:19" ht="17.5" x14ac:dyDescent="0.45">
      <c r="B3" s="29" t="s">
        <v>138</v>
      </c>
      <c r="C3" s="29" t="s">
        <v>140</v>
      </c>
      <c r="D3" s="29" t="s">
        <v>139</v>
      </c>
      <c r="E3" s="29" t="s">
        <v>332</v>
      </c>
      <c r="F3" s="29" t="s">
        <v>333</v>
      </c>
      <c r="G3" s="34" t="s">
        <v>5</v>
      </c>
      <c r="H3" s="35" t="s">
        <v>334</v>
      </c>
      <c r="I3" s="34" t="s">
        <v>335</v>
      </c>
      <c r="J3" s="35" t="s">
        <v>336</v>
      </c>
      <c r="K3" s="34" t="s">
        <v>345</v>
      </c>
      <c r="L3" s="35" t="s">
        <v>337</v>
      </c>
      <c r="M3" s="35" t="s">
        <v>338</v>
      </c>
      <c r="N3" s="35" t="s">
        <v>339</v>
      </c>
      <c r="O3" s="35" t="s">
        <v>340</v>
      </c>
      <c r="P3" s="35" t="s">
        <v>341</v>
      </c>
      <c r="Q3" s="35" t="s">
        <v>342</v>
      </c>
      <c r="R3" s="35" t="s">
        <v>343</v>
      </c>
      <c r="S3" s="35" t="s">
        <v>366</v>
      </c>
    </row>
    <row r="4" spans="2:19" x14ac:dyDescent="0.35">
      <c r="B4">
        <v>1</v>
      </c>
      <c r="C4" t="s">
        <v>281</v>
      </c>
      <c r="D4" s="27" t="s">
        <v>297</v>
      </c>
      <c r="E4">
        <v>317.28000000000003</v>
      </c>
      <c r="F4">
        <v>58.97</v>
      </c>
      <c r="G4">
        <v>0.20039999999999999</v>
      </c>
      <c r="H4" s="36">
        <v>34.032919999999997</v>
      </c>
      <c r="I4" s="42">
        <v>1</v>
      </c>
      <c r="J4">
        <v>107.53</v>
      </c>
      <c r="K4" t="s">
        <v>346</v>
      </c>
      <c r="S4" t="s">
        <v>348</v>
      </c>
    </row>
    <row r="5" spans="2:19" x14ac:dyDescent="0.35">
      <c r="B5">
        <v>2</v>
      </c>
      <c r="C5" t="s">
        <v>282</v>
      </c>
      <c r="D5" s="27" t="s">
        <v>298</v>
      </c>
      <c r="E5">
        <v>351.255</v>
      </c>
      <c r="F5">
        <v>57.82</v>
      </c>
      <c r="G5">
        <v>0.27689999999999998</v>
      </c>
      <c r="H5" s="36">
        <v>52.024000000000001</v>
      </c>
      <c r="I5">
        <v>2</v>
      </c>
      <c r="J5" s="30">
        <v>122.7</v>
      </c>
      <c r="K5" t="s">
        <v>346</v>
      </c>
      <c r="S5" t="s">
        <v>349</v>
      </c>
    </row>
    <row r="6" spans="2:19" x14ac:dyDescent="0.35">
      <c r="B6">
        <v>3</v>
      </c>
      <c r="C6" t="s">
        <v>283</v>
      </c>
      <c r="D6" s="27" t="s">
        <v>299</v>
      </c>
      <c r="E6">
        <v>299.29300000000001</v>
      </c>
      <c r="F6">
        <v>48.32</v>
      </c>
      <c r="G6">
        <v>0.26296489249615401</v>
      </c>
      <c r="H6" s="36">
        <v>70.013850000000005</v>
      </c>
      <c r="I6">
        <v>3</v>
      </c>
      <c r="J6">
        <v>132.97999999999999</v>
      </c>
      <c r="K6" t="s">
        <v>346</v>
      </c>
      <c r="S6" t="s">
        <v>350</v>
      </c>
    </row>
    <row r="7" spans="2:19" x14ac:dyDescent="0.35">
      <c r="B7">
        <v>4</v>
      </c>
      <c r="C7" t="s">
        <v>284</v>
      </c>
      <c r="D7" s="27" t="s">
        <v>300</v>
      </c>
      <c r="E7">
        <v>375.25</v>
      </c>
      <c r="F7">
        <v>50.1</v>
      </c>
      <c r="G7">
        <v>0.21624284106618669</v>
      </c>
      <c r="H7" s="36">
        <v>48.0595</v>
      </c>
      <c r="I7">
        <v>1</v>
      </c>
      <c r="J7">
        <v>159.24</v>
      </c>
      <c r="K7" t="s">
        <v>346</v>
      </c>
      <c r="S7" t="s">
        <v>351</v>
      </c>
    </row>
    <row r="8" spans="2:19" x14ac:dyDescent="0.35">
      <c r="B8">
        <v>5</v>
      </c>
      <c r="C8" t="s">
        <v>285</v>
      </c>
      <c r="D8" s="27" t="s">
        <v>301</v>
      </c>
      <c r="E8">
        <v>386.411</v>
      </c>
      <c r="F8">
        <v>45.2</v>
      </c>
      <c r="G8">
        <v>0.27521711453209902</v>
      </c>
      <c r="H8" s="36">
        <v>66.051000000000002</v>
      </c>
      <c r="I8">
        <v>2</v>
      </c>
      <c r="J8">
        <v>179.49</v>
      </c>
      <c r="K8" t="s">
        <v>346</v>
      </c>
      <c r="S8" t="s">
        <v>352</v>
      </c>
    </row>
    <row r="9" spans="2:19" x14ac:dyDescent="0.35">
      <c r="B9">
        <v>6</v>
      </c>
      <c r="C9" t="s">
        <v>286</v>
      </c>
      <c r="D9" s="27" t="s">
        <v>302</v>
      </c>
      <c r="E9">
        <v>345.85700000000003</v>
      </c>
      <c r="F9">
        <v>37.61</v>
      </c>
      <c r="G9">
        <v>0.26148964622400001</v>
      </c>
      <c r="H9" s="36">
        <v>84.040999999999997</v>
      </c>
      <c r="I9">
        <v>3</v>
      </c>
      <c r="J9">
        <v>194.99</v>
      </c>
      <c r="K9" t="s">
        <v>346</v>
      </c>
      <c r="S9" t="s">
        <v>353</v>
      </c>
    </row>
    <row r="10" spans="2:19" x14ac:dyDescent="0.35">
      <c r="B10">
        <v>7</v>
      </c>
      <c r="C10" t="s">
        <v>287</v>
      </c>
      <c r="D10" s="27" t="s">
        <v>303</v>
      </c>
      <c r="E10">
        <v>391.74</v>
      </c>
      <c r="F10">
        <v>46.4</v>
      </c>
      <c r="G10">
        <v>0.29299999999999998</v>
      </c>
      <c r="H10" s="36">
        <v>102.032</v>
      </c>
      <c r="I10">
        <v>4</v>
      </c>
      <c r="J10" s="30">
        <v>190.4</v>
      </c>
      <c r="K10" t="s">
        <v>347</v>
      </c>
      <c r="L10">
        <v>4.1201299999999996</v>
      </c>
      <c r="M10" s="37">
        <v>885.59699999999998</v>
      </c>
      <c r="N10" s="38">
        <v>235.29</v>
      </c>
      <c r="O10">
        <v>-10</v>
      </c>
      <c r="P10">
        <v>1.9710799999999999</v>
      </c>
      <c r="Q10">
        <v>-196.89</v>
      </c>
      <c r="R10" s="40">
        <v>17336</v>
      </c>
      <c r="S10" t="s">
        <v>344</v>
      </c>
    </row>
    <row r="11" spans="2:19" x14ac:dyDescent="0.35">
      <c r="B11">
        <v>8</v>
      </c>
      <c r="C11" t="s">
        <v>288</v>
      </c>
      <c r="D11" s="27" t="s">
        <v>304</v>
      </c>
      <c r="E11">
        <v>374.21</v>
      </c>
      <c r="F11">
        <v>40.592799999999997</v>
      </c>
      <c r="G11">
        <v>0.32684000000000002</v>
      </c>
      <c r="H11" s="36">
        <v>102.032</v>
      </c>
      <c r="I11">
        <v>4</v>
      </c>
      <c r="J11">
        <v>199.32</v>
      </c>
      <c r="K11" t="s">
        <v>346</v>
      </c>
      <c r="S11" t="s">
        <v>354</v>
      </c>
    </row>
    <row r="12" spans="2:19" x14ac:dyDescent="0.35">
      <c r="B12">
        <v>9</v>
      </c>
      <c r="C12" t="s">
        <v>289</v>
      </c>
      <c r="D12" s="27" t="s">
        <v>305</v>
      </c>
      <c r="E12">
        <v>339.173</v>
      </c>
      <c r="F12">
        <v>36.177</v>
      </c>
      <c r="G12">
        <v>0.30520000000000003</v>
      </c>
      <c r="H12" s="36">
        <v>120.0214</v>
      </c>
      <c r="I12" s="29">
        <v>5</v>
      </c>
      <c r="J12">
        <v>209.25</v>
      </c>
      <c r="K12" t="s">
        <v>346</v>
      </c>
      <c r="S12" t="s">
        <v>355</v>
      </c>
    </row>
    <row r="13" spans="2:19" x14ac:dyDescent="0.35">
      <c r="B13">
        <v>10</v>
      </c>
      <c r="C13" t="s">
        <v>290</v>
      </c>
      <c r="D13" s="27" t="s">
        <v>306</v>
      </c>
      <c r="E13">
        <v>427.01</v>
      </c>
      <c r="F13">
        <v>36.51</v>
      </c>
      <c r="G13">
        <v>0.37759999999999999</v>
      </c>
      <c r="H13" s="36">
        <v>134.04794000000001</v>
      </c>
      <c r="I13">
        <v>5</v>
      </c>
      <c r="J13">
        <v>258.06</v>
      </c>
      <c r="K13" t="s">
        <v>346</v>
      </c>
      <c r="S13" t="s">
        <v>356</v>
      </c>
    </row>
    <row r="14" spans="2:19" x14ac:dyDescent="0.35">
      <c r="B14">
        <v>11</v>
      </c>
      <c r="C14" t="s">
        <v>291</v>
      </c>
      <c r="D14" s="27" t="s">
        <v>307</v>
      </c>
      <c r="E14">
        <v>398.07</v>
      </c>
      <c r="F14">
        <v>32</v>
      </c>
      <c r="G14">
        <v>0.37691179763369909</v>
      </c>
      <c r="H14" s="36">
        <v>152.0384</v>
      </c>
      <c r="I14">
        <v>6</v>
      </c>
      <c r="J14">
        <v>275.79000000000002</v>
      </c>
      <c r="K14" t="s">
        <v>346</v>
      </c>
      <c r="S14" t="s">
        <v>357</v>
      </c>
    </row>
    <row r="15" spans="2:19" x14ac:dyDescent="0.35">
      <c r="B15">
        <v>12</v>
      </c>
      <c r="C15" t="s">
        <v>292</v>
      </c>
      <c r="D15" s="27" t="s">
        <v>308</v>
      </c>
      <c r="E15">
        <v>374.9</v>
      </c>
      <c r="F15">
        <v>29.252422339447651</v>
      </c>
      <c r="G15">
        <v>0.35764124195328151</v>
      </c>
      <c r="H15" s="36">
        <v>170.02886000000001</v>
      </c>
      <c r="I15">
        <v>7</v>
      </c>
      <c r="J15">
        <v>286.12</v>
      </c>
      <c r="K15" t="s">
        <v>346</v>
      </c>
      <c r="S15" t="s">
        <v>358</v>
      </c>
    </row>
    <row r="16" spans="2:19" x14ac:dyDescent="0.35">
      <c r="B16">
        <v>13</v>
      </c>
      <c r="C16" t="s">
        <v>293</v>
      </c>
      <c r="D16" s="27" t="s">
        <v>309</v>
      </c>
      <c r="E16">
        <v>367.85</v>
      </c>
      <c r="F16">
        <v>33.822000000000003</v>
      </c>
      <c r="G16">
        <v>0.27600000000000002</v>
      </c>
      <c r="H16" s="36">
        <v>114.04159300000001</v>
      </c>
      <c r="I16">
        <v>4</v>
      </c>
      <c r="J16">
        <v>239.81</v>
      </c>
      <c r="K16" t="s">
        <v>346</v>
      </c>
      <c r="S16" t="s">
        <v>359</v>
      </c>
    </row>
    <row r="17" spans="2:19" x14ac:dyDescent="0.35">
      <c r="B17">
        <v>14</v>
      </c>
      <c r="C17" t="s">
        <v>294</v>
      </c>
      <c r="D17" s="27" t="s">
        <v>310</v>
      </c>
      <c r="E17">
        <v>382.52</v>
      </c>
      <c r="F17">
        <v>36.349368510217261</v>
      </c>
      <c r="G17">
        <v>0.31314400676248622</v>
      </c>
      <c r="H17" s="36">
        <v>114.04159300000001</v>
      </c>
      <c r="I17">
        <v>4</v>
      </c>
      <c r="J17" s="30">
        <v>233.1</v>
      </c>
      <c r="K17" t="s">
        <v>346</v>
      </c>
      <c r="S17" t="s">
        <v>360</v>
      </c>
    </row>
    <row r="18" spans="2:19" x14ac:dyDescent="0.35">
      <c r="B18">
        <v>15</v>
      </c>
      <c r="C18" t="s">
        <v>295</v>
      </c>
      <c r="D18" s="27" t="s">
        <v>311</v>
      </c>
      <c r="E18">
        <v>439.6</v>
      </c>
      <c r="F18">
        <v>36.236377763647951</v>
      </c>
      <c r="G18">
        <v>0.30245229358017678</v>
      </c>
      <c r="H18" s="36">
        <v>130.49440000000001</v>
      </c>
      <c r="I18">
        <v>3</v>
      </c>
      <c r="J18">
        <v>271.74</v>
      </c>
      <c r="K18" t="s">
        <v>346</v>
      </c>
      <c r="S18" t="s">
        <v>361</v>
      </c>
    </row>
    <row r="19" spans="2:19" x14ac:dyDescent="0.35">
      <c r="B19">
        <v>16</v>
      </c>
      <c r="C19" t="s">
        <v>296</v>
      </c>
      <c r="D19" s="27" t="s">
        <v>312</v>
      </c>
      <c r="E19">
        <v>369.29500000000002</v>
      </c>
      <c r="F19">
        <v>49.9</v>
      </c>
      <c r="G19">
        <v>0.22081999999999999</v>
      </c>
      <c r="H19" s="36">
        <v>86.468000000000004</v>
      </c>
      <c r="I19">
        <v>2</v>
      </c>
      <c r="J19">
        <v>165.06</v>
      </c>
      <c r="K19" t="s">
        <v>346</v>
      </c>
      <c r="S19" t="s">
        <v>362</v>
      </c>
    </row>
    <row r="20" spans="2:19" x14ac:dyDescent="0.35">
      <c r="B20">
        <v>17</v>
      </c>
      <c r="C20" s="27" t="s">
        <v>313</v>
      </c>
      <c r="D20" s="27" t="s">
        <v>314</v>
      </c>
      <c r="E20">
        <v>418.83</v>
      </c>
      <c r="F20">
        <v>32.57</v>
      </c>
      <c r="G20">
        <v>0.25230000000000002</v>
      </c>
      <c r="H20" s="36">
        <v>170.92099999999999</v>
      </c>
      <c r="I20">
        <v>4</v>
      </c>
      <c r="J20" s="30">
        <v>294.70999999999998</v>
      </c>
      <c r="K20" t="s">
        <v>346</v>
      </c>
      <c r="S20" t="s">
        <v>363</v>
      </c>
    </row>
    <row r="21" spans="2:19" x14ac:dyDescent="0.35">
      <c r="B21">
        <v>18</v>
      </c>
      <c r="C21" s="27" t="s">
        <v>315</v>
      </c>
      <c r="D21" s="27" t="s">
        <v>316</v>
      </c>
      <c r="E21">
        <v>418.55</v>
      </c>
      <c r="F21">
        <v>33</v>
      </c>
      <c r="G21">
        <v>0.25326399999999999</v>
      </c>
      <c r="H21" s="36">
        <v>170.92099999999999</v>
      </c>
      <c r="I21">
        <v>4</v>
      </c>
      <c r="J21" s="30">
        <v>294</v>
      </c>
      <c r="K21" t="s">
        <v>347</v>
      </c>
      <c r="L21">
        <v>3.83243</v>
      </c>
      <c r="M21" s="37">
        <v>875.93799999999999</v>
      </c>
      <c r="N21" s="38">
        <v>225.46</v>
      </c>
      <c r="O21">
        <v>10</v>
      </c>
      <c r="P21" s="31">
        <v>2.1284000000000001</v>
      </c>
      <c r="Q21" s="38">
        <v>699.96</v>
      </c>
      <c r="R21">
        <v>-66758</v>
      </c>
      <c r="S21" t="s">
        <v>344</v>
      </c>
    </row>
    <row r="22" spans="2:19" x14ac:dyDescent="0.35">
      <c r="B22">
        <v>19</v>
      </c>
      <c r="C22" s="27" t="s">
        <v>317</v>
      </c>
      <c r="D22" s="27" t="s">
        <v>318</v>
      </c>
      <c r="E22">
        <v>395.42500000000001</v>
      </c>
      <c r="F22">
        <v>36.24295</v>
      </c>
      <c r="G22">
        <v>0.28809508422142921</v>
      </c>
      <c r="H22" s="36">
        <v>136.47620000000001</v>
      </c>
      <c r="I22">
        <v>4</v>
      </c>
      <c r="J22">
        <v>243.71</v>
      </c>
      <c r="K22" t="s">
        <v>346</v>
      </c>
      <c r="S22" t="s">
        <v>364</v>
      </c>
    </row>
    <row r="23" spans="2:19" x14ac:dyDescent="0.35">
      <c r="B23">
        <v>20</v>
      </c>
      <c r="C23" s="27" t="s">
        <v>319</v>
      </c>
      <c r="D23" s="27" t="s">
        <v>320</v>
      </c>
      <c r="E23">
        <v>399.85</v>
      </c>
      <c r="F23">
        <v>36.194423883543053</v>
      </c>
      <c r="G23">
        <v>0.28299999999999997</v>
      </c>
      <c r="H23" s="36">
        <v>136.47620000000001</v>
      </c>
      <c r="I23">
        <v>4</v>
      </c>
      <c r="J23" s="30">
        <v>244</v>
      </c>
      <c r="K23" t="s">
        <v>347</v>
      </c>
      <c r="L23" s="31">
        <v>4.2571000000000003</v>
      </c>
      <c r="M23" s="38">
        <v>1006.84</v>
      </c>
      <c r="N23" s="38">
        <v>248.56</v>
      </c>
      <c r="O23">
        <v>-10</v>
      </c>
      <c r="P23" s="31">
        <v>2.7755999999999998</v>
      </c>
      <c r="Q23">
        <v>-538.00400000000002</v>
      </c>
      <c r="R23" s="40">
        <v>30952</v>
      </c>
      <c r="S23" t="s">
        <v>344</v>
      </c>
    </row>
    <row r="24" spans="2:19" x14ac:dyDescent="0.35">
      <c r="B24">
        <v>21</v>
      </c>
      <c r="C24" s="27" t="s">
        <v>321</v>
      </c>
      <c r="D24" s="27" t="s">
        <v>322</v>
      </c>
      <c r="E24">
        <v>227.51</v>
      </c>
      <c r="F24">
        <v>37.5</v>
      </c>
      <c r="G24">
        <v>0.17849999999999999</v>
      </c>
      <c r="H24">
        <v>88.004599999999996</v>
      </c>
      <c r="I24">
        <v>4</v>
      </c>
      <c r="J24">
        <v>140.65846220860172</v>
      </c>
      <c r="K24" t="s">
        <v>346</v>
      </c>
      <c r="S24" t="s">
        <v>363</v>
      </c>
    </row>
    <row r="25" spans="2:19" x14ac:dyDescent="0.35">
      <c r="B25">
        <v>22</v>
      </c>
      <c r="C25" s="27" t="s">
        <v>323</v>
      </c>
      <c r="D25" s="27" t="s">
        <v>324</v>
      </c>
      <c r="E25" s="37">
        <v>293.03000000000003</v>
      </c>
      <c r="F25">
        <v>30.48</v>
      </c>
      <c r="G25">
        <v>0.25659999999999999</v>
      </c>
      <c r="H25">
        <v>138.01182</v>
      </c>
      <c r="I25">
        <v>6</v>
      </c>
      <c r="J25" s="39">
        <v>225.02250225022502</v>
      </c>
      <c r="K25" t="s">
        <v>346</v>
      </c>
      <c r="S25" t="s">
        <v>348</v>
      </c>
    </row>
    <row r="26" spans="2:19" x14ac:dyDescent="0.35">
      <c r="B26">
        <v>23</v>
      </c>
      <c r="C26" s="27" t="s">
        <v>325</v>
      </c>
      <c r="D26" s="27" t="s">
        <v>326</v>
      </c>
      <c r="E26">
        <v>345.02</v>
      </c>
      <c r="F26">
        <v>26.4</v>
      </c>
      <c r="G26">
        <v>0.31719999999999998</v>
      </c>
      <c r="H26">
        <v>188.01933000000002</v>
      </c>
      <c r="I26">
        <v>8</v>
      </c>
      <c r="J26" s="41">
        <v>299.40119760479035</v>
      </c>
      <c r="K26" t="s">
        <v>346</v>
      </c>
      <c r="S26" t="s">
        <v>348</v>
      </c>
    </row>
    <row r="27" spans="2:19" x14ac:dyDescent="0.35">
      <c r="B27">
        <v>24</v>
      </c>
      <c r="C27" t="s">
        <v>327</v>
      </c>
      <c r="D27" t="s">
        <v>328</v>
      </c>
      <c r="E27">
        <v>412</v>
      </c>
      <c r="F27">
        <v>47.9</v>
      </c>
      <c r="G27">
        <v>0.17199999999999999</v>
      </c>
      <c r="H27">
        <v>130.91999999999999</v>
      </c>
      <c r="I27" t="s">
        <v>367</v>
      </c>
      <c r="J27">
        <v>167</v>
      </c>
      <c r="K27" t="s">
        <v>347</v>
      </c>
      <c r="L27" s="31">
        <v>3.4003000000000001</v>
      </c>
      <c r="M27" s="37">
        <v>640.32000000000005</v>
      </c>
      <c r="N27" s="38">
        <v>204.13</v>
      </c>
      <c r="O27">
        <v>-9</v>
      </c>
      <c r="P27" s="31">
        <v>0.98619999999999997</v>
      </c>
      <c r="Q27" s="38">
        <v>189.78</v>
      </c>
      <c r="R27">
        <v>-6852.6</v>
      </c>
      <c r="S27" t="s">
        <v>344</v>
      </c>
    </row>
  </sheetData>
  <mergeCells count="1">
    <mergeCell ref="L2:R2"/>
  </mergeCells>
  <phoneticPr fontId="3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Calculator</vt:lpstr>
      <vt:lpstr>Parameters</vt:lpstr>
      <vt:lpstr>IL inputs</vt:lpstr>
      <vt:lpstr>F-gas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Asensio Delgado</dc:creator>
  <cp:lastModifiedBy>Gabriel Zarca</cp:lastModifiedBy>
  <dcterms:created xsi:type="dcterms:W3CDTF">2021-09-20T13:14:03Z</dcterms:created>
  <dcterms:modified xsi:type="dcterms:W3CDTF">2023-01-21T11:10:46Z</dcterms:modified>
</cp:coreProperties>
</file>