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30355\Desktop\"/>
    </mc:Choice>
  </mc:AlternateContent>
  <xr:revisionPtr revIDLastSave="0" documentId="13_ncr:1_{F7714AFF-0EFA-4B99-8233-34A4297AFFE0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指令格式" sheetId="1" r:id="rId1"/>
    <sheet name="操作" sheetId="2" r:id="rId2"/>
    <sheet name="ALU" sheetId="6" r:id="rId3"/>
    <sheet name="信号处理" sheetId="8" r:id="rId4"/>
    <sheet name="测试" sheetId="10" r:id="rId5"/>
    <sheet name="sort" sheetId="13" r:id="rId6"/>
    <sheet name="微指令状态" sheetId="14" r:id="rId7"/>
    <sheet name="入口地址表" sheetId="15" r:id="rId8"/>
    <sheet name="状态转移图" sheetId="16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8" i="15" l="1"/>
  <c r="P18" i="15"/>
  <c r="O18" i="15"/>
  <c r="N18" i="15"/>
  <c r="M18" i="15"/>
  <c r="Q17" i="15"/>
  <c r="P17" i="15"/>
  <c r="O17" i="15"/>
  <c r="N17" i="15"/>
  <c r="M17" i="15"/>
  <c r="Q16" i="15"/>
  <c r="P16" i="15"/>
  <c r="O16" i="15"/>
  <c r="N16" i="15"/>
  <c r="M16" i="15"/>
  <c r="Q15" i="15"/>
  <c r="P15" i="15"/>
  <c r="O15" i="15"/>
  <c r="N15" i="15"/>
  <c r="M15" i="15"/>
  <c r="Q14" i="15"/>
  <c r="P14" i="15"/>
  <c r="O14" i="15"/>
  <c r="N14" i="15"/>
  <c r="M14" i="15"/>
  <c r="Q13" i="15"/>
  <c r="P13" i="15"/>
  <c r="O13" i="15"/>
  <c r="N13" i="15"/>
  <c r="M13" i="15"/>
  <c r="Q12" i="15"/>
  <c r="P12" i="15"/>
  <c r="O12" i="15"/>
  <c r="N12" i="15"/>
  <c r="M12" i="15"/>
  <c r="Q11" i="15"/>
  <c r="P11" i="15"/>
  <c r="O11" i="15"/>
  <c r="N11" i="15"/>
  <c r="M11" i="15"/>
  <c r="Q10" i="15"/>
  <c r="P10" i="15"/>
  <c r="O10" i="15"/>
  <c r="N10" i="15"/>
  <c r="M10" i="15"/>
  <c r="Q9" i="15"/>
  <c r="P9" i="15"/>
  <c r="O9" i="15"/>
  <c r="N9" i="15"/>
  <c r="M9" i="15"/>
  <c r="Q8" i="15"/>
  <c r="P8" i="15"/>
  <c r="O8" i="15"/>
  <c r="N8" i="15"/>
  <c r="M8" i="15"/>
  <c r="Q7" i="15"/>
  <c r="P7" i="15"/>
  <c r="O7" i="15"/>
  <c r="N7" i="15"/>
  <c r="M7" i="15"/>
  <c r="Q6" i="15"/>
  <c r="P6" i="15"/>
  <c r="O6" i="15"/>
  <c r="N6" i="15"/>
  <c r="M6" i="15"/>
  <c r="Q5" i="15"/>
  <c r="P5" i="15"/>
  <c r="O5" i="15"/>
  <c r="N5" i="15"/>
  <c r="M5" i="15"/>
  <c r="Q4" i="15"/>
  <c r="P4" i="15"/>
  <c r="O4" i="15"/>
  <c r="N4" i="15"/>
  <c r="M4" i="15"/>
  <c r="Q3" i="15"/>
  <c r="P3" i="15"/>
  <c r="O3" i="15"/>
  <c r="N3" i="15"/>
  <c r="M3" i="15"/>
  <c r="W23" i="14" l="1"/>
  <c r="W19" i="14"/>
  <c r="X19" i="14" s="1"/>
  <c r="Y19" i="14" s="1"/>
  <c r="C19" i="14"/>
  <c r="W18" i="14"/>
  <c r="X18" i="14" s="1"/>
  <c r="Y18" i="14" s="1"/>
  <c r="C18" i="14"/>
  <c r="X17" i="14"/>
  <c r="Y17" i="14" s="1"/>
  <c r="W17" i="14"/>
  <c r="C17" i="14"/>
  <c r="Y16" i="14"/>
  <c r="Z16" i="14" s="1"/>
  <c r="X16" i="14"/>
  <c r="W16" i="14"/>
  <c r="C16" i="14"/>
  <c r="Z15" i="14"/>
  <c r="Y15" i="14"/>
  <c r="X15" i="14"/>
  <c r="W15" i="14"/>
  <c r="C15" i="14"/>
  <c r="W14" i="14"/>
  <c r="X14" i="14" s="1"/>
  <c r="Y14" i="14" s="1"/>
  <c r="Z14" i="14" s="1"/>
  <c r="C14" i="14"/>
  <c r="X13" i="14"/>
  <c r="Y13" i="14" s="1"/>
  <c r="Z13" i="14" s="1"/>
  <c r="W13" i="14"/>
  <c r="C13" i="14"/>
  <c r="Y12" i="14"/>
  <c r="Z12" i="14" s="1"/>
  <c r="X12" i="14"/>
  <c r="W12" i="14"/>
  <c r="C12" i="14"/>
  <c r="Z11" i="14"/>
  <c r="Y11" i="14"/>
  <c r="X11" i="14"/>
  <c r="W11" i="14"/>
  <c r="C11" i="14"/>
  <c r="W10" i="14"/>
  <c r="X10" i="14" s="1"/>
  <c r="Y10" i="14" s="1"/>
  <c r="Z10" i="14" s="1"/>
  <c r="C10" i="14"/>
  <c r="X9" i="14"/>
  <c r="Y9" i="14" s="1"/>
  <c r="Z9" i="14" s="1"/>
  <c r="W9" i="14"/>
  <c r="C9" i="14"/>
  <c r="Y8" i="14"/>
  <c r="Z8" i="14" s="1"/>
  <c r="X8" i="14"/>
  <c r="W8" i="14"/>
  <c r="C8" i="14"/>
  <c r="X7" i="14"/>
  <c r="Y7" i="14" s="1"/>
  <c r="Z7" i="14" s="1"/>
  <c r="W7" i="14"/>
  <c r="C7" i="14"/>
  <c r="W6" i="14"/>
  <c r="X6" i="14" s="1"/>
  <c r="Y6" i="14" s="1"/>
  <c r="Z6" i="14" s="1"/>
  <c r="C6" i="14"/>
  <c r="X5" i="14"/>
  <c r="Y5" i="14" s="1"/>
  <c r="Z5" i="14" s="1"/>
  <c r="W5" i="14"/>
  <c r="C5" i="14"/>
  <c r="W4" i="14"/>
  <c r="X4" i="14" s="1"/>
  <c r="Y4" i="14" s="1"/>
  <c r="Z4" i="14" s="1"/>
  <c r="C4" i="14"/>
  <c r="X3" i="14"/>
  <c r="Y3" i="14" s="1"/>
  <c r="Z3" i="14" s="1"/>
  <c r="W3" i="14"/>
  <c r="C3" i="14"/>
  <c r="Z17" i="14" l="1"/>
  <c r="J30" i="10"/>
  <c r="J31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J18" i="10"/>
  <c r="J19" i="10"/>
  <c r="J20" i="10"/>
  <c r="J21" i="10"/>
  <c r="J22" i="10"/>
  <c r="J23" i="10"/>
  <c r="J24" i="10"/>
  <c r="J25" i="10"/>
  <c r="J26" i="10"/>
  <c r="J27" i="10"/>
  <c r="J28" i="10"/>
  <c r="C13" i="6" l="1"/>
  <c r="C12" i="6"/>
  <c r="C11" i="6"/>
  <c r="C10" i="6"/>
  <c r="C9" i="6"/>
  <c r="C8" i="6"/>
  <c r="C7" i="6"/>
  <c r="C6" i="6"/>
  <c r="C5" i="6"/>
  <c r="C4" i="6"/>
  <c r="C3" i="6"/>
  <c r="C2" i="6"/>
  <c r="F28" i="8"/>
  <c r="F27" i="8"/>
  <c r="F26" i="8"/>
  <c r="F25" i="8"/>
  <c r="F24" i="8"/>
  <c r="F23" i="8"/>
  <c r="F22" i="8"/>
  <c r="F21" i="8"/>
  <c r="F20" i="8"/>
  <c r="F19" i="8"/>
  <c r="F18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<sst xmlns="http://schemas.openxmlformats.org/spreadsheetml/2006/main" count="1144" uniqueCount="427">
  <si>
    <t>rs</t>
  </si>
  <si>
    <t>rs</t>
    <phoneticPr fontId="2" type="noConversion"/>
  </si>
  <si>
    <t>op</t>
  </si>
  <si>
    <t>op</t>
    <phoneticPr fontId="2" type="noConversion"/>
  </si>
  <si>
    <t>rt</t>
  </si>
  <si>
    <t>rt</t>
    <phoneticPr fontId="2" type="noConversion"/>
  </si>
  <si>
    <t>rd</t>
  </si>
  <si>
    <t>rd</t>
    <phoneticPr fontId="2" type="noConversion"/>
  </si>
  <si>
    <t>sa</t>
    <phoneticPr fontId="2" type="noConversion"/>
  </si>
  <si>
    <t>funct</t>
    <phoneticPr fontId="2" type="noConversion"/>
  </si>
  <si>
    <t>R型</t>
    <phoneticPr fontId="2" type="noConversion"/>
  </si>
  <si>
    <t xml:space="preserve">操作码 </t>
    <phoneticPr fontId="2" type="noConversion"/>
  </si>
  <si>
    <t>操作数1</t>
    <phoneticPr fontId="2" type="noConversion"/>
  </si>
  <si>
    <t>操作数2</t>
    <phoneticPr fontId="2" type="noConversion"/>
  </si>
  <si>
    <t>目的地</t>
    <phoneticPr fontId="2" type="noConversion"/>
  </si>
  <si>
    <t>为位移量</t>
    <phoneticPr fontId="2" type="noConversion"/>
  </si>
  <si>
    <t>功能码</t>
    <phoneticPr fontId="2" type="noConversion"/>
  </si>
  <si>
    <t>I型</t>
    <phoneticPr fontId="2" type="noConversion"/>
  </si>
  <si>
    <t>imme</t>
    <phoneticPr fontId="2" type="noConversion"/>
  </si>
  <si>
    <t>Bit #</t>
  </si>
  <si>
    <t>31..26</t>
  </si>
  <si>
    <t>25..21</t>
  </si>
  <si>
    <t>20..16</t>
  </si>
  <si>
    <t>15..11</t>
  </si>
  <si>
    <t>10..6</t>
  </si>
  <si>
    <t>5..0</t>
  </si>
  <si>
    <t>R-type</t>
  </si>
  <si>
    <t>shamt</t>
  </si>
  <si>
    <t>add</t>
  </si>
  <si>
    <t> add $1,$2,$3</t>
  </si>
  <si>
    <t> $1=$2+$3</t>
  </si>
  <si>
    <t>sub</t>
  </si>
  <si>
    <t> sub $1,$2,$3</t>
  </si>
  <si>
    <t> $1=$2-$3</t>
  </si>
  <si>
    <t> rd &lt;- rs - rt   ；其中rs＝$2，rt=$3, rd=$1</t>
  </si>
  <si>
    <t>and</t>
  </si>
  <si>
    <t> and $1,$2,$3</t>
  </si>
  <si>
    <t> $1=$2 &amp; $3</t>
  </si>
  <si>
    <t> rd &lt;- rs &amp; rt   ；其中rs＝$2，rt=$3, rd=$1</t>
  </si>
  <si>
    <t>or</t>
  </si>
  <si>
    <t> or $1,$2,$3</t>
  </si>
  <si>
    <t> $1=$2 | $3</t>
  </si>
  <si>
    <t> rd &lt;- rs | rt   ；其中rs＝$2，rt=$3, rd=$1</t>
  </si>
  <si>
    <t>xor</t>
  </si>
  <si>
    <t> xor $1,$2,$3</t>
  </si>
  <si>
    <t> $1=$2 ^ $3</t>
  </si>
  <si>
    <t> rd &lt;- rs xor rt   ；其中rs＝$2，rt=$3, rd=$1(异或）</t>
  </si>
  <si>
    <t>nor</t>
  </si>
  <si>
    <t> rd &lt;- not(rs | rt)   ；其中rs＝$2，rt=$3, rd=$1(或非）</t>
  </si>
  <si>
    <t>slt</t>
  </si>
  <si>
    <t> slt $1,$2,$3</t>
  </si>
  <si>
    <t> if($2&lt;$3) </t>
  </si>
  <si>
    <t> if (rs &lt; rt) rd=1 else rd=0 ；其中rs＝$2，rt=$3, rd=$1</t>
  </si>
  <si>
    <t>sltu</t>
  </si>
  <si>
    <t> sltu $1,$2,$3</t>
  </si>
  <si>
    <t>sll</t>
  </si>
  <si>
    <t> sll $1,$2,10</t>
  </si>
  <si>
    <t> $1=$2&lt;&lt;10</t>
  </si>
  <si>
    <t> rd &lt;- rt &lt;&lt; shamt  ；shamt存放移位的位数，</t>
  </si>
  <si>
    <t>srl</t>
  </si>
  <si>
    <t> srl $1,$2,10</t>
  </si>
  <si>
    <t> $1=$2&gt;&gt;10</t>
  </si>
  <si>
    <t> rd &lt;- rt &gt;&gt; shamt ；(logical) ，其中rt=$2, rd=$1</t>
  </si>
  <si>
    <t>sra</t>
  </si>
  <si>
    <t> sra $1,$2,10</t>
  </si>
  <si>
    <t> rd &lt;- rt &gt;&gt; shamt  ；(arithmetic) 注意符号位保留</t>
  </si>
  <si>
    <t>sllv</t>
  </si>
  <si>
    <t> sllv $1,$2,$3</t>
  </si>
  <si>
    <t> $1=$2&lt;&lt;$3</t>
  </si>
  <si>
    <t>srlv</t>
  </si>
  <si>
    <t> srlv $1,$2,$3</t>
  </si>
  <si>
    <t> $1=$2&gt;&gt;$3</t>
  </si>
  <si>
    <t>srav</t>
  </si>
  <si>
    <t> srav $1,$2,$3</t>
  </si>
  <si>
    <t>jr</t>
  </si>
  <si>
    <t> jr $31</t>
  </si>
  <si>
    <t> goto $31</t>
  </si>
  <si>
    <t>I-type</t>
  </si>
  <si>
    <t>immediate</t>
  </si>
  <si>
    <t>addi</t>
  </si>
  <si>
    <t> addi $1,$2,100</t>
  </si>
  <si>
    <t> $1=$2+100</t>
  </si>
  <si>
    <t> rt &lt;- rs + (sign-extend)immediate ；其中rt=$1,rs=$2</t>
  </si>
  <si>
    <t>andi</t>
  </si>
  <si>
    <t> andi $1,$2,10</t>
  </si>
  <si>
    <t> $1=$2 &amp; 10</t>
  </si>
  <si>
    <t>ori</t>
  </si>
  <si>
    <t> $1=$2 | 10</t>
  </si>
  <si>
    <t>xori</t>
  </si>
  <si>
    <t> $1=$2 ^ 10</t>
  </si>
  <si>
    <t> lui $1,100</t>
  </si>
  <si>
    <t> $1=100*65536</t>
  </si>
  <si>
    <t>lw</t>
  </si>
  <si>
    <t> lw $1,10($2)</t>
  </si>
  <si>
    <t> rt &lt;- memory[rs + (sign-extend)immediate] ；rt=$1,rs=$2</t>
  </si>
  <si>
    <t>sw</t>
  </si>
  <si>
    <t> sw $1,10($2)</t>
  </si>
  <si>
    <t>beq</t>
  </si>
  <si>
    <t> beq $1,$2,10</t>
  </si>
  <si>
    <t> if($1==$2)  </t>
  </si>
  <si>
    <t> if (rs == rt) PC &lt;- PC+4 + (sign-extend)immediate&lt;&lt;2 </t>
  </si>
  <si>
    <t>bne</t>
  </si>
  <si>
    <t> bne $1,$2,10</t>
  </si>
  <si>
    <t> if($1!=$2) </t>
  </si>
  <si>
    <t>slti</t>
  </si>
  <si>
    <t> slti $1,$2,10</t>
  </si>
  <si>
    <t> if($2&lt;10) </t>
  </si>
  <si>
    <t> if (rs &lt;(sign-extend)immediate) rt=1 else rt=0 ；</t>
  </si>
  <si>
    <t>sltiu</t>
  </si>
  <si>
    <t> sltiu $1,$2,10</t>
  </si>
  <si>
    <t>J-type</t>
  </si>
  <si>
    <t>address</t>
  </si>
  <si>
    <t>j</t>
  </si>
  <si>
    <t> j 10000</t>
  </si>
  <si>
    <t> goto 10000</t>
  </si>
  <si>
    <t>jal</t>
  </si>
  <si>
    <t> jal 10000</t>
  </si>
  <si>
    <t> $31&lt;-PC+4；PC &lt;- (PC+4)[31..28],address,0,0</t>
  </si>
  <si>
    <t>   ；address=10000/4</t>
  </si>
  <si>
    <t>目的数</t>
    <phoneticPr fontId="2" type="noConversion"/>
  </si>
  <si>
    <t> if (rs != rt) PC &lt;- PC+4 + (sign-extend)immediate&lt;&lt;2 </t>
    <phoneticPr fontId="2" type="noConversion"/>
  </si>
  <si>
    <t>func</t>
    <phoneticPr fontId="2" type="noConversion"/>
  </si>
  <si>
    <t>lw</t>
    <phoneticPr fontId="2" type="noConversion"/>
  </si>
  <si>
    <t>sw</t>
    <phoneticPr fontId="2" type="noConversion"/>
  </si>
  <si>
    <t>ALU信号</t>
    <phoneticPr fontId="2" type="noConversion"/>
  </si>
  <si>
    <t>操作</t>
    <phoneticPr fontId="2" type="noConversion"/>
  </si>
  <si>
    <t>与</t>
    <phoneticPr fontId="2" type="noConversion"/>
  </si>
  <si>
    <t>或</t>
    <phoneticPr fontId="2" type="noConversion"/>
  </si>
  <si>
    <t>异或</t>
    <phoneticPr fontId="2" type="noConversion"/>
  </si>
  <si>
    <t>加</t>
    <phoneticPr fontId="2" type="noConversion"/>
  </si>
  <si>
    <t>减</t>
    <phoneticPr fontId="2" type="noConversion"/>
  </si>
  <si>
    <t>乘</t>
    <phoneticPr fontId="2" type="noConversion"/>
  </si>
  <si>
    <t>或非</t>
    <phoneticPr fontId="2" type="noConversion"/>
  </si>
  <si>
    <t>小于 rs=1</t>
    <phoneticPr fontId="2" type="noConversion"/>
  </si>
  <si>
    <t>无符号小于</t>
    <phoneticPr fontId="2" type="noConversion"/>
  </si>
  <si>
    <t>add</t>
    <phoneticPr fontId="2" type="noConversion"/>
  </si>
  <si>
    <t>000000</t>
    <phoneticPr fontId="2" type="noConversion"/>
  </si>
  <si>
    <t>100011</t>
    <phoneticPr fontId="2" type="noConversion"/>
  </si>
  <si>
    <t>101011</t>
    <phoneticPr fontId="2" type="noConversion"/>
  </si>
  <si>
    <t> $1=~($2 | $3)</t>
    <phoneticPr fontId="2" type="noConversion"/>
  </si>
  <si>
    <t> nor $1,$2,$3</t>
    <phoneticPr fontId="2" type="noConversion"/>
  </si>
  <si>
    <t>and</t>
    <phoneticPr fontId="2" type="noConversion"/>
  </si>
  <si>
    <t>or</t>
    <phoneticPr fontId="2" type="noConversion"/>
  </si>
  <si>
    <t>xor</t>
    <phoneticPr fontId="2" type="noConversion"/>
  </si>
  <si>
    <t>nor</t>
    <phoneticPr fontId="2" type="noConversion"/>
  </si>
  <si>
    <t>逻辑左移</t>
    <phoneticPr fontId="2" type="noConversion"/>
  </si>
  <si>
    <t>逻辑右移</t>
    <phoneticPr fontId="2" type="noConversion"/>
  </si>
  <si>
    <t>算数右移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</si>
  <si>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</si>
  <si>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</si>
  <si>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</si>
  <si>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3</t>
    <phoneticPr fontId="2" type="noConversion"/>
  </si>
  <si>
    <t>4</t>
    <phoneticPr fontId="2" type="noConversion"/>
  </si>
  <si>
    <t>0</t>
    <phoneticPr fontId="2" type="noConversion"/>
  </si>
  <si>
    <t>1</t>
    <phoneticPr fontId="2" type="noConversion"/>
  </si>
  <si>
    <t>2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</si>
  <si>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</si>
  <si>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</si>
  <si>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</si>
  <si>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000000</t>
  </si>
  <si>
    <t>000010</t>
    <phoneticPr fontId="2" type="noConversion"/>
  </si>
  <si>
    <t>000011</t>
    <phoneticPr fontId="2" type="noConversion"/>
  </si>
  <si>
    <t>000100</t>
    <phoneticPr fontId="2" type="noConversion"/>
  </si>
  <si>
    <t>000110</t>
    <phoneticPr fontId="2" type="noConversion"/>
  </si>
  <si>
    <t>000111</t>
    <phoneticPr fontId="2" type="noConversion"/>
  </si>
  <si>
    <t>001000</t>
    <phoneticPr fontId="2" type="noConversion"/>
  </si>
  <si>
    <t>乘法</t>
    <phoneticPr fontId="2" type="noConversion"/>
  </si>
  <si>
    <t>000101</t>
    <phoneticPr fontId="2" type="noConversion"/>
  </si>
  <si>
    <t>001010</t>
    <phoneticPr fontId="2" type="noConversion"/>
  </si>
  <si>
    <t>001011</t>
    <phoneticPr fontId="2" type="noConversion"/>
  </si>
  <si>
    <t>001100</t>
    <phoneticPr fontId="2" type="noConversion"/>
  </si>
  <si>
    <t>001101</t>
    <phoneticPr fontId="2" type="noConversion"/>
  </si>
  <si>
    <t>001110</t>
    <phoneticPr fontId="2" type="noConversion"/>
  </si>
  <si>
    <t>001111</t>
    <phoneticPr fontId="2" type="noConversion"/>
  </si>
  <si>
    <t>无操作</t>
    <phoneticPr fontId="2" type="noConversion"/>
  </si>
  <si>
    <t>加法</t>
    <phoneticPr fontId="2" type="noConversion"/>
  </si>
  <si>
    <t>减法</t>
    <phoneticPr fontId="2" type="noConversion"/>
  </si>
  <si>
    <t>小于</t>
    <phoneticPr fontId="2" type="noConversion"/>
  </si>
  <si>
    <t>2进制</t>
    <phoneticPr fontId="2" type="noConversion"/>
  </si>
  <si>
    <t>XXXXXXX</t>
    <phoneticPr fontId="2" type="noConversion"/>
  </si>
  <si>
    <t>sll</t>
    <phoneticPr fontId="2" type="noConversion"/>
  </si>
  <si>
    <t>sub</t>
    <phoneticPr fontId="2" type="noConversion"/>
  </si>
  <si>
    <t>slt</t>
    <phoneticPr fontId="2" type="noConversion"/>
  </si>
  <si>
    <t>slu</t>
    <phoneticPr fontId="2" type="noConversion"/>
  </si>
  <si>
    <t>beq</t>
    <phoneticPr fontId="2" type="noConversion"/>
  </si>
  <si>
    <t>bne</t>
    <phoneticPr fontId="2" type="noConversion"/>
  </si>
  <si>
    <t>addi</t>
    <phoneticPr fontId="2" type="noConversion"/>
  </si>
  <si>
    <t>slti</t>
    <phoneticPr fontId="2" type="noConversion"/>
  </si>
  <si>
    <t>sltiu</t>
    <phoneticPr fontId="2" type="noConversion"/>
  </si>
  <si>
    <t>andi</t>
    <phoneticPr fontId="2" type="noConversion"/>
  </si>
  <si>
    <t>ori</t>
    <phoneticPr fontId="2" type="noConversion"/>
  </si>
  <si>
    <t>xori</t>
    <phoneticPr fontId="2" type="noConversion"/>
  </si>
  <si>
    <t>无</t>
    <phoneticPr fontId="2" type="noConversion"/>
  </si>
  <si>
    <t>2进制信号</t>
    <phoneticPr fontId="2" type="noConversion"/>
  </si>
  <si>
    <t>J型</t>
    <phoneticPr fontId="2" type="noConversion"/>
  </si>
  <si>
    <t>JAL</t>
    <phoneticPr fontId="2" type="noConversion"/>
  </si>
  <si>
    <t>jal</t>
    <phoneticPr fontId="2" type="noConversion"/>
  </si>
  <si>
    <t>j</t>
    <phoneticPr fontId="2" type="noConversion"/>
  </si>
  <si>
    <t>Shamt</t>
    <phoneticPr fontId="2" type="noConversion"/>
  </si>
  <si>
    <t> rd &lt;- rs + rt   ；其中rs＝$2，rt=$3, rd=$1</t>
    <phoneticPr fontId="2" type="noConversion"/>
  </si>
  <si>
    <t>JMP</t>
    <phoneticPr fontId="2" type="noConversion"/>
  </si>
  <si>
    <t>JR</t>
    <phoneticPr fontId="2" type="noConversion"/>
  </si>
  <si>
    <t>地址</t>
    <phoneticPr fontId="2" type="noConversion"/>
  </si>
  <si>
    <t> memory[$2+10]=$1</t>
    <phoneticPr fontId="2" type="noConversion"/>
  </si>
  <si>
    <t> $1=memory[$2+10]</t>
    <phoneticPr fontId="2" type="noConversion"/>
  </si>
  <si>
    <t>mul</t>
    <phoneticPr fontId="2" type="noConversion"/>
  </si>
  <si>
    <t>muli</t>
    <phoneticPr fontId="2" type="noConversion"/>
  </si>
  <si>
    <t> rt &lt;- immediate*rs</t>
    <phoneticPr fontId="2" type="noConversion"/>
  </si>
  <si>
    <t> PC &lt;- rs</t>
    <phoneticPr fontId="2" type="noConversion"/>
  </si>
  <si>
    <t>逻辑左移shamt</t>
    <phoneticPr fontId="2" type="noConversion"/>
  </si>
  <si>
    <t>逻辑右移shamt</t>
    <phoneticPr fontId="2" type="noConversion"/>
  </si>
  <si>
    <t>算数左移shamt</t>
    <phoneticPr fontId="2" type="noConversion"/>
  </si>
  <si>
    <t>逻辑左移rt</t>
    <phoneticPr fontId="2" type="noConversion"/>
  </si>
  <si>
    <t>逻辑右移rt</t>
    <phoneticPr fontId="2" type="noConversion"/>
  </si>
  <si>
    <t>算数左移rt</t>
    <phoneticPr fontId="2" type="noConversion"/>
  </si>
  <si>
    <t> rd &lt;- rs &lt;&lt; rt  ；其中rs＝$3，rt=$2, rd=$1</t>
    <phoneticPr fontId="2" type="noConversion"/>
  </si>
  <si>
    <t> rd &lt;- rs &gt;&gt; rt  ；(arithmetic) 注意符号位保留</t>
    <phoneticPr fontId="2" type="noConversion"/>
  </si>
  <si>
    <t> rd &lt;- rs&gt;&gt; rt  ；(logical)其中rs＝$3，rt=$2, rd=$1</t>
    <phoneticPr fontId="2" type="noConversion"/>
  </si>
  <si>
    <t>跳转</t>
    <phoneticPr fontId="2" type="noConversion"/>
  </si>
  <si>
    <t>加立即数</t>
    <phoneticPr fontId="2" type="noConversion"/>
  </si>
  <si>
    <t>与立即数</t>
    <phoneticPr fontId="2" type="noConversion"/>
  </si>
  <si>
    <t>写内存</t>
    <phoneticPr fontId="2" type="noConversion"/>
  </si>
  <si>
    <t>取内存</t>
    <phoneticPr fontId="2" type="noConversion"/>
  </si>
  <si>
    <t>等于跳转</t>
    <phoneticPr fontId="2" type="noConversion"/>
  </si>
  <si>
    <t>不等于跳转</t>
    <phoneticPr fontId="2" type="noConversion"/>
  </si>
  <si>
    <t>和立即数比较小于</t>
    <phoneticPr fontId="2" type="noConversion"/>
  </si>
  <si>
    <t>和无符号立即数比较小于</t>
    <phoneticPr fontId="2" type="noConversion"/>
  </si>
  <si>
    <t>跳转并储存</t>
    <phoneticPr fontId="2" type="noConversion"/>
  </si>
  <si>
    <t>00100</t>
    <phoneticPr fontId="2" type="noConversion"/>
  </si>
  <si>
    <t>00101</t>
    <phoneticPr fontId="2" type="noConversion"/>
  </si>
  <si>
    <t>00000</t>
    <phoneticPr fontId="2" type="noConversion"/>
  </si>
  <si>
    <t>00001</t>
    <phoneticPr fontId="2" type="noConversion"/>
  </si>
  <si>
    <t>00010</t>
    <phoneticPr fontId="2" type="noConversion"/>
  </si>
  <si>
    <t>addi(r0,r1,7)</t>
    <phoneticPr fontId="2" type="noConversion"/>
  </si>
  <si>
    <t>andi(r1,r2,5)</t>
    <phoneticPr fontId="2" type="noConversion"/>
  </si>
  <si>
    <t>ori(r1,r3,2)</t>
    <phoneticPr fontId="2" type="noConversion"/>
  </si>
  <si>
    <t>xori(r3,r4,15)</t>
    <phoneticPr fontId="2" type="noConversion"/>
  </si>
  <si>
    <t>muli(r1,r5,10)</t>
    <phoneticPr fontId="2" type="noConversion"/>
  </si>
  <si>
    <t>00011</t>
  </si>
  <si>
    <t>00011</t>
    <phoneticPr fontId="2" type="noConversion"/>
  </si>
  <si>
    <t>0000000000000111</t>
    <phoneticPr fontId="2" type="noConversion"/>
  </si>
  <si>
    <t>0000000000000101</t>
    <phoneticPr fontId="2" type="noConversion"/>
  </si>
  <si>
    <t>0000000000000010</t>
    <phoneticPr fontId="2" type="noConversion"/>
  </si>
  <si>
    <t>0000000000001111</t>
    <phoneticPr fontId="2" type="noConversion"/>
  </si>
  <si>
    <t>0000000000001010</t>
    <phoneticPr fontId="2" type="noConversion"/>
  </si>
  <si>
    <t>000110</t>
  </si>
  <si>
    <t>算数右移shamt</t>
    <phoneticPr fontId="2" type="noConversion"/>
  </si>
  <si>
    <t>算数右移rt</t>
    <phoneticPr fontId="2" type="noConversion"/>
  </si>
  <si>
    <t>sllv(r1,r2,r3)</t>
    <phoneticPr fontId="2" type="noConversion"/>
  </si>
  <si>
    <t>srlv(r1,r2,r3)</t>
    <phoneticPr fontId="2" type="noConversion"/>
  </si>
  <si>
    <t>srav(r1,r2,r3)</t>
    <phoneticPr fontId="2" type="noConversion"/>
  </si>
  <si>
    <t>sll(r1,r3,2)</t>
    <phoneticPr fontId="2" type="noConversion"/>
  </si>
  <si>
    <t>slr(r1,r3,2)</t>
    <phoneticPr fontId="2" type="noConversion"/>
  </si>
  <si>
    <t>sla(r1,r3,2)</t>
    <phoneticPr fontId="2" type="noConversion"/>
  </si>
  <si>
    <t>jr(r1)</t>
    <phoneticPr fontId="2" type="noConversion"/>
  </si>
  <si>
    <t>add(r1,r2,r3)</t>
    <phoneticPr fontId="2" type="noConversion"/>
  </si>
  <si>
    <t>sub(r1,r2,r3)</t>
    <phoneticPr fontId="2" type="noConversion"/>
  </si>
  <si>
    <t>and(r1,r2,r3)</t>
    <phoneticPr fontId="2" type="noConversion"/>
  </si>
  <si>
    <t>or(r1,r2,r3)</t>
    <phoneticPr fontId="2" type="noConversion"/>
  </si>
  <si>
    <t>xor(r1,r2,r3)</t>
    <phoneticPr fontId="2" type="noConversion"/>
  </si>
  <si>
    <t>nor(r1,r2,r3)</t>
    <phoneticPr fontId="2" type="noConversion"/>
  </si>
  <si>
    <t>slr(r1,r2,r3)</t>
    <phoneticPr fontId="2" type="noConversion"/>
  </si>
  <si>
    <t>sltu(r1,r2,r3)</t>
    <phoneticPr fontId="2" type="noConversion"/>
  </si>
  <si>
    <t>22182a</t>
  </si>
  <si>
    <t>22182b</t>
  </si>
  <si>
    <t>0000000000000000</t>
    <phoneticPr fontId="2" type="noConversion"/>
  </si>
  <si>
    <t>sw(r0,r1,0)</t>
    <phoneticPr fontId="2" type="noConversion"/>
  </si>
  <si>
    <t>beq(r0,r1,0)</t>
    <phoneticPr fontId="2" type="noConversion"/>
  </si>
  <si>
    <t>bne(r0,r1,0)</t>
    <phoneticPr fontId="2" type="noConversion"/>
  </si>
  <si>
    <t>0000000000100000</t>
    <phoneticPr fontId="2" type="noConversion"/>
  </si>
  <si>
    <t>sltiu(r0,r1,64)</t>
    <phoneticPr fontId="2" type="noConversion"/>
  </si>
  <si>
    <t>slti(r0,r1,64)</t>
    <phoneticPr fontId="2" type="noConversion"/>
  </si>
  <si>
    <t>j(0)</t>
    <phoneticPr fontId="2" type="noConversion"/>
  </si>
  <si>
    <t>jl(0)</t>
    <phoneticPr fontId="2" type="noConversion"/>
  </si>
  <si>
    <t>34230002</t>
  </si>
  <si>
    <t>3864000f</t>
  </si>
  <si>
    <t>3c25000a</t>
  </si>
  <si>
    <t>8c010000</t>
  </si>
  <si>
    <t>ac010000</t>
  </si>
  <si>
    <t>28000020</t>
  </si>
  <si>
    <t>2c000020</t>
    <phoneticPr fontId="2" type="noConversion"/>
  </si>
  <si>
    <t>中文名</t>
    <phoneticPr fontId="2" type="noConversion"/>
  </si>
  <si>
    <t>R-type</t>
    <phoneticPr fontId="2" type="noConversion"/>
  </si>
  <si>
    <t>汇编</t>
    <phoneticPr fontId="2" type="noConversion"/>
  </si>
  <si>
    <t>16进制</t>
    <phoneticPr fontId="2" type="noConversion"/>
  </si>
  <si>
    <t>二进制</t>
    <phoneticPr fontId="2" type="noConversion"/>
  </si>
  <si>
    <t>immediate</t>
    <phoneticPr fontId="2" type="noConversion"/>
  </si>
  <si>
    <t>00000000000000000000000000</t>
    <phoneticPr fontId="2" type="noConversion"/>
  </si>
  <si>
    <t>c000000</t>
  </si>
  <si>
    <t>I-type</t>
    <phoneticPr fontId="2" type="noConversion"/>
  </si>
  <si>
    <t>J-type</t>
    <phoneticPr fontId="2" type="noConversion"/>
  </si>
  <si>
    <t> memory[rs + (sign-extend)immediate] &lt;- rt ；rt=$1,rs=$2</t>
    <phoneticPr fontId="2" type="noConversion"/>
  </si>
  <si>
    <t> if (rs &lt;(sign-extend)immediate) rt=1 else rt=0 ；</t>
    <phoneticPr fontId="2" type="noConversion"/>
  </si>
  <si>
    <t> rt &lt;- rs &amp; (sign-extend)immediate ；其中rt=$1,rs=$2</t>
    <phoneticPr fontId="2" type="noConversion"/>
  </si>
  <si>
    <t> rt &lt;- rs | (sign-extend)immediate ；其中rt=$1,rs=$2</t>
    <phoneticPr fontId="2" type="noConversion"/>
  </si>
  <si>
    <t> rt &lt;- rs xor (sign-extend)immediate ；其中rt=$1,rs=$2</t>
    <phoneticPr fontId="2" type="noConversion"/>
  </si>
  <si>
    <t>addi(r0,r1,1)</t>
    <phoneticPr fontId="2" type="noConversion"/>
  </si>
  <si>
    <t>addi(r0,r1,5)</t>
    <phoneticPr fontId="2" type="noConversion"/>
  </si>
  <si>
    <t>addi(r0,r1,2)</t>
    <phoneticPr fontId="2" type="noConversion"/>
  </si>
  <si>
    <t>addi(r0,r1,4)</t>
    <phoneticPr fontId="2" type="noConversion"/>
  </si>
  <si>
    <t>addi(r0,r5,4)</t>
    <phoneticPr fontId="2" type="noConversion"/>
  </si>
  <si>
    <t>add(r0,r0,r4)</t>
    <phoneticPr fontId="2" type="noConversion"/>
  </si>
  <si>
    <t>slt(r1,r2,r6)</t>
    <phoneticPr fontId="2" type="noConversion"/>
  </si>
  <si>
    <t>beq(r6,r0,2)</t>
    <phoneticPr fontId="2" type="noConversion"/>
  </si>
  <si>
    <t>addi(r4,r4,1)</t>
    <phoneticPr fontId="2" type="noConversion"/>
  </si>
  <si>
    <t>addi(r5,r5,-1)</t>
    <phoneticPr fontId="2" type="noConversion"/>
  </si>
  <si>
    <t>20010003</t>
  </si>
  <si>
    <t>20010002</t>
  </si>
  <si>
    <t>20010004</t>
  </si>
  <si>
    <t>20050004</t>
  </si>
  <si>
    <t>10c00002</t>
  </si>
  <si>
    <t>20840001</t>
  </si>
  <si>
    <t>20a5ffff</t>
  </si>
  <si>
    <t>bne(r5,r0,-13)</t>
    <phoneticPr fontId="2" type="noConversion"/>
  </si>
  <si>
    <t>00002020</t>
  </si>
  <si>
    <t>0022302a</t>
  </si>
  <si>
    <t>ac010020</t>
    <phoneticPr fontId="2" type="noConversion"/>
  </si>
  <si>
    <t>20010005</t>
    <phoneticPr fontId="2" type="noConversion"/>
  </si>
  <si>
    <t>ac010024</t>
    <phoneticPr fontId="2" type="noConversion"/>
  </si>
  <si>
    <t>ac010021</t>
    <phoneticPr fontId="2" type="noConversion"/>
  </si>
  <si>
    <t>ac010022</t>
    <phoneticPr fontId="2" type="noConversion"/>
  </si>
  <si>
    <t>ac010023</t>
    <phoneticPr fontId="2" type="noConversion"/>
  </si>
  <si>
    <t>8c810020</t>
    <phoneticPr fontId="2" type="noConversion"/>
  </si>
  <si>
    <t>8c820021</t>
    <phoneticPr fontId="2" type="noConversion"/>
  </si>
  <si>
    <t>lw(r4,r1,32)</t>
    <phoneticPr fontId="2" type="noConversion"/>
  </si>
  <si>
    <t>lw(r4,r2,33)</t>
    <phoneticPr fontId="2" type="noConversion"/>
  </si>
  <si>
    <t>sw(r0,r1,32)</t>
    <phoneticPr fontId="2" type="noConversion"/>
  </si>
  <si>
    <t>sw(r0,r1,34)</t>
    <phoneticPr fontId="2" type="noConversion"/>
  </si>
  <si>
    <t>sw(r0,r1,33)</t>
    <phoneticPr fontId="2" type="noConversion"/>
  </si>
  <si>
    <t>sw(r0,r1,35)</t>
    <phoneticPr fontId="2" type="noConversion"/>
  </si>
  <si>
    <t>sw(r0,r1,36)</t>
    <phoneticPr fontId="2" type="noConversion"/>
  </si>
  <si>
    <t>sw(r4,r1,33)</t>
    <phoneticPr fontId="2" type="noConversion"/>
  </si>
  <si>
    <t>sw(r4,r2,32)</t>
    <phoneticPr fontId="2" type="noConversion"/>
  </si>
  <si>
    <t>20010001</t>
    <phoneticPr fontId="2" type="noConversion"/>
  </si>
  <si>
    <t>lw(r0,r1,0)</t>
  </si>
  <si>
    <t>10010000</t>
    <phoneticPr fontId="2" type="noConversion"/>
  </si>
  <si>
    <t>14010000</t>
    <phoneticPr fontId="2" type="noConversion"/>
  </si>
  <si>
    <t>ac820020</t>
    <phoneticPr fontId="2" type="noConversion"/>
  </si>
  <si>
    <t>ac810021</t>
    <phoneticPr fontId="2" type="noConversion"/>
  </si>
  <si>
    <t>bne(r4,r5,2)</t>
    <phoneticPr fontId="2" type="noConversion"/>
  </si>
  <si>
    <t>14850002</t>
    <phoneticPr fontId="2" type="noConversion"/>
  </si>
  <si>
    <t>14a0fff5</t>
    <phoneticPr fontId="2" type="noConversion"/>
  </si>
  <si>
    <t>微指令功能</t>
  </si>
  <si>
    <t>状态</t>
  </si>
  <si>
    <t>微指令地址</t>
  </si>
  <si>
    <t>IorD</t>
  </si>
  <si>
    <t>PcSrc</t>
  </si>
  <si>
    <t>AluSrcA</t>
  </si>
  <si>
    <t>AluSrcB</t>
  </si>
  <si>
    <t>MemtoReg</t>
    <phoneticPr fontId="2" type="noConversion"/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</si>
  <si>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</si>
  <si>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</si>
  <si>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</si>
  <si>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</si>
  <si>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</si>
  <si>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</si>
  <si>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</si>
  <si>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</si>
  <si>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</si>
  <si>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</si>
  <si>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</si>
  <si>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</si>
  <si>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</si>
  <si>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</si>
  <si>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</si>
  <si>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</si>
  <si>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</si>
  <si>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译码</t>
  </si>
  <si>
    <t>11</t>
  </si>
  <si>
    <t>LW1</t>
  </si>
  <si>
    <t>10</t>
  </si>
  <si>
    <t>LW2</t>
  </si>
  <si>
    <t>00</t>
  </si>
  <si>
    <t>LW3</t>
  </si>
  <si>
    <t>SW1</t>
  </si>
  <si>
    <t>00110</t>
    <phoneticPr fontId="2" type="noConversion"/>
  </si>
  <si>
    <t>SW2</t>
  </si>
  <si>
    <t>R型运算1</t>
  </si>
  <si>
    <t>01000</t>
    <phoneticPr fontId="2" type="noConversion"/>
  </si>
  <si>
    <t>R型运算2</t>
  </si>
  <si>
    <t>Beq</t>
  </si>
  <si>
    <t>00</t>
    <phoneticPr fontId="2" type="noConversion"/>
  </si>
  <si>
    <t>Bne</t>
  </si>
  <si>
    <t>Itype1</t>
    <phoneticPr fontId="2" type="noConversion"/>
  </si>
  <si>
    <t>01100</t>
    <phoneticPr fontId="2" type="noConversion"/>
  </si>
  <si>
    <t>Itype2</t>
    <phoneticPr fontId="2" type="noConversion"/>
  </si>
  <si>
    <t>R型shamt</t>
    <phoneticPr fontId="2" type="noConversion"/>
  </si>
  <si>
    <t>JAR</t>
    <phoneticPr fontId="2" type="noConversion"/>
  </si>
  <si>
    <t>01111</t>
    <phoneticPr fontId="2" type="noConversion"/>
  </si>
  <si>
    <t> $31&lt;-PC+4;</t>
    <phoneticPr fontId="2" type="noConversion"/>
  </si>
  <si>
    <t> PC &lt;- address,0,0   ；address=10000/4</t>
    <phoneticPr fontId="2" type="noConversion"/>
  </si>
  <si>
    <t>J(0)</t>
    <phoneticPr fontId="2" type="noConversion"/>
  </si>
  <si>
    <t>机器指令译码信号</t>
    <phoneticPr fontId="2" type="noConversion"/>
  </si>
  <si>
    <t>微程序入口地址</t>
    <phoneticPr fontId="2" type="noConversion"/>
  </si>
  <si>
    <t>地址</t>
  </si>
  <si>
    <t>Rtype</t>
    <phoneticPr fontId="2" type="noConversion"/>
  </si>
  <si>
    <t>Itype</t>
    <phoneticPr fontId="2" type="noConversion"/>
  </si>
  <si>
    <t>LW</t>
  </si>
  <si>
    <t>SW</t>
  </si>
  <si>
    <t>入口地址
10进制</t>
    <phoneticPr fontId="2" type="noConversion"/>
  </si>
  <si>
    <t>S4</t>
    <phoneticPr fontId="2" type="noConversion"/>
  </si>
  <si>
    <t>S3</t>
    <phoneticPr fontId="2" type="noConversion"/>
  </si>
  <si>
    <t>S2</t>
    <phoneticPr fontId="2" type="noConversion"/>
  </si>
  <si>
    <t>S1</t>
    <phoneticPr fontId="2" type="noConversion"/>
  </si>
  <si>
    <t>S0</t>
    <phoneticPr fontId="2" type="noConversion"/>
  </si>
  <si>
    <t>S0</t>
  </si>
  <si>
    <t>S1</t>
  </si>
  <si>
    <t>S2</t>
  </si>
  <si>
    <t>S3</t>
  </si>
  <si>
    <t>S4</t>
  </si>
  <si>
    <t>S5</t>
  </si>
  <si>
    <t>S6</t>
  </si>
  <si>
    <t>R型运算</t>
  </si>
  <si>
    <t>S7</t>
  </si>
  <si>
    <t>S8</t>
  </si>
  <si>
    <t>S9</t>
  </si>
  <si>
    <t>S10</t>
  </si>
  <si>
    <t>ADDI1</t>
  </si>
  <si>
    <t>S11</t>
  </si>
  <si>
    <t>ADDI2</t>
  </si>
  <si>
    <t>S12</t>
  </si>
  <si>
    <t>S13</t>
  </si>
  <si>
    <t>S14</t>
    <phoneticPr fontId="2" type="noConversion"/>
  </si>
  <si>
    <t>J</t>
    <phoneticPr fontId="2" type="noConversion"/>
  </si>
  <si>
    <t>S15</t>
  </si>
  <si>
    <t>S16</t>
  </si>
  <si>
    <t>addi(r0,r1,3)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</si>
</sst>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rgb="FF7030A0"/>
      <name val="Segoe UI Black"/>
      <family val="2"/>
    </font>
    <font>
      <b/>
      <sz val="11"/>
      <color rgb="FF0000FF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1"/>
      <color theme="1" tint="0.34998626667073579"/>
      <name val="仿宋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0" tint="-0.1499069185460982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rgb="FF0066FF"/>
      </left>
      <right style="thin">
        <color rgb="FF0066FF"/>
      </right>
      <top style="thick">
        <color rgb="FF0066FF"/>
      </top>
      <bottom style="thick">
        <color rgb="FF0066FF"/>
      </bottom>
      <diagonal/>
    </border>
    <border>
      <left style="thin">
        <color rgb="FF0066FF"/>
      </left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 style="thin">
        <color auto="1"/>
      </top>
      <bottom style="thin">
        <color auto="1"/>
      </bottom>
      <diagonal/>
    </border>
    <border>
      <left style="thick">
        <color rgb="FF0000FF"/>
      </left>
      <right style="thick">
        <color rgb="FF0000FF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5" fillId="0" borderId="0" xfId="0" applyNumberFormat="1" applyFont="1"/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2" borderId="0" xfId="1" applyNumberFormat="1" applyFont="1" applyAlignment="1">
      <alignment horizontal="left" vertical="center"/>
    </xf>
    <xf numFmtId="0" fontId="6" fillId="2" borderId="0" xfId="1" applyFont="1" applyAlignment="1"/>
    <xf numFmtId="49" fontId="6" fillId="2" borderId="0" xfId="1" applyNumberFormat="1" applyFont="1" applyAlignment="1"/>
    <xf numFmtId="49" fontId="6" fillId="2" borderId="0" xfId="1" applyNumberFormat="1" applyFont="1" applyAlignment="1">
      <alignment horizontal="center" vertical="center"/>
    </xf>
    <xf numFmtId="0" fontId="6" fillId="2" borderId="0" xfId="1" applyFont="1" applyAlignment="1">
      <alignment horizontal="left" vertical="center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3" borderId="2" xfId="0" applyFont="1" applyFill="1" applyBorder="1" applyAlignment="1">
      <alignment horizontal="center"/>
    </xf>
    <xf numFmtId="49" fontId="8" fillId="4" borderId="2" xfId="0" applyNumberFormat="1" applyFont="1" applyFill="1" applyBorder="1" applyAlignment="1">
      <alignment horizontal="center" shrinkToFit="1"/>
    </xf>
    <xf numFmtId="49" fontId="7" fillId="4" borderId="2" xfId="0" applyNumberFormat="1" applyFont="1" applyFill="1" applyBorder="1" applyAlignment="1">
      <alignment horizontal="center"/>
    </xf>
    <xf numFmtId="49" fontId="7" fillId="5" borderId="2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5" fillId="6" borderId="2" xfId="0" applyNumberFormat="1" applyFont="1" applyFill="1" applyBorder="1" applyAlignment="1">
      <alignment horizontal="center"/>
    </xf>
    <xf numFmtId="49" fontId="0" fillId="0" borderId="3" xfId="0" applyNumberFormat="1" applyBorder="1"/>
    <xf numFmtId="0" fontId="10" fillId="0" borderId="3" xfId="0" applyFont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49" fontId="0" fillId="6" borderId="2" xfId="0" applyNumberFormat="1" applyFill="1" applyBorder="1"/>
    <xf numFmtId="0" fontId="10" fillId="6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49" fontId="0" fillId="0" borderId="2" xfId="0" applyNumberFormat="1" applyBorder="1"/>
    <xf numFmtId="0" fontId="10" fillId="0" borderId="2" xfId="0" applyFont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9" fillId="0" borderId="0" xfId="0" applyFont="1"/>
    <xf numFmtId="49" fontId="11" fillId="7" borderId="5" xfId="0" applyNumberFormat="1" applyFont="1" applyFill="1" applyBorder="1" applyAlignment="1">
      <alignment horizontal="center"/>
    </xf>
    <xf numFmtId="49" fontId="11" fillId="7" borderId="6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11" fillId="7" borderId="7" xfId="0" applyNumberFormat="1" applyFont="1" applyFill="1" applyBorder="1" applyAlignment="1">
      <alignment horizontal="center"/>
    </xf>
    <xf numFmtId="176" fontId="0" fillId="0" borderId="0" xfId="0" applyNumberFormat="1"/>
    <xf numFmtId="0" fontId="0" fillId="0" borderId="0" xfId="0" applyAlignment="1">
      <alignment vertical="center"/>
    </xf>
    <xf numFmtId="0" fontId="13" fillId="10" borderId="2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 shrinkToFit="1"/>
    </xf>
    <xf numFmtId="0" fontId="14" fillId="11" borderId="11" xfId="0" applyFont="1" applyFill="1" applyBorder="1" applyAlignment="1">
      <alignment horizontal="center" vertical="center" shrinkToFit="1"/>
    </xf>
    <xf numFmtId="0" fontId="14" fillId="11" borderId="12" xfId="0" applyFont="1" applyFill="1" applyBorder="1" applyAlignment="1">
      <alignment horizontal="center" vertical="center" shrinkToFit="1"/>
    </xf>
    <xf numFmtId="0" fontId="15" fillId="9" borderId="13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16" fillId="12" borderId="19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49" fontId="3" fillId="0" borderId="0" xfId="0" applyNumberFormat="1" applyFont="1" applyAlignment="1">
      <alignment horizontal="center" vertical="center"/>
    </xf>
    <xf numFmtId="0" fontId="6" fillId="2" borderId="0" xfId="1" applyFont="1" applyAlignment="1">
      <alignment horizontal="center"/>
    </xf>
    <xf numFmtId="49" fontId="6" fillId="2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8" borderId="8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</cellXfs>
  <cellStyles count="2">
    <cellStyle name="常规" xfId="0" builtinId="0"/>
    <cellStyle name="着色 1" xfId="1" builtinId="29"/>
  </cellStyles>
  <dxfs count="29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560305</xdr:colOff>
      <xdr:row>36</xdr:row>
      <xdr:rowOff>100164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0625F83-226C-49B2-8F6A-1412CF6D2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361905" cy="6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/s?wd=001010&amp;tn=24004469_oem_dg&amp;rsv_dl=gh_pl_sl_csd" TargetMode="External"/><Relationship Id="rId1" Type="http://schemas.openxmlformats.org/officeDocument/2006/relationships/hyperlink" Target="https://www.baidu.com/s?wd=001000&amp;tn=24004469_oem_dg&amp;rsv_dl=gh_pl_sl_cs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baidu.com/s?wd=001010&amp;tn=24004469_oem_dg&amp;rsv_dl=gh_pl_sl_csd" TargetMode="External"/><Relationship Id="rId1" Type="http://schemas.openxmlformats.org/officeDocument/2006/relationships/hyperlink" Target="https://www.baidu.com/s?wd=001000&amp;tn=24004469_oem_dg&amp;rsv_dl=gh_pl_sl_cs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baidu.com/s?wd=001000&amp;tn=24004469_oem_dg&amp;rsv_dl=gh_pl_sl_csd" TargetMode="External"/><Relationship Id="rId1" Type="http://schemas.openxmlformats.org/officeDocument/2006/relationships/hyperlink" Target="https://www.baidu.com/s?wd=001010&amp;tn=24004469_oem_dg&amp;rsv_dl=gh_pl_sl_cs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="190" zoomScaleNormal="190" workbookViewId="0">
      <selection activeCell="H11" sqref="H11"/>
    </sheetView>
  </sheetViews>
  <sheetFormatPr defaultRowHeight="13.8" x14ac:dyDescent="0.25"/>
  <sheetData>
    <row r="1" spans="1:6" x14ac:dyDescent="0.25">
      <c r="A1" s="75" t="s">
        <v>10</v>
      </c>
      <c r="B1" s="75"/>
      <c r="C1" s="75"/>
      <c r="D1" s="75"/>
      <c r="E1" s="75"/>
      <c r="F1" s="75"/>
    </row>
    <row r="2" spans="1:6" x14ac:dyDescent="0.25">
      <c r="A2" s="1" t="s">
        <v>3</v>
      </c>
      <c r="B2" s="1" t="s">
        <v>1</v>
      </c>
      <c r="C2" s="1" t="s">
        <v>5</v>
      </c>
      <c r="D2" s="1" t="s">
        <v>7</v>
      </c>
      <c r="E2" s="1" t="s">
        <v>8</v>
      </c>
      <c r="F2" s="1" t="s">
        <v>9</v>
      </c>
    </row>
    <row r="3" spans="1:6" x14ac:dyDescent="0.25">
      <c r="A3" s="1">
        <v>6</v>
      </c>
      <c r="B3" s="1">
        <v>5</v>
      </c>
      <c r="C3" s="1">
        <v>5</v>
      </c>
      <c r="D3" s="1">
        <v>5</v>
      </c>
      <c r="E3" s="1">
        <v>5</v>
      </c>
      <c r="F3" s="1">
        <v>6</v>
      </c>
    </row>
    <row r="4" spans="1:6" x14ac:dyDescent="0.25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  <c r="F4" s="1" t="s">
        <v>16</v>
      </c>
    </row>
    <row r="5" spans="1:6" x14ac:dyDescent="0.25">
      <c r="A5" s="75" t="s">
        <v>17</v>
      </c>
      <c r="B5" s="75"/>
      <c r="C5" s="75"/>
      <c r="D5" s="75"/>
      <c r="E5" s="75"/>
      <c r="F5" s="75"/>
    </row>
    <row r="6" spans="1:6" x14ac:dyDescent="0.25">
      <c r="A6" s="1" t="s">
        <v>3</v>
      </c>
      <c r="B6" s="1" t="s">
        <v>1</v>
      </c>
      <c r="C6" s="1" t="s">
        <v>5</v>
      </c>
      <c r="D6" s="75" t="s">
        <v>18</v>
      </c>
      <c r="E6" s="75"/>
      <c r="F6" s="75"/>
    </row>
    <row r="7" spans="1:6" x14ac:dyDescent="0.25">
      <c r="A7" s="1">
        <v>6</v>
      </c>
      <c r="B7" s="1">
        <v>5</v>
      </c>
      <c r="C7" s="1">
        <v>5</v>
      </c>
      <c r="D7" s="75">
        <v>16</v>
      </c>
      <c r="E7" s="75"/>
      <c r="F7" s="75"/>
    </row>
    <row r="8" spans="1:6" x14ac:dyDescent="0.25">
      <c r="A8" s="1" t="s">
        <v>11</v>
      </c>
      <c r="B8" s="1" t="s">
        <v>119</v>
      </c>
      <c r="C8" s="1" t="s">
        <v>12</v>
      </c>
      <c r="D8" s="75" t="s">
        <v>13</v>
      </c>
      <c r="E8" s="75"/>
      <c r="F8" s="75"/>
    </row>
    <row r="9" spans="1:6" x14ac:dyDescent="0.25">
      <c r="A9" s="75" t="s">
        <v>194</v>
      </c>
      <c r="B9" s="75"/>
      <c r="C9" s="75"/>
      <c r="D9" s="75"/>
      <c r="E9" s="75"/>
      <c r="F9" s="75"/>
    </row>
    <row r="10" spans="1:6" x14ac:dyDescent="0.25">
      <c r="A10" s="2" t="s">
        <v>3</v>
      </c>
      <c r="B10" s="76" t="s">
        <v>18</v>
      </c>
      <c r="C10" s="76"/>
      <c r="D10" s="76"/>
      <c r="E10" s="76"/>
      <c r="F10" s="76"/>
    </row>
    <row r="11" spans="1:6" x14ac:dyDescent="0.25">
      <c r="A11" s="9">
        <v>6</v>
      </c>
      <c r="B11" s="76">
        <v>24</v>
      </c>
      <c r="C11" s="76"/>
      <c r="D11" s="76"/>
      <c r="E11" s="76"/>
      <c r="F11" s="76"/>
    </row>
    <row r="12" spans="1:6" x14ac:dyDescent="0.25">
      <c r="A12" t="s">
        <v>11</v>
      </c>
      <c r="B12" s="76" t="s">
        <v>202</v>
      </c>
      <c r="C12" s="76"/>
      <c r="D12" s="76"/>
      <c r="E12" s="76"/>
      <c r="F12" s="76"/>
    </row>
  </sheetData>
  <mergeCells count="9">
    <mergeCell ref="A9:F9"/>
    <mergeCell ref="B10:F10"/>
    <mergeCell ref="B11:F11"/>
    <mergeCell ref="B12:F12"/>
    <mergeCell ref="A1:F1"/>
    <mergeCell ref="A5:F5"/>
    <mergeCell ref="D6:F6"/>
    <mergeCell ref="D7:F7"/>
    <mergeCell ref="D8:F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2E5B-2573-4C8B-A0DB-7F9F8D239F40}">
  <dimension ref="A1:AJ33"/>
  <sheetViews>
    <sheetView topLeftCell="A13" zoomScale="85" zoomScaleNormal="85" workbookViewId="0">
      <selection activeCell="H37" sqref="H37"/>
    </sheetView>
  </sheetViews>
  <sheetFormatPr defaultColWidth="10.77734375" defaultRowHeight="19.95" customHeight="1" x14ac:dyDescent="0.25"/>
  <cols>
    <col min="1" max="1" width="23.6640625" style="4" customWidth="1"/>
    <col min="2" max="5" width="10.77734375" style="4"/>
    <col min="6" max="6" width="15.77734375" style="4" customWidth="1"/>
    <col min="7" max="8" width="10.77734375" style="4"/>
    <col min="9" max="9" width="22.6640625" style="4" customWidth="1"/>
    <col min="10" max="10" width="25.21875" style="4" customWidth="1"/>
    <col min="11" max="11" width="80.109375" style="4" customWidth="1"/>
    <col min="12" max="36" width="10.77734375" style="4"/>
  </cols>
  <sheetData>
    <row r="1" spans="1:36" ht="19.8" customHeight="1" x14ac:dyDescent="0.25">
      <c r="A1"/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ht="19.8" customHeight="1" x14ac:dyDescent="0.25">
      <c r="A2"/>
      <c r="B2" t="s">
        <v>26</v>
      </c>
      <c r="C2" t="s">
        <v>3</v>
      </c>
      <c r="D2" t="s">
        <v>0</v>
      </c>
      <c r="E2" t="s">
        <v>4</v>
      </c>
      <c r="F2" t="s">
        <v>6</v>
      </c>
      <c r="G2" t="s">
        <v>27</v>
      </c>
      <c r="H2" t="s">
        <v>121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ht="19.95" customHeight="1" x14ac:dyDescent="0.25">
      <c r="A3" s="4" t="s">
        <v>209</v>
      </c>
      <c r="B3" s="4" t="s">
        <v>55</v>
      </c>
      <c r="C3" s="4">
        <v>0</v>
      </c>
      <c r="D3" s="4" t="s">
        <v>1</v>
      </c>
      <c r="E3" s="4">
        <v>0</v>
      </c>
      <c r="F3" s="4" t="s">
        <v>6</v>
      </c>
      <c r="G3" s="4" t="s">
        <v>27</v>
      </c>
      <c r="H3" s="4" t="s">
        <v>136</v>
      </c>
      <c r="I3" s="4" t="s">
        <v>56</v>
      </c>
      <c r="J3" s="4" t="s">
        <v>57</v>
      </c>
      <c r="K3" s="4" t="s">
        <v>58</v>
      </c>
    </row>
    <row r="4" spans="1:36" ht="19.95" customHeight="1" x14ac:dyDescent="0.25">
      <c r="A4" s="4" t="s">
        <v>210</v>
      </c>
      <c r="B4" s="4" t="s">
        <v>59</v>
      </c>
      <c r="C4" s="4">
        <v>0</v>
      </c>
      <c r="D4" s="4" t="s">
        <v>1</v>
      </c>
      <c r="E4" s="4">
        <v>0</v>
      </c>
      <c r="F4" s="4" t="s">
        <v>6</v>
      </c>
      <c r="G4" s="4" t="s">
        <v>27</v>
      </c>
      <c r="H4" s="4" t="s">
        <v>160</v>
      </c>
      <c r="I4" s="4" t="s">
        <v>60</v>
      </c>
      <c r="J4" s="4" t="s">
        <v>61</v>
      </c>
      <c r="K4" s="4" t="s">
        <v>62</v>
      </c>
    </row>
    <row r="5" spans="1:36" ht="19.95" customHeight="1" x14ac:dyDescent="0.25">
      <c r="A5" s="4" t="s">
        <v>211</v>
      </c>
      <c r="B5" s="4" t="s">
        <v>63</v>
      </c>
      <c r="C5" s="4">
        <v>0</v>
      </c>
      <c r="D5" s="4" t="s">
        <v>1</v>
      </c>
      <c r="E5" s="4">
        <v>0</v>
      </c>
      <c r="F5" s="4" t="s">
        <v>6</v>
      </c>
      <c r="G5" s="4" t="s">
        <v>27</v>
      </c>
      <c r="H5" s="4" t="s">
        <v>161</v>
      </c>
      <c r="I5" s="4" t="s">
        <v>64</v>
      </c>
      <c r="J5" s="4" t="s">
        <v>61</v>
      </c>
      <c r="K5" s="4" t="s">
        <v>65</v>
      </c>
    </row>
    <row r="6" spans="1:36" ht="19.95" customHeight="1" x14ac:dyDescent="0.25">
      <c r="A6" s="4" t="s">
        <v>212</v>
      </c>
      <c r="B6" s="4" t="s">
        <v>66</v>
      </c>
      <c r="C6" s="4">
        <v>0</v>
      </c>
      <c r="D6" s="4" t="s">
        <v>0</v>
      </c>
      <c r="E6" s="4" t="s">
        <v>4</v>
      </c>
      <c r="F6" s="4" t="s">
        <v>6</v>
      </c>
      <c r="G6" s="4">
        <v>0</v>
      </c>
      <c r="H6" s="4" t="s">
        <v>162</v>
      </c>
      <c r="I6" s="4" t="s">
        <v>67</v>
      </c>
      <c r="J6" s="4" t="s">
        <v>68</v>
      </c>
      <c r="K6" s="4" t="s">
        <v>215</v>
      </c>
    </row>
    <row r="7" spans="1:36" ht="19.95" customHeight="1" x14ac:dyDescent="0.25">
      <c r="A7" s="4" t="s">
        <v>213</v>
      </c>
      <c r="B7" s="4" t="s">
        <v>69</v>
      </c>
      <c r="C7" s="4">
        <v>0</v>
      </c>
      <c r="D7" s="4" t="s">
        <v>0</v>
      </c>
      <c r="E7" s="4" t="s">
        <v>4</v>
      </c>
      <c r="F7" s="4" t="s">
        <v>6</v>
      </c>
      <c r="G7" s="4">
        <v>0</v>
      </c>
      <c r="H7" s="4" t="s">
        <v>163</v>
      </c>
      <c r="I7" s="4" t="s">
        <v>70</v>
      </c>
      <c r="J7" s="4" t="s">
        <v>71</v>
      </c>
      <c r="K7" s="4" t="s">
        <v>217</v>
      </c>
    </row>
    <row r="8" spans="1:36" ht="19.95" customHeight="1" x14ac:dyDescent="0.25">
      <c r="A8" s="4" t="s">
        <v>214</v>
      </c>
      <c r="B8" s="4" t="s">
        <v>72</v>
      </c>
      <c r="C8" s="4">
        <v>0</v>
      </c>
      <c r="D8" s="4" t="s">
        <v>0</v>
      </c>
      <c r="E8" s="4" t="s">
        <v>4</v>
      </c>
      <c r="F8" s="4" t="s">
        <v>6</v>
      </c>
      <c r="G8" s="4">
        <v>0</v>
      </c>
      <c r="H8" s="4" t="s">
        <v>164</v>
      </c>
      <c r="I8" s="4" t="s">
        <v>73</v>
      </c>
      <c r="J8" s="4" t="s">
        <v>71</v>
      </c>
      <c r="K8" s="4" t="s">
        <v>216</v>
      </c>
    </row>
    <row r="9" spans="1:36" ht="19.95" customHeight="1" x14ac:dyDescent="0.25">
      <c r="A9" s="4" t="s">
        <v>218</v>
      </c>
      <c r="B9" s="4" t="s">
        <v>74</v>
      </c>
      <c r="C9" s="4">
        <v>0</v>
      </c>
      <c r="D9" s="4" t="s">
        <v>0</v>
      </c>
      <c r="E9" s="4">
        <v>0</v>
      </c>
      <c r="F9" s="4">
        <v>0</v>
      </c>
      <c r="G9" s="4">
        <v>0</v>
      </c>
      <c r="H9" s="4" t="s">
        <v>165</v>
      </c>
      <c r="I9" s="4" t="s">
        <v>75</v>
      </c>
      <c r="J9" s="4" t="s">
        <v>76</v>
      </c>
      <c r="K9" s="4" t="s">
        <v>208</v>
      </c>
    </row>
    <row r="10" spans="1:36" ht="19.95" customHeight="1" x14ac:dyDescent="0.25">
      <c r="A10" s="4" t="s">
        <v>129</v>
      </c>
      <c r="B10" s="4" t="s">
        <v>28</v>
      </c>
      <c r="C10" s="4">
        <v>0</v>
      </c>
      <c r="D10" s="4" t="s">
        <v>0</v>
      </c>
      <c r="E10" s="4" t="s">
        <v>4</v>
      </c>
      <c r="F10" s="4" t="s">
        <v>6</v>
      </c>
      <c r="G10" s="4">
        <v>0</v>
      </c>
      <c r="H10" s="4">
        <v>100000</v>
      </c>
      <c r="I10" s="4" t="s">
        <v>29</v>
      </c>
      <c r="J10" s="4" t="s">
        <v>30</v>
      </c>
      <c r="K10" s="4" t="s">
        <v>199</v>
      </c>
    </row>
    <row r="11" spans="1:36" ht="19.95" customHeight="1" x14ac:dyDescent="0.25">
      <c r="A11" s="4" t="s">
        <v>130</v>
      </c>
      <c r="B11" s="4" t="s">
        <v>31</v>
      </c>
      <c r="C11" s="4">
        <v>0</v>
      </c>
      <c r="D11" s="4" t="s">
        <v>0</v>
      </c>
      <c r="E11" s="4" t="s">
        <v>4</v>
      </c>
      <c r="F11" s="4" t="s">
        <v>6</v>
      </c>
      <c r="G11" s="4">
        <v>0</v>
      </c>
      <c r="H11" s="4">
        <v>100010</v>
      </c>
      <c r="I11" s="4" t="s">
        <v>32</v>
      </c>
      <c r="J11" s="4" t="s">
        <v>33</v>
      </c>
      <c r="K11" s="4" t="s">
        <v>34</v>
      </c>
    </row>
    <row r="12" spans="1:36" ht="19.95" customHeight="1" x14ac:dyDescent="0.25">
      <c r="A12" s="4" t="s">
        <v>126</v>
      </c>
      <c r="B12" s="4" t="s">
        <v>35</v>
      </c>
      <c r="C12" s="4">
        <v>0</v>
      </c>
      <c r="D12" s="4" t="s">
        <v>0</v>
      </c>
      <c r="E12" s="4" t="s">
        <v>4</v>
      </c>
      <c r="F12" s="4" t="s">
        <v>6</v>
      </c>
      <c r="G12" s="4">
        <v>0</v>
      </c>
      <c r="H12" s="4">
        <v>100100</v>
      </c>
      <c r="I12" s="4" t="s">
        <v>36</v>
      </c>
      <c r="J12" s="4" t="s">
        <v>37</v>
      </c>
      <c r="K12" s="4" t="s">
        <v>38</v>
      </c>
    </row>
    <row r="13" spans="1:36" ht="19.95" customHeight="1" x14ac:dyDescent="0.25">
      <c r="A13" s="4" t="s">
        <v>127</v>
      </c>
      <c r="B13" s="4" t="s">
        <v>39</v>
      </c>
      <c r="C13" s="4">
        <v>0</v>
      </c>
      <c r="D13" s="4" t="s">
        <v>0</v>
      </c>
      <c r="E13" s="4" t="s">
        <v>4</v>
      </c>
      <c r="F13" s="4" t="s">
        <v>6</v>
      </c>
      <c r="G13" s="4">
        <v>0</v>
      </c>
      <c r="H13" s="4">
        <v>100101</v>
      </c>
      <c r="I13" s="4" t="s">
        <v>40</v>
      </c>
      <c r="J13" s="4" t="s">
        <v>41</v>
      </c>
      <c r="K13" s="4" t="s">
        <v>42</v>
      </c>
    </row>
    <row r="14" spans="1:36" ht="19.95" customHeight="1" x14ac:dyDescent="0.25">
      <c r="A14" s="4" t="s">
        <v>128</v>
      </c>
      <c r="B14" s="4" t="s">
        <v>43</v>
      </c>
      <c r="C14" s="4">
        <v>0</v>
      </c>
      <c r="D14" s="4" t="s">
        <v>0</v>
      </c>
      <c r="E14" s="4" t="s">
        <v>4</v>
      </c>
      <c r="F14" s="4" t="s">
        <v>6</v>
      </c>
      <c r="G14" s="4">
        <v>0</v>
      </c>
      <c r="H14" s="4">
        <v>100110</v>
      </c>
      <c r="I14" s="4" t="s">
        <v>44</v>
      </c>
      <c r="J14" s="4" t="s">
        <v>45</v>
      </c>
      <c r="K14" s="4" t="s">
        <v>46</v>
      </c>
    </row>
    <row r="15" spans="1:36" ht="19.95" customHeight="1" x14ac:dyDescent="0.25">
      <c r="A15" s="4" t="s">
        <v>132</v>
      </c>
      <c r="B15" s="4" t="s">
        <v>47</v>
      </c>
      <c r="C15" s="4">
        <v>0</v>
      </c>
      <c r="D15" s="4" t="s">
        <v>0</v>
      </c>
      <c r="E15" s="4" t="s">
        <v>4</v>
      </c>
      <c r="F15" s="4" t="s">
        <v>6</v>
      </c>
      <c r="G15" s="4">
        <v>0</v>
      </c>
      <c r="H15" s="4">
        <v>100111</v>
      </c>
      <c r="I15" s="4" t="s">
        <v>140</v>
      </c>
      <c r="J15" s="4" t="s">
        <v>139</v>
      </c>
      <c r="K15" s="4" t="s">
        <v>48</v>
      </c>
    </row>
    <row r="16" spans="1:36" ht="19.95" customHeight="1" x14ac:dyDescent="0.25">
      <c r="A16" s="4" t="s">
        <v>133</v>
      </c>
      <c r="B16" s="4" t="s">
        <v>49</v>
      </c>
      <c r="C16" s="4">
        <v>0</v>
      </c>
      <c r="D16" s="4" t="s">
        <v>0</v>
      </c>
      <c r="E16" s="4" t="s">
        <v>4</v>
      </c>
      <c r="F16" s="4" t="s">
        <v>6</v>
      </c>
      <c r="G16" s="4">
        <v>0</v>
      </c>
      <c r="H16" s="4">
        <v>101010</v>
      </c>
      <c r="I16" s="4" t="s">
        <v>50</v>
      </c>
      <c r="J16" s="4" t="s">
        <v>51</v>
      </c>
      <c r="K16" s="4" t="s">
        <v>52</v>
      </c>
    </row>
    <row r="17" spans="1:36" ht="19.95" customHeight="1" x14ac:dyDescent="0.25">
      <c r="A17" s="4" t="s">
        <v>134</v>
      </c>
      <c r="B17" s="4" t="s">
        <v>53</v>
      </c>
      <c r="C17" s="4">
        <v>0</v>
      </c>
      <c r="D17" s="4" t="s">
        <v>0</v>
      </c>
      <c r="E17" s="4" t="s">
        <v>4</v>
      </c>
      <c r="F17" s="4" t="s">
        <v>6</v>
      </c>
      <c r="G17" s="4">
        <v>0</v>
      </c>
      <c r="H17" s="4">
        <v>101011</v>
      </c>
      <c r="I17" s="4" t="s">
        <v>54</v>
      </c>
      <c r="J17" s="4" t="s">
        <v>51</v>
      </c>
      <c r="K17" s="4" t="s">
        <v>52</v>
      </c>
    </row>
    <row r="18" spans="1:36" ht="19.95" customHeight="1" x14ac:dyDescent="0.25">
      <c r="A18"/>
      <c r="B18" t="s">
        <v>77</v>
      </c>
      <c r="C18" t="s">
        <v>2</v>
      </c>
      <c r="D18" t="s">
        <v>0</v>
      </c>
      <c r="E18" t="s">
        <v>4</v>
      </c>
      <c r="F18" s="77" t="s">
        <v>78</v>
      </c>
      <c r="G18" s="77"/>
      <c r="H18" s="77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ht="19.95" customHeight="1" x14ac:dyDescent="0.25">
      <c r="A19" s="4" t="s">
        <v>219</v>
      </c>
      <c r="B19" s="4" t="s">
        <v>79</v>
      </c>
      <c r="C19" s="4" t="s">
        <v>165</v>
      </c>
      <c r="D19" s="4" t="s">
        <v>0</v>
      </c>
      <c r="E19" s="4" t="s">
        <v>4</v>
      </c>
      <c r="F19" s="78" t="s">
        <v>78</v>
      </c>
      <c r="G19" s="78"/>
      <c r="H19" s="78"/>
      <c r="I19" s="4" t="s">
        <v>80</v>
      </c>
      <c r="J19" s="4" t="s">
        <v>81</v>
      </c>
      <c r="K19" s="4" t="s">
        <v>82</v>
      </c>
    </row>
    <row r="20" spans="1:36" ht="19.95" customHeight="1" x14ac:dyDescent="0.25">
      <c r="A20" s="4" t="s">
        <v>220</v>
      </c>
      <c r="B20" s="4" t="s">
        <v>83</v>
      </c>
      <c r="C20" s="4" t="s">
        <v>170</v>
      </c>
      <c r="D20" s="4" t="s">
        <v>0</v>
      </c>
      <c r="E20" s="4" t="s">
        <v>4</v>
      </c>
      <c r="F20" s="78" t="s">
        <v>78</v>
      </c>
      <c r="G20" s="78"/>
      <c r="H20" s="78"/>
      <c r="I20" s="4" t="s">
        <v>84</v>
      </c>
      <c r="J20" s="4" t="s">
        <v>85</v>
      </c>
      <c r="K20" s="4" t="s">
        <v>293</v>
      </c>
    </row>
    <row r="21" spans="1:36" ht="19.95" customHeight="1" x14ac:dyDescent="0.25">
      <c r="A21" s="4" t="s">
        <v>127</v>
      </c>
      <c r="B21" s="4" t="s">
        <v>86</v>
      </c>
      <c r="C21" s="4" t="s">
        <v>171</v>
      </c>
      <c r="D21" s="4" t="s">
        <v>0</v>
      </c>
      <c r="E21" s="4" t="s">
        <v>4</v>
      </c>
      <c r="F21" s="78" t="s">
        <v>78</v>
      </c>
      <c r="G21" s="78"/>
      <c r="H21" s="78"/>
      <c r="I21" s="4" t="s">
        <v>84</v>
      </c>
      <c r="J21" s="4" t="s">
        <v>87</v>
      </c>
      <c r="K21" s="4" t="s">
        <v>294</v>
      </c>
    </row>
    <row r="22" spans="1:36" ht="19.95" customHeight="1" x14ac:dyDescent="0.25">
      <c r="A22" s="4" t="s">
        <v>128</v>
      </c>
      <c r="B22" s="4" t="s">
        <v>88</v>
      </c>
      <c r="C22" s="4" t="s">
        <v>172</v>
      </c>
      <c r="D22" s="4" t="s">
        <v>0</v>
      </c>
      <c r="E22" s="4" t="s">
        <v>4</v>
      </c>
      <c r="F22" s="78" t="s">
        <v>78</v>
      </c>
      <c r="G22" s="78"/>
      <c r="H22" s="78"/>
      <c r="I22" s="4" t="s">
        <v>84</v>
      </c>
      <c r="J22" s="4" t="s">
        <v>89</v>
      </c>
      <c r="K22" s="4" t="s">
        <v>295</v>
      </c>
    </row>
    <row r="23" spans="1:36" ht="19.95" customHeight="1" x14ac:dyDescent="0.25">
      <c r="A23" s="4" t="s">
        <v>166</v>
      </c>
      <c r="B23" s="4" t="s">
        <v>206</v>
      </c>
      <c r="C23" s="4" t="s">
        <v>173</v>
      </c>
      <c r="D23" s="4" t="s">
        <v>1</v>
      </c>
      <c r="E23" s="4" t="s">
        <v>4</v>
      </c>
      <c r="F23" s="78" t="s">
        <v>78</v>
      </c>
      <c r="G23" s="78"/>
      <c r="H23" s="78"/>
      <c r="I23" s="4" t="s">
        <v>90</v>
      </c>
      <c r="J23" s="4" t="s">
        <v>91</v>
      </c>
      <c r="K23" s="4" t="s">
        <v>207</v>
      </c>
    </row>
    <row r="24" spans="1:36" ht="19.95" customHeight="1" x14ac:dyDescent="0.25">
      <c r="A24" s="4" t="s">
        <v>222</v>
      </c>
      <c r="B24" s="4" t="s">
        <v>92</v>
      </c>
      <c r="C24" s="4" t="s">
        <v>137</v>
      </c>
      <c r="D24" s="4" t="s">
        <v>0</v>
      </c>
      <c r="E24" s="4" t="s">
        <v>4</v>
      </c>
      <c r="F24" s="78" t="s">
        <v>78</v>
      </c>
      <c r="G24" s="78"/>
      <c r="H24" s="78"/>
      <c r="I24" s="4" t="s">
        <v>93</v>
      </c>
      <c r="J24" s="4" t="s">
        <v>204</v>
      </c>
      <c r="K24" s="4" t="s">
        <v>94</v>
      </c>
    </row>
    <row r="25" spans="1:36" ht="19.95" customHeight="1" x14ac:dyDescent="0.25">
      <c r="A25" s="4" t="s">
        <v>221</v>
      </c>
      <c r="B25" s="4" t="s">
        <v>95</v>
      </c>
      <c r="C25" s="4">
        <v>101011</v>
      </c>
      <c r="D25" s="4" t="s">
        <v>0</v>
      </c>
      <c r="E25" s="4" t="s">
        <v>4</v>
      </c>
      <c r="F25" s="78" t="s">
        <v>78</v>
      </c>
      <c r="G25" s="78"/>
      <c r="H25" s="78"/>
      <c r="I25" s="4" t="s">
        <v>96</v>
      </c>
      <c r="J25" s="4" t="s">
        <v>203</v>
      </c>
      <c r="K25" s="4" t="s">
        <v>291</v>
      </c>
    </row>
    <row r="26" spans="1:36" ht="19.95" customHeight="1" x14ac:dyDescent="0.25">
      <c r="A26" s="4" t="s">
        <v>223</v>
      </c>
      <c r="B26" s="4" t="s">
        <v>97</v>
      </c>
      <c r="C26" s="4" t="s">
        <v>162</v>
      </c>
      <c r="D26" s="4" t="s">
        <v>0</v>
      </c>
      <c r="E26" s="4" t="s">
        <v>4</v>
      </c>
      <c r="F26" s="78" t="s">
        <v>78</v>
      </c>
      <c r="G26" s="78"/>
      <c r="H26" s="78"/>
      <c r="I26" s="4" t="s">
        <v>98</v>
      </c>
      <c r="J26" s="4" t="s">
        <v>99</v>
      </c>
      <c r="K26" s="4" t="s">
        <v>100</v>
      </c>
    </row>
    <row r="27" spans="1:36" ht="19.95" customHeight="1" x14ac:dyDescent="0.25">
      <c r="A27" s="4" t="s">
        <v>224</v>
      </c>
      <c r="B27" s="4" t="s">
        <v>101</v>
      </c>
      <c r="C27" s="4" t="s">
        <v>167</v>
      </c>
      <c r="D27" s="4" t="s">
        <v>0</v>
      </c>
      <c r="E27" s="4" t="s">
        <v>4</v>
      </c>
      <c r="F27" s="78" t="s">
        <v>78</v>
      </c>
      <c r="G27" s="78"/>
      <c r="H27" s="78"/>
      <c r="I27" s="4" t="s">
        <v>102</v>
      </c>
      <c r="J27" s="4" t="s">
        <v>103</v>
      </c>
      <c r="K27" s="4" t="s">
        <v>120</v>
      </c>
    </row>
    <row r="28" spans="1:36" ht="19.95" customHeight="1" x14ac:dyDescent="0.25">
      <c r="A28" s="4" t="s">
        <v>225</v>
      </c>
      <c r="B28" s="4" t="s">
        <v>104</v>
      </c>
      <c r="C28" s="4" t="s">
        <v>168</v>
      </c>
      <c r="D28" s="4" t="s">
        <v>0</v>
      </c>
      <c r="E28" s="4" t="s">
        <v>4</v>
      </c>
      <c r="F28" s="78" t="s">
        <v>78</v>
      </c>
      <c r="G28" s="78"/>
      <c r="H28" s="78"/>
      <c r="I28" s="4" t="s">
        <v>105</v>
      </c>
      <c r="J28" s="4" t="s">
        <v>106</v>
      </c>
      <c r="K28" s="4" t="s">
        <v>107</v>
      </c>
    </row>
    <row r="29" spans="1:36" ht="19.95" customHeight="1" x14ac:dyDescent="0.25">
      <c r="A29" s="4" t="s">
        <v>134</v>
      </c>
      <c r="B29" s="4" t="s">
        <v>108</v>
      </c>
      <c r="C29" s="4" t="s">
        <v>169</v>
      </c>
      <c r="D29" s="4" t="s">
        <v>0</v>
      </c>
      <c r="E29" s="4" t="s">
        <v>4</v>
      </c>
      <c r="F29" s="78" t="s">
        <v>78</v>
      </c>
      <c r="G29" s="78"/>
      <c r="H29" s="78"/>
      <c r="I29" s="4" t="s">
        <v>109</v>
      </c>
      <c r="J29" s="4" t="s">
        <v>106</v>
      </c>
      <c r="K29" s="4" t="s">
        <v>292</v>
      </c>
    </row>
    <row r="30" spans="1:36" ht="19.2" customHeight="1" x14ac:dyDescent="0.25">
      <c r="A30"/>
      <c r="B30" t="s">
        <v>110</v>
      </c>
      <c r="C30" t="s">
        <v>2</v>
      </c>
      <c r="D30" t="s">
        <v>111</v>
      </c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ht="19.95" customHeight="1" x14ac:dyDescent="0.25">
      <c r="A31" s="4" t="s">
        <v>218</v>
      </c>
      <c r="B31" s="4" t="s">
        <v>112</v>
      </c>
      <c r="C31" s="4" t="s">
        <v>160</v>
      </c>
      <c r="D31" s="78" t="s">
        <v>111</v>
      </c>
      <c r="E31" s="78"/>
      <c r="F31" s="78"/>
      <c r="G31" s="78"/>
      <c r="H31" s="78"/>
      <c r="I31" s="4" t="s">
        <v>113</v>
      </c>
      <c r="J31" s="4" t="s">
        <v>114</v>
      </c>
      <c r="K31" s="4" t="s">
        <v>390</v>
      </c>
    </row>
    <row r="32" spans="1:36" ht="19.95" customHeight="1" x14ac:dyDescent="0.25">
      <c r="A32" s="4" t="s">
        <v>227</v>
      </c>
      <c r="B32" s="4" t="s">
        <v>115</v>
      </c>
      <c r="C32" s="4" t="s">
        <v>161</v>
      </c>
      <c r="D32" s="78" t="s">
        <v>111</v>
      </c>
      <c r="E32" s="78"/>
      <c r="F32" s="78"/>
      <c r="G32" s="78"/>
      <c r="H32" s="78"/>
      <c r="I32" s="4" t="s">
        <v>116</v>
      </c>
      <c r="J32" s="4" t="s">
        <v>389</v>
      </c>
      <c r="K32" s="4" t="s">
        <v>117</v>
      </c>
    </row>
    <row r="33" spans="10:11" ht="19.95" customHeight="1" x14ac:dyDescent="0.25">
      <c r="J33" s="4" t="s">
        <v>114</v>
      </c>
      <c r="K33" s="4" t="s">
        <v>118</v>
      </c>
    </row>
  </sheetData>
  <sortState ref="A3:K17">
    <sortCondition ref="H3:H17"/>
  </sortState>
  <mergeCells count="14">
    <mergeCell ref="F18:H18"/>
    <mergeCell ref="D31:H31"/>
    <mergeCell ref="D32:H32"/>
    <mergeCell ref="F29:H29"/>
    <mergeCell ref="F28:H2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</mergeCells>
  <phoneticPr fontId="2" type="noConversion"/>
  <hyperlinks>
    <hyperlink ref="H9" r:id="rId1" display="https://www.baidu.com/s?wd=001000&amp;tn=24004469_oem_dg&amp;rsv_dl=gh_pl_sl_csd" xr:uid="{B3F09D90-0816-4D76-9E36-4E2D90E72C99}"/>
    <hyperlink ref="C28" r:id="rId2" display="https://www.baidu.com/s?wd=001010&amp;tn=24004469_oem_dg&amp;rsv_dl=gh_pl_sl_csd" xr:uid="{42A9AA52-F567-4FDE-AA03-EFA77A2228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92CD-5977-4ADC-899A-51D5EA552BA1}">
  <dimension ref="A1:K39"/>
  <sheetViews>
    <sheetView workbookViewId="0">
      <selection activeCell="C5" sqref="C5"/>
    </sheetView>
  </sheetViews>
  <sheetFormatPr defaultRowHeight="13.8" x14ac:dyDescent="0.25"/>
  <cols>
    <col min="1" max="1" width="8.88671875" style="5"/>
    <col min="2" max="2" width="14.44140625" style="5" customWidth="1"/>
    <col min="3" max="3" width="11.6640625" style="6" customWidth="1"/>
    <col min="4" max="4" width="11.77734375" style="5" customWidth="1"/>
    <col min="5" max="5" width="8.88671875" style="6"/>
    <col min="6" max="6" width="10.21875" style="5" bestFit="1" customWidth="1"/>
    <col min="7" max="9" width="8.88671875" style="5"/>
    <col min="10" max="10" width="10.21875" style="5" customWidth="1"/>
    <col min="11" max="11" width="11.88671875" style="5" customWidth="1"/>
    <col min="12" max="16384" width="8.88671875" style="5"/>
  </cols>
  <sheetData>
    <row r="1" spans="1:11" ht="15.6" x14ac:dyDescent="0.25">
      <c r="A1" s="7" t="s">
        <v>124</v>
      </c>
      <c r="B1" s="7" t="s">
        <v>125</v>
      </c>
      <c r="C1" s="8" t="s">
        <v>193</v>
      </c>
      <c r="I1" s="7"/>
      <c r="J1" s="7"/>
      <c r="K1" s="8"/>
    </row>
    <row r="2" spans="1:11" ht="15.6" x14ac:dyDescent="0.25">
      <c r="A2" s="7">
        <v>0</v>
      </c>
      <c r="B2" s="7" t="s">
        <v>126</v>
      </c>
      <c r="C2" s="8" t="str">
        <f>DEC2BIN(A2,4)</f>
        <v>0000</v>
      </c>
      <c r="I2" s="7"/>
      <c r="J2" s="7"/>
      <c r="K2" s="8"/>
    </row>
    <row r="3" spans="1:11" ht="15.6" x14ac:dyDescent="0.25">
      <c r="A3" s="7">
        <v>1</v>
      </c>
      <c r="B3" s="7" t="s">
        <v>127</v>
      </c>
      <c r="C3" s="8" t="str">
        <f t="shared" ref="C3:C13" si="0">DEC2BIN(A3,4)</f>
        <v>0001</v>
      </c>
      <c r="I3" s="7"/>
      <c r="J3" s="7"/>
      <c r="K3" s="8"/>
    </row>
    <row r="4" spans="1:11" ht="15.6" x14ac:dyDescent="0.25">
      <c r="A4" s="7">
        <v>2</v>
      </c>
      <c r="B4" s="7" t="s">
        <v>128</v>
      </c>
      <c r="C4" s="8" t="str">
        <f t="shared" si="0"/>
        <v>0010</v>
      </c>
      <c r="I4" s="7"/>
      <c r="J4" s="7"/>
      <c r="K4" s="8"/>
    </row>
    <row r="5" spans="1:11" ht="15.6" x14ac:dyDescent="0.25">
      <c r="A5" s="7">
        <v>3</v>
      </c>
      <c r="B5" s="7" t="s">
        <v>129</v>
      </c>
      <c r="C5" s="8" t="str">
        <f t="shared" si="0"/>
        <v>0011</v>
      </c>
      <c r="I5" s="7"/>
      <c r="J5" s="7"/>
      <c r="K5" s="8"/>
    </row>
    <row r="6" spans="1:11" ht="15.6" x14ac:dyDescent="0.25">
      <c r="A6" s="7">
        <v>4</v>
      </c>
      <c r="B6" s="7" t="s">
        <v>130</v>
      </c>
      <c r="C6" s="8" t="str">
        <f t="shared" si="0"/>
        <v>0100</v>
      </c>
      <c r="I6" s="7"/>
      <c r="J6" s="7"/>
      <c r="K6" s="8"/>
    </row>
    <row r="7" spans="1:11" ht="15.6" x14ac:dyDescent="0.25">
      <c r="A7" s="7">
        <v>5</v>
      </c>
      <c r="B7" s="7" t="s">
        <v>131</v>
      </c>
      <c r="C7" s="8" t="str">
        <f t="shared" si="0"/>
        <v>0101</v>
      </c>
      <c r="I7" s="7"/>
      <c r="J7" s="7"/>
      <c r="K7" s="8"/>
    </row>
    <row r="8" spans="1:11" ht="15.6" x14ac:dyDescent="0.25">
      <c r="A8" s="7">
        <v>6</v>
      </c>
      <c r="B8" s="7" t="s">
        <v>145</v>
      </c>
      <c r="C8" s="8" t="str">
        <f t="shared" si="0"/>
        <v>0110</v>
      </c>
      <c r="I8" s="7"/>
      <c r="J8" s="7"/>
      <c r="K8" s="8"/>
    </row>
    <row r="9" spans="1:11" ht="15.6" x14ac:dyDescent="0.25">
      <c r="A9" s="7">
        <v>7</v>
      </c>
      <c r="B9" s="7" t="s">
        <v>146</v>
      </c>
      <c r="C9" s="8" t="str">
        <f t="shared" si="0"/>
        <v>0111</v>
      </c>
      <c r="I9" s="7"/>
      <c r="J9" s="7"/>
      <c r="K9" s="8"/>
    </row>
    <row r="10" spans="1:11" ht="15.6" x14ac:dyDescent="0.25">
      <c r="A10" s="7">
        <v>8</v>
      </c>
      <c r="B10" s="7" t="s">
        <v>147</v>
      </c>
      <c r="C10" s="8" t="str">
        <f t="shared" si="0"/>
        <v>1000</v>
      </c>
      <c r="I10" s="7"/>
      <c r="J10" s="7"/>
      <c r="K10" s="8"/>
    </row>
    <row r="11" spans="1:11" ht="15.6" x14ac:dyDescent="0.25">
      <c r="A11" s="7">
        <v>9</v>
      </c>
      <c r="B11" s="7" t="s">
        <v>144</v>
      </c>
      <c r="C11" s="8" t="str">
        <f t="shared" si="0"/>
        <v>1001</v>
      </c>
      <c r="I11" s="7"/>
      <c r="J11" s="7"/>
      <c r="K11" s="8"/>
    </row>
    <row r="12" spans="1:11" ht="15.6" x14ac:dyDescent="0.25">
      <c r="A12" s="7">
        <v>10</v>
      </c>
      <c r="B12" s="7" t="s">
        <v>177</v>
      </c>
      <c r="C12" s="8" t="str">
        <f t="shared" si="0"/>
        <v>1010</v>
      </c>
      <c r="I12" s="7"/>
      <c r="J12" s="7"/>
      <c r="K12" s="8"/>
    </row>
    <row r="13" spans="1:11" ht="15.6" x14ac:dyDescent="0.25">
      <c r="A13" s="7">
        <v>11</v>
      </c>
      <c r="B13" s="7" t="s">
        <v>134</v>
      </c>
      <c r="C13" s="8" t="str">
        <f t="shared" si="0"/>
        <v>1011</v>
      </c>
      <c r="I13" s="7"/>
      <c r="J13" s="7"/>
      <c r="K13" s="8"/>
    </row>
    <row r="14" spans="1:11" ht="15.6" x14ac:dyDescent="0.25">
      <c r="A14" s="7"/>
      <c r="B14" s="7"/>
      <c r="C14" s="8"/>
      <c r="I14" s="7"/>
      <c r="J14" s="7"/>
      <c r="K14" s="8"/>
    </row>
    <row r="15" spans="1:11" ht="15.6" x14ac:dyDescent="0.25">
      <c r="A15" s="7"/>
      <c r="B15" s="7"/>
      <c r="C15" s="8"/>
      <c r="I15" s="7"/>
      <c r="J15" s="7"/>
      <c r="K15" s="8"/>
    </row>
    <row r="16" spans="1:11" ht="17.399999999999999" x14ac:dyDescent="0.25">
      <c r="A16" s="3"/>
      <c r="B16" s="4"/>
      <c r="C16" s="4"/>
    </row>
    <row r="17" spans="1:11" ht="17.399999999999999" x14ac:dyDescent="0.25">
      <c r="A17" s="3"/>
      <c r="B17" s="4"/>
      <c r="C17" s="4"/>
    </row>
    <row r="18" spans="1:11" ht="17.399999999999999" x14ac:dyDescent="0.25">
      <c r="C18" s="4"/>
    </row>
    <row r="19" spans="1:11" ht="17.399999999999999" x14ac:dyDescent="0.25">
      <c r="B19" s="4"/>
      <c r="C19" s="4"/>
    </row>
    <row r="20" spans="1:11" ht="17.399999999999999" x14ac:dyDescent="0.25">
      <c r="A20" s="3"/>
      <c r="B20" s="4"/>
      <c r="C20" s="4"/>
      <c r="E20" s="3"/>
      <c r="I20" s="7"/>
      <c r="J20" s="7"/>
      <c r="K20" s="8"/>
    </row>
    <row r="21" spans="1:11" ht="17.399999999999999" x14ac:dyDescent="0.25">
      <c r="A21" s="3"/>
      <c r="B21" s="4"/>
      <c r="C21" s="4"/>
      <c r="E21" s="3"/>
      <c r="I21" s="7"/>
      <c r="J21" s="7"/>
      <c r="K21" s="8"/>
    </row>
    <row r="22" spans="1:11" ht="17.399999999999999" x14ac:dyDescent="0.25">
      <c r="A22" s="3"/>
      <c r="B22" s="4"/>
      <c r="C22" s="4"/>
      <c r="E22" s="3"/>
      <c r="I22" s="7"/>
      <c r="J22" s="7"/>
      <c r="K22" s="8"/>
    </row>
    <row r="23" spans="1:11" ht="17.399999999999999" x14ac:dyDescent="0.25">
      <c r="A23" s="3"/>
      <c r="B23" s="4"/>
      <c r="C23" s="4"/>
      <c r="E23" s="3"/>
      <c r="I23" s="7"/>
      <c r="J23" s="7"/>
      <c r="K23" s="8"/>
    </row>
    <row r="24" spans="1:11" ht="17.399999999999999" x14ac:dyDescent="0.25">
      <c r="A24" s="3"/>
      <c r="B24" s="4"/>
      <c r="C24" s="4"/>
      <c r="E24" s="3"/>
      <c r="I24" s="7"/>
      <c r="J24" s="7"/>
      <c r="K24" s="8"/>
    </row>
    <row r="25" spans="1:11" ht="17.399999999999999" x14ac:dyDescent="0.25">
      <c r="A25" s="3"/>
      <c r="B25" s="4"/>
      <c r="C25" s="4"/>
      <c r="E25" s="3"/>
      <c r="I25" s="7"/>
      <c r="J25" s="7"/>
      <c r="K25" s="8"/>
    </row>
    <row r="26" spans="1:11" ht="17.399999999999999" x14ac:dyDescent="0.25">
      <c r="A26" s="3"/>
      <c r="B26" s="4"/>
      <c r="C26" s="4"/>
      <c r="E26" s="3"/>
      <c r="I26" s="7"/>
      <c r="J26" s="7"/>
      <c r="K26" s="8"/>
    </row>
    <row r="27" spans="1:11" ht="17.399999999999999" x14ac:dyDescent="0.25">
      <c r="A27" s="3"/>
      <c r="B27" s="4"/>
      <c r="C27" s="4"/>
      <c r="E27" s="3"/>
      <c r="I27" s="7"/>
      <c r="J27" s="7"/>
      <c r="K27" s="8"/>
    </row>
    <row r="28" spans="1:11" ht="17.399999999999999" x14ac:dyDescent="0.25">
      <c r="A28" s="3"/>
      <c r="B28" s="4"/>
      <c r="C28" s="4"/>
      <c r="E28" s="3"/>
      <c r="I28" s="7"/>
      <c r="J28" s="7"/>
      <c r="K28" s="8"/>
    </row>
    <row r="29" spans="1:11" ht="17.399999999999999" x14ac:dyDescent="0.25">
      <c r="A29" s="3"/>
      <c r="B29" s="4"/>
      <c r="C29" s="4"/>
      <c r="E29" s="3"/>
      <c r="I29" s="7"/>
      <c r="J29" s="7"/>
      <c r="K29" s="8"/>
    </row>
    <row r="30" spans="1:11" ht="17.399999999999999" x14ac:dyDescent="0.25">
      <c r="A30" s="3"/>
      <c r="B30" s="4"/>
      <c r="C30" s="4"/>
      <c r="E30" s="3"/>
      <c r="I30" s="7"/>
      <c r="J30" s="7"/>
      <c r="K30" s="8"/>
    </row>
    <row r="31" spans="1:11" ht="17.399999999999999" x14ac:dyDescent="0.25">
      <c r="A31" s="3"/>
      <c r="B31" s="4"/>
      <c r="C31" s="4"/>
      <c r="E31" s="3"/>
      <c r="I31" s="7"/>
      <c r="J31" s="7"/>
      <c r="K31" s="8"/>
    </row>
    <row r="32" spans="1:11" ht="17.399999999999999" x14ac:dyDescent="0.25">
      <c r="B32" s="4"/>
      <c r="C32" s="3"/>
      <c r="E32" s="3"/>
      <c r="F32" s="3"/>
      <c r="I32" s="7"/>
      <c r="J32" s="7"/>
      <c r="K32" s="8"/>
    </row>
    <row r="33" spans="2:11" ht="17.399999999999999" x14ac:dyDescent="0.25">
      <c r="B33" s="4"/>
      <c r="C33" s="3"/>
      <c r="E33" s="3"/>
      <c r="F33" s="3"/>
      <c r="I33" s="7"/>
      <c r="J33" s="7"/>
      <c r="K33" s="8"/>
    </row>
    <row r="34" spans="2:11" ht="17.399999999999999" x14ac:dyDescent="0.25">
      <c r="B34" s="4"/>
      <c r="C34" s="3"/>
      <c r="E34" s="3"/>
      <c r="F34" s="3"/>
      <c r="I34" s="7"/>
      <c r="J34" s="7"/>
      <c r="K34" s="8"/>
    </row>
    <row r="35" spans="2:11" ht="17.399999999999999" x14ac:dyDescent="0.25">
      <c r="C35" s="3"/>
      <c r="E35" s="3"/>
      <c r="F35" s="3"/>
    </row>
    <row r="36" spans="2:11" ht="17.399999999999999" x14ac:dyDescent="0.25">
      <c r="C36" s="3"/>
      <c r="E36" s="3"/>
      <c r="F36" s="3"/>
    </row>
    <row r="37" spans="2:11" ht="17.399999999999999" x14ac:dyDescent="0.25">
      <c r="C37" s="3"/>
      <c r="E37" s="3"/>
      <c r="F37" s="3"/>
    </row>
    <row r="38" spans="2:11" ht="17.399999999999999" x14ac:dyDescent="0.25">
      <c r="C38" s="3"/>
      <c r="E38" s="3"/>
      <c r="F38" s="3"/>
    </row>
    <row r="39" spans="2:11" ht="17.399999999999999" x14ac:dyDescent="0.25">
      <c r="C39" s="3"/>
    </row>
  </sheetData>
  <sortState ref="E20:F31">
    <sortCondition ref="F31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6730-DF10-47EF-A8BD-4B6CEC9BF29A}">
  <dimension ref="A1:R38"/>
  <sheetViews>
    <sheetView topLeftCell="A4" workbookViewId="0">
      <selection activeCell="C36" sqref="C36"/>
    </sheetView>
  </sheetViews>
  <sheetFormatPr defaultRowHeight="13.8" x14ac:dyDescent="0.25"/>
  <cols>
    <col min="1" max="1" width="8.88671875" style="5"/>
    <col min="2" max="2" width="11.109375" style="5" customWidth="1"/>
    <col min="3" max="3" width="11.6640625" style="6" customWidth="1"/>
    <col min="4" max="4" width="11.77734375" style="5" customWidth="1"/>
    <col min="5" max="5" width="14.88671875" style="6" customWidth="1"/>
    <col min="6" max="6" width="9.6640625" style="5" customWidth="1"/>
    <col min="7" max="9" width="8.88671875" style="5"/>
    <col min="10" max="10" width="10.21875" style="5" customWidth="1"/>
    <col min="11" max="11" width="11.88671875" style="5" customWidth="1"/>
    <col min="12" max="16384" width="8.88671875" style="5"/>
  </cols>
  <sheetData>
    <row r="1" spans="1:18" s="20" customFormat="1" ht="17.399999999999999" x14ac:dyDescent="0.25">
      <c r="A1" s="20" t="s">
        <v>282</v>
      </c>
      <c r="B1" s="20" t="s">
        <v>3</v>
      </c>
      <c r="C1" s="16" t="s">
        <v>121</v>
      </c>
      <c r="D1" s="20" t="s">
        <v>125</v>
      </c>
      <c r="E1" s="16" t="s">
        <v>124</v>
      </c>
      <c r="F1" s="20" t="s">
        <v>178</v>
      </c>
    </row>
    <row r="2" spans="1:18" ht="17.399999999999999" x14ac:dyDescent="0.25">
      <c r="A2" s="3" t="s">
        <v>180</v>
      </c>
      <c r="B2" s="4" t="s">
        <v>136</v>
      </c>
      <c r="C2" s="4" t="s">
        <v>136</v>
      </c>
      <c r="D2" s="5" t="s">
        <v>145</v>
      </c>
      <c r="E2" s="6" t="s">
        <v>148</v>
      </c>
      <c r="F2" s="5" t="str">
        <f>DEC2BIN(E2,4)</f>
        <v>0110</v>
      </c>
      <c r="I2" s="7"/>
      <c r="J2" s="7"/>
      <c r="K2" s="8"/>
      <c r="L2" s="8"/>
      <c r="M2" s="8"/>
      <c r="N2" s="8"/>
      <c r="O2" s="8"/>
      <c r="P2" s="8"/>
      <c r="Q2" s="8"/>
      <c r="R2" s="8"/>
    </row>
    <row r="3" spans="1:18" ht="17.399999999999999" x14ac:dyDescent="0.25">
      <c r="A3" s="3" t="s">
        <v>59</v>
      </c>
      <c r="B3" s="4" t="s">
        <v>136</v>
      </c>
      <c r="C3" s="4" t="s">
        <v>160</v>
      </c>
      <c r="D3" s="5" t="s">
        <v>146</v>
      </c>
      <c r="E3" s="6" t="s">
        <v>149</v>
      </c>
      <c r="F3" s="5" t="str">
        <f t="shared" ref="F3:F10" si="0">DEC2BIN(E3,4)</f>
        <v>0111</v>
      </c>
      <c r="I3" s="7"/>
      <c r="J3" s="7"/>
      <c r="K3" s="8"/>
      <c r="L3" s="8"/>
      <c r="M3" s="8"/>
      <c r="N3" s="8"/>
      <c r="O3" s="8"/>
      <c r="P3" s="8"/>
      <c r="Q3" s="8"/>
      <c r="R3" s="8"/>
    </row>
    <row r="4" spans="1:18" ht="17.399999999999999" x14ac:dyDescent="0.25">
      <c r="A4" s="3" t="s">
        <v>63</v>
      </c>
      <c r="B4" s="4" t="s">
        <v>136</v>
      </c>
      <c r="C4" s="4" t="s">
        <v>161</v>
      </c>
      <c r="D4" s="5" t="s">
        <v>147</v>
      </c>
      <c r="E4" s="6" t="s">
        <v>150</v>
      </c>
      <c r="F4" s="5" t="str">
        <f t="shared" si="0"/>
        <v>1000</v>
      </c>
      <c r="I4" s="7"/>
      <c r="J4" s="7"/>
      <c r="K4" s="8"/>
      <c r="L4" s="8"/>
      <c r="M4" s="8"/>
      <c r="N4" s="8"/>
      <c r="O4" s="8"/>
      <c r="P4" s="8"/>
      <c r="Q4" s="8"/>
      <c r="R4" s="8"/>
    </row>
    <row r="5" spans="1:18" ht="17.399999999999999" x14ac:dyDescent="0.25">
      <c r="A5" s="3" t="s">
        <v>66</v>
      </c>
      <c r="B5" s="4" t="s">
        <v>136</v>
      </c>
      <c r="C5" s="4" t="s">
        <v>162</v>
      </c>
      <c r="D5" s="5" t="s">
        <v>145</v>
      </c>
      <c r="E5" s="6" t="s">
        <v>148</v>
      </c>
      <c r="F5" s="5" t="str">
        <f t="shared" si="0"/>
        <v>0110</v>
      </c>
      <c r="I5" s="7"/>
      <c r="J5" s="7"/>
      <c r="K5" s="8"/>
      <c r="L5" s="8"/>
      <c r="M5" s="8"/>
      <c r="N5" s="8"/>
      <c r="O5" s="8"/>
      <c r="P5" s="8"/>
      <c r="Q5" s="8"/>
      <c r="R5" s="8"/>
    </row>
    <row r="6" spans="1:18" ht="17.399999999999999" x14ac:dyDescent="0.25">
      <c r="A6" s="3" t="s">
        <v>69</v>
      </c>
      <c r="B6" s="4" t="s">
        <v>136</v>
      </c>
      <c r="C6" s="4" t="s">
        <v>163</v>
      </c>
      <c r="D6" s="5" t="s">
        <v>146</v>
      </c>
      <c r="E6" s="6" t="s">
        <v>149</v>
      </c>
      <c r="F6" s="5" t="str">
        <f t="shared" si="0"/>
        <v>0111</v>
      </c>
      <c r="I6" s="7"/>
      <c r="J6" s="7"/>
      <c r="K6" s="8"/>
      <c r="L6" s="8"/>
      <c r="M6" s="8"/>
      <c r="N6" s="8"/>
      <c r="O6" s="8"/>
      <c r="P6" s="8"/>
      <c r="Q6" s="8"/>
      <c r="R6" s="8"/>
    </row>
    <row r="7" spans="1:18" ht="17.399999999999999" x14ac:dyDescent="0.25">
      <c r="A7" s="3" t="s">
        <v>72</v>
      </c>
      <c r="B7" s="4" t="s">
        <v>136</v>
      </c>
      <c r="C7" s="4" t="s">
        <v>164</v>
      </c>
      <c r="D7" s="5" t="s">
        <v>147</v>
      </c>
      <c r="E7" s="6" t="s">
        <v>150</v>
      </c>
      <c r="F7" s="5" t="str">
        <f t="shared" si="0"/>
        <v>1000</v>
      </c>
      <c r="I7" s="7"/>
      <c r="J7" s="7"/>
      <c r="K7" s="8"/>
      <c r="L7" s="8"/>
      <c r="M7" s="8"/>
      <c r="N7" s="8"/>
      <c r="O7" s="8"/>
      <c r="P7" s="8"/>
      <c r="Q7" s="8"/>
      <c r="R7" s="8"/>
    </row>
    <row r="8" spans="1:18" ht="17.399999999999999" x14ac:dyDescent="0.25">
      <c r="A8" s="3" t="s">
        <v>74</v>
      </c>
      <c r="B8" s="4" t="s">
        <v>136</v>
      </c>
      <c r="C8" s="4" t="s">
        <v>165</v>
      </c>
      <c r="D8" s="5" t="s">
        <v>174</v>
      </c>
      <c r="F8" s="5" t="str">
        <f t="shared" si="0"/>
        <v>0000</v>
      </c>
      <c r="I8" s="7"/>
      <c r="J8" s="7"/>
      <c r="K8" s="8"/>
      <c r="R8" s="8"/>
    </row>
    <row r="9" spans="1:18" ht="17.399999999999999" x14ac:dyDescent="0.25">
      <c r="A9" s="3" t="s">
        <v>135</v>
      </c>
      <c r="B9" s="4" t="s">
        <v>136</v>
      </c>
      <c r="C9" s="4">
        <v>100000</v>
      </c>
      <c r="D9" s="5" t="s">
        <v>175</v>
      </c>
      <c r="E9" s="6" t="s">
        <v>151</v>
      </c>
      <c r="F9" s="5" t="str">
        <f t="shared" si="0"/>
        <v>0011</v>
      </c>
      <c r="I9" s="7"/>
      <c r="J9" s="7"/>
      <c r="K9" s="8"/>
      <c r="R9" s="8"/>
    </row>
    <row r="10" spans="1:18" ht="17.399999999999999" x14ac:dyDescent="0.25">
      <c r="A10" s="3" t="s">
        <v>181</v>
      </c>
      <c r="B10" s="4" t="s">
        <v>136</v>
      </c>
      <c r="C10" s="4">
        <v>100010</v>
      </c>
      <c r="D10" s="5" t="s">
        <v>176</v>
      </c>
      <c r="E10" s="6" t="s">
        <v>152</v>
      </c>
      <c r="F10" s="5" t="str">
        <f t="shared" si="0"/>
        <v>0100</v>
      </c>
      <c r="I10" s="7"/>
      <c r="J10" s="7"/>
      <c r="K10" s="8"/>
      <c r="R10" s="8"/>
    </row>
    <row r="11" spans="1:18" ht="17.399999999999999" x14ac:dyDescent="0.25">
      <c r="A11" s="3" t="s">
        <v>141</v>
      </c>
      <c r="B11" s="4" t="s">
        <v>136</v>
      </c>
      <c r="C11" s="4">
        <v>100100</v>
      </c>
      <c r="D11" s="5" t="s">
        <v>126</v>
      </c>
      <c r="E11" s="6" t="s">
        <v>153</v>
      </c>
      <c r="F11" s="5" t="str">
        <f t="shared" ref="F11:F16" si="1">DEC2BIN(E11,4)</f>
        <v>0000</v>
      </c>
      <c r="I11" s="7"/>
      <c r="J11" s="7"/>
      <c r="K11" s="8"/>
      <c r="R11" s="8"/>
    </row>
    <row r="12" spans="1:18" ht="17.399999999999999" x14ac:dyDescent="0.25">
      <c r="A12" s="3" t="s">
        <v>142</v>
      </c>
      <c r="B12" s="4" t="s">
        <v>136</v>
      </c>
      <c r="C12" s="4">
        <v>100101</v>
      </c>
      <c r="D12" s="5" t="s">
        <v>127</v>
      </c>
      <c r="E12" s="6" t="s">
        <v>154</v>
      </c>
      <c r="F12" s="5" t="str">
        <f t="shared" si="1"/>
        <v>0001</v>
      </c>
      <c r="I12" s="7"/>
      <c r="J12" s="7"/>
      <c r="K12" s="8"/>
      <c r="R12" s="8"/>
    </row>
    <row r="13" spans="1:18" ht="17.399999999999999" x14ac:dyDescent="0.25">
      <c r="A13" s="3" t="s">
        <v>143</v>
      </c>
      <c r="B13" s="4" t="s">
        <v>136</v>
      </c>
      <c r="C13" s="4">
        <v>100110</v>
      </c>
      <c r="D13" s="5" t="s">
        <v>128</v>
      </c>
      <c r="E13" s="6" t="s">
        <v>155</v>
      </c>
      <c r="F13" s="5" t="str">
        <f t="shared" si="1"/>
        <v>0010</v>
      </c>
      <c r="I13" s="7"/>
      <c r="J13" s="7"/>
      <c r="K13" s="8"/>
      <c r="R13" s="8"/>
    </row>
    <row r="14" spans="1:18" ht="17.399999999999999" x14ac:dyDescent="0.25">
      <c r="A14" s="3" t="s">
        <v>144</v>
      </c>
      <c r="B14" s="4" t="s">
        <v>136</v>
      </c>
      <c r="C14" s="4">
        <v>100111</v>
      </c>
      <c r="D14" s="5" t="s">
        <v>132</v>
      </c>
      <c r="E14" s="6" t="s">
        <v>156</v>
      </c>
      <c r="F14" s="5" t="str">
        <f t="shared" si="1"/>
        <v>1001</v>
      </c>
      <c r="I14" s="7"/>
      <c r="J14" s="7"/>
      <c r="K14" s="8"/>
      <c r="R14" s="8"/>
    </row>
    <row r="15" spans="1:18" ht="17.399999999999999" x14ac:dyDescent="0.25">
      <c r="A15" s="3" t="s">
        <v>182</v>
      </c>
      <c r="B15" s="4" t="s">
        <v>159</v>
      </c>
      <c r="C15" s="4">
        <v>101010</v>
      </c>
      <c r="D15" s="5" t="s">
        <v>177</v>
      </c>
      <c r="E15" s="6" t="s">
        <v>157</v>
      </c>
      <c r="F15" s="5" t="str">
        <f t="shared" si="1"/>
        <v>1010</v>
      </c>
      <c r="I15" s="7"/>
      <c r="J15" s="7"/>
      <c r="K15" s="8"/>
      <c r="R15" s="8"/>
    </row>
    <row r="16" spans="1:18" ht="17.399999999999999" x14ac:dyDescent="0.25">
      <c r="A16" s="3" t="s">
        <v>183</v>
      </c>
      <c r="B16" s="4" t="s">
        <v>136</v>
      </c>
      <c r="C16" s="4">
        <v>101011</v>
      </c>
      <c r="D16" s="5" t="s">
        <v>134</v>
      </c>
      <c r="E16" s="6" t="s">
        <v>158</v>
      </c>
      <c r="F16" s="5" t="str">
        <f t="shared" si="1"/>
        <v>1011</v>
      </c>
      <c r="I16" s="7"/>
      <c r="J16" s="7"/>
      <c r="K16" s="8"/>
      <c r="R16" s="8"/>
    </row>
    <row r="17" spans="1:18" ht="17.399999999999999" x14ac:dyDescent="0.25">
      <c r="A17" s="20" t="s">
        <v>289</v>
      </c>
      <c r="C17" s="5"/>
      <c r="E17" s="5"/>
      <c r="I17" s="7"/>
      <c r="J17" s="7"/>
      <c r="K17" s="7"/>
      <c r="R17" s="8"/>
    </row>
    <row r="18" spans="1:18" ht="17.399999999999999" x14ac:dyDescent="0.25">
      <c r="A18" s="3" t="s">
        <v>184</v>
      </c>
      <c r="B18" s="4" t="s">
        <v>162</v>
      </c>
      <c r="C18" s="4" t="s">
        <v>179</v>
      </c>
      <c r="D18" s="5" t="s">
        <v>192</v>
      </c>
      <c r="E18" s="3"/>
      <c r="F18" s="5" t="str">
        <f t="shared" ref="F18:F28" si="2">DEC2BIN(E18,4)</f>
        <v>0000</v>
      </c>
      <c r="R18" s="8"/>
    </row>
    <row r="19" spans="1:18" ht="17.399999999999999" x14ac:dyDescent="0.25">
      <c r="A19" s="3" t="s">
        <v>185</v>
      </c>
      <c r="B19" s="4" t="s">
        <v>167</v>
      </c>
      <c r="C19" s="4" t="s">
        <v>179</v>
      </c>
      <c r="D19" s="5" t="s">
        <v>192</v>
      </c>
      <c r="E19" s="3"/>
      <c r="F19" s="5" t="str">
        <f t="shared" si="2"/>
        <v>0000</v>
      </c>
      <c r="R19" s="8"/>
    </row>
    <row r="20" spans="1:18" ht="17.399999999999999" x14ac:dyDescent="0.25">
      <c r="A20" s="3" t="s">
        <v>186</v>
      </c>
      <c r="B20" s="4" t="s">
        <v>165</v>
      </c>
      <c r="C20" s="4" t="s">
        <v>179</v>
      </c>
      <c r="D20" s="5" t="s">
        <v>175</v>
      </c>
      <c r="E20" s="3">
        <v>3</v>
      </c>
      <c r="F20" s="5" t="str">
        <f t="shared" si="2"/>
        <v>0011</v>
      </c>
      <c r="I20" s="7"/>
      <c r="J20" s="7"/>
      <c r="K20" s="7"/>
      <c r="L20" s="7"/>
      <c r="M20" s="7"/>
      <c r="N20" s="7"/>
      <c r="O20" s="7"/>
      <c r="P20" s="7"/>
      <c r="Q20" s="7"/>
      <c r="R20" s="8"/>
    </row>
    <row r="21" spans="1:18" ht="17.399999999999999" x14ac:dyDescent="0.25">
      <c r="A21" s="3" t="s">
        <v>187</v>
      </c>
      <c r="B21" s="4" t="s">
        <v>168</v>
      </c>
      <c r="C21" s="4" t="s">
        <v>179</v>
      </c>
      <c r="D21" s="5" t="s">
        <v>177</v>
      </c>
      <c r="E21" s="3">
        <v>10</v>
      </c>
      <c r="F21" s="5" t="str">
        <f t="shared" si="2"/>
        <v>1010</v>
      </c>
      <c r="R21" s="8"/>
    </row>
    <row r="22" spans="1:18" ht="17.399999999999999" x14ac:dyDescent="0.25">
      <c r="A22" s="3" t="s">
        <v>188</v>
      </c>
      <c r="B22" s="4" t="s">
        <v>169</v>
      </c>
      <c r="C22" s="4" t="s">
        <v>179</v>
      </c>
      <c r="D22" s="5" t="s">
        <v>134</v>
      </c>
      <c r="E22" s="3">
        <v>11</v>
      </c>
      <c r="F22" s="5" t="str">
        <f t="shared" si="2"/>
        <v>1011</v>
      </c>
      <c r="R22" s="8"/>
    </row>
    <row r="23" spans="1:18" ht="17.399999999999999" x14ac:dyDescent="0.25">
      <c r="A23" s="3" t="s">
        <v>189</v>
      </c>
      <c r="B23" s="4" t="s">
        <v>170</v>
      </c>
      <c r="C23" s="4" t="s">
        <v>179</v>
      </c>
      <c r="D23" s="5" t="s">
        <v>126</v>
      </c>
      <c r="E23" s="3">
        <v>0</v>
      </c>
      <c r="F23" s="5" t="str">
        <f t="shared" si="2"/>
        <v>0000</v>
      </c>
      <c r="R23" s="8"/>
    </row>
    <row r="24" spans="1:18" ht="17.399999999999999" x14ac:dyDescent="0.25">
      <c r="A24" s="3" t="s">
        <v>190</v>
      </c>
      <c r="B24" s="4" t="s">
        <v>171</v>
      </c>
      <c r="C24" s="4" t="s">
        <v>179</v>
      </c>
      <c r="D24" s="5" t="s">
        <v>127</v>
      </c>
      <c r="E24" s="3">
        <v>1</v>
      </c>
      <c r="F24" s="5" t="str">
        <f t="shared" si="2"/>
        <v>0001</v>
      </c>
      <c r="R24" s="8"/>
    </row>
    <row r="25" spans="1:18" ht="17.399999999999999" x14ac:dyDescent="0.25">
      <c r="A25" s="3" t="s">
        <v>191</v>
      </c>
      <c r="B25" s="4" t="s">
        <v>172</v>
      </c>
      <c r="C25" s="4" t="s">
        <v>179</v>
      </c>
      <c r="D25" s="5" t="s">
        <v>128</v>
      </c>
      <c r="E25" s="3">
        <v>2</v>
      </c>
      <c r="F25" s="5" t="str">
        <f t="shared" si="2"/>
        <v>0010</v>
      </c>
      <c r="R25" s="8"/>
    </row>
    <row r="26" spans="1:18" ht="17.399999999999999" x14ac:dyDescent="0.25">
      <c r="A26" s="3" t="s">
        <v>205</v>
      </c>
      <c r="B26" s="4" t="s">
        <v>173</v>
      </c>
      <c r="C26" s="4" t="s">
        <v>179</v>
      </c>
      <c r="D26" s="5" t="s">
        <v>131</v>
      </c>
      <c r="E26" s="3">
        <v>5</v>
      </c>
      <c r="F26" s="5" t="str">
        <f t="shared" si="2"/>
        <v>0101</v>
      </c>
      <c r="R26" s="8"/>
    </row>
    <row r="27" spans="1:18" ht="17.399999999999999" x14ac:dyDescent="0.25">
      <c r="A27" s="3" t="s">
        <v>122</v>
      </c>
      <c r="B27" s="4" t="s">
        <v>137</v>
      </c>
      <c r="C27" s="4" t="s">
        <v>179</v>
      </c>
      <c r="D27" s="5" t="s">
        <v>129</v>
      </c>
      <c r="E27" s="3">
        <v>3</v>
      </c>
      <c r="F27" s="5" t="str">
        <f t="shared" si="2"/>
        <v>0011</v>
      </c>
      <c r="R27" s="8"/>
    </row>
    <row r="28" spans="1:18" ht="17.399999999999999" x14ac:dyDescent="0.25">
      <c r="A28" s="3" t="s">
        <v>123</v>
      </c>
      <c r="B28" s="4" t="s">
        <v>138</v>
      </c>
      <c r="C28" s="4" t="s">
        <v>179</v>
      </c>
      <c r="D28" s="5" t="s">
        <v>129</v>
      </c>
      <c r="E28" s="3">
        <v>3</v>
      </c>
      <c r="F28" s="5" t="str">
        <f t="shared" si="2"/>
        <v>0011</v>
      </c>
      <c r="R28" s="8"/>
    </row>
    <row r="29" spans="1:18" ht="17.399999999999999" x14ac:dyDescent="0.25">
      <c r="A29" s="20" t="s">
        <v>290</v>
      </c>
      <c r="C29" s="4"/>
      <c r="R29" s="8"/>
    </row>
    <row r="30" spans="1:18" ht="17.399999999999999" x14ac:dyDescent="0.25">
      <c r="A30" s="5" t="s">
        <v>197</v>
      </c>
      <c r="B30" s="4" t="s">
        <v>160</v>
      </c>
      <c r="C30" s="4" t="s">
        <v>179</v>
      </c>
      <c r="R30" s="8"/>
    </row>
    <row r="31" spans="1:18" ht="17.399999999999999" x14ac:dyDescent="0.25">
      <c r="A31" s="5" t="s">
        <v>196</v>
      </c>
      <c r="B31" s="4" t="s">
        <v>161</v>
      </c>
      <c r="C31" s="4" t="s">
        <v>179</v>
      </c>
      <c r="E31" s="3"/>
      <c r="F31" s="3"/>
      <c r="R31" s="8"/>
    </row>
    <row r="32" spans="1:18" ht="17.399999999999999" x14ac:dyDescent="0.25">
      <c r="B32" s="4"/>
      <c r="C32" s="4"/>
      <c r="E32" s="3"/>
      <c r="F32" s="3"/>
      <c r="I32" s="7"/>
      <c r="J32" s="7"/>
      <c r="K32" s="8"/>
    </row>
    <row r="33" spans="2:11" ht="17.399999999999999" x14ac:dyDescent="0.25">
      <c r="B33" s="4"/>
      <c r="C33" s="4"/>
      <c r="E33" s="3"/>
      <c r="F33" s="3"/>
      <c r="I33" s="7"/>
      <c r="J33" s="7"/>
      <c r="K33" s="8"/>
    </row>
    <row r="34" spans="2:11" ht="17.399999999999999" x14ac:dyDescent="0.25">
      <c r="C34" s="3"/>
      <c r="E34" s="3"/>
      <c r="F34" s="3"/>
    </row>
    <row r="35" spans="2:11" ht="17.399999999999999" x14ac:dyDescent="0.25">
      <c r="C35" s="3"/>
      <c r="E35" s="3"/>
      <c r="F35" s="3"/>
    </row>
    <row r="36" spans="2:11" ht="17.399999999999999" x14ac:dyDescent="0.25">
      <c r="C36" s="3"/>
      <c r="E36" s="3"/>
      <c r="F36" s="3"/>
    </row>
    <row r="37" spans="2:11" ht="17.399999999999999" x14ac:dyDescent="0.25">
      <c r="C37" s="3"/>
      <c r="E37" s="3"/>
      <c r="F37" s="3"/>
    </row>
    <row r="38" spans="2:11" ht="17.399999999999999" x14ac:dyDescent="0.25">
      <c r="C38" s="3"/>
    </row>
  </sheetData>
  <phoneticPr fontId="2" type="noConversion"/>
  <hyperlinks>
    <hyperlink ref="C8" r:id="rId1" display="https://www.baidu.com/s?wd=001000&amp;tn=24004469_oem_dg&amp;rsv_dl=gh_pl_sl_csd" xr:uid="{4F2CE630-4C45-4E8D-B346-584F9B76CAE1}"/>
    <hyperlink ref="B21" r:id="rId2" display="https://www.baidu.com/s?wd=001010&amp;tn=24004469_oem_dg&amp;rsv_dl=gh_pl_sl_csd" xr:uid="{31E0BAE4-5F0A-4D79-B20C-F35422D1372C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BB69-D4EC-4AED-BBCE-A9C7A9096C5E}">
  <dimension ref="A1:L31"/>
  <sheetViews>
    <sheetView workbookViewId="0">
      <selection activeCell="E15" sqref="E15"/>
    </sheetView>
  </sheetViews>
  <sheetFormatPr defaultColWidth="15.77734375" defaultRowHeight="13.8" x14ac:dyDescent="0.25"/>
  <cols>
    <col min="1" max="1" width="18.77734375" customWidth="1"/>
    <col min="2" max="2" width="8.77734375" customWidth="1"/>
    <col min="4" max="4" width="9.77734375" customWidth="1"/>
    <col min="5" max="5" width="8.77734375" customWidth="1"/>
    <col min="6" max="8" width="8.77734375" style="12" customWidth="1"/>
    <col min="9" max="9" width="9.77734375" style="12" customWidth="1"/>
    <col min="10" max="10" width="35.44140625" style="12" customWidth="1"/>
    <col min="11" max="11" width="12.6640625" customWidth="1"/>
    <col min="12" max="12" width="22.44140625" customWidth="1"/>
  </cols>
  <sheetData>
    <row r="1" spans="1:12" s="17" customFormat="1" ht="17.399999999999999" x14ac:dyDescent="0.3">
      <c r="A1" s="17" t="s">
        <v>281</v>
      </c>
      <c r="B1" s="17" t="s">
        <v>282</v>
      </c>
      <c r="C1" s="17" t="s">
        <v>283</v>
      </c>
      <c r="D1" s="16" t="s">
        <v>2</v>
      </c>
      <c r="E1" s="16" t="s">
        <v>0</v>
      </c>
      <c r="F1" s="16" t="s">
        <v>4</v>
      </c>
      <c r="G1" s="16" t="s">
        <v>7</v>
      </c>
      <c r="H1" s="16" t="s">
        <v>27</v>
      </c>
      <c r="I1" s="16" t="s">
        <v>121</v>
      </c>
      <c r="J1" s="18" t="s">
        <v>285</v>
      </c>
      <c r="K1" s="17" t="s">
        <v>284</v>
      </c>
    </row>
    <row r="2" spans="1:12" ht="17.399999999999999" x14ac:dyDescent="0.25">
      <c r="A2" s="4" t="s">
        <v>209</v>
      </c>
      <c r="B2" s="4" t="s">
        <v>55</v>
      </c>
      <c r="C2" s="4" t="s">
        <v>251</v>
      </c>
      <c r="D2" s="4" t="s">
        <v>136</v>
      </c>
      <c r="E2" s="4" t="s">
        <v>231</v>
      </c>
      <c r="F2" s="4" t="s">
        <v>230</v>
      </c>
      <c r="G2" s="4" t="s">
        <v>239</v>
      </c>
      <c r="H2" s="4" t="s">
        <v>232</v>
      </c>
      <c r="I2" s="4" t="s">
        <v>136</v>
      </c>
      <c r="J2" s="12" t="str">
        <f>D2&amp;E2&amp;F2&amp;G2&amp;H2&amp;I2</f>
        <v>00000000001000000001100010000000</v>
      </c>
      <c r="K2" s="11">
        <v>201880</v>
      </c>
      <c r="L2" s="4"/>
    </row>
    <row r="3" spans="1:12" ht="17.399999999999999" x14ac:dyDescent="0.25">
      <c r="A3" s="4" t="s">
        <v>210</v>
      </c>
      <c r="B3" s="4" t="s">
        <v>59</v>
      </c>
      <c r="C3" s="4" t="s">
        <v>252</v>
      </c>
      <c r="D3" s="4" t="s">
        <v>136</v>
      </c>
      <c r="E3" s="4" t="s">
        <v>231</v>
      </c>
      <c r="F3" s="4" t="s">
        <v>230</v>
      </c>
      <c r="G3" s="4" t="s">
        <v>239</v>
      </c>
      <c r="H3" s="4" t="s">
        <v>232</v>
      </c>
      <c r="I3" s="4" t="s">
        <v>160</v>
      </c>
      <c r="J3" s="12" t="str">
        <f t="shared" ref="J3:J16" si="0">D3&amp;E3&amp;F3&amp;G3&amp;H3&amp;I3</f>
        <v>00000000001000000001100010000010</v>
      </c>
      <c r="K3" s="11">
        <v>201882</v>
      </c>
      <c r="L3" s="4"/>
    </row>
    <row r="4" spans="1:12" ht="17.399999999999999" x14ac:dyDescent="0.25">
      <c r="A4" s="4" t="s">
        <v>246</v>
      </c>
      <c r="B4" s="4" t="s">
        <v>63</v>
      </c>
      <c r="C4" s="4" t="s">
        <v>253</v>
      </c>
      <c r="D4" s="4" t="s">
        <v>136</v>
      </c>
      <c r="E4" s="4" t="s">
        <v>231</v>
      </c>
      <c r="F4" s="4" t="s">
        <v>230</v>
      </c>
      <c r="G4" s="4" t="s">
        <v>239</v>
      </c>
      <c r="H4" s="4" t="s">
        <v>232</v>
      </c>
      <c r="I4" s="4" t="s">
        <v>161</v>
      </c>
      <c r="J4" s="12" t="str">
        <f t="shared" si="0"/>
        <v>00000000001000000001100010000011</v>
      </c>
      <c r="K4" s="11">
        <v>201883</v>
      </c>
      <c r="L4" s="4"/>
    </row>
    <row r="5" spans="1:12" ht="17.399999999999999" x14ac:dyDescent="0.25">
      <c r="A5" s="4" t="s">
        <v>212</v>
      </c>
      <c r="B5" s="4" t="s">
        <v>66</v>
      </c>
      <c r="C5" s="4" t="s">
        <v>248</v>
      </c>
      <c r="D5" s="4" t="s">
        <v>136</v>
      </c>
      <c r="E5" s="4" t="s">
        <v>231</v>
      </c>
      <c r="F5" s="4" t="s">
        <v>232</v>
      </c>
      <c r="G5" s="4" t="s">
        <v>239</v>
      </c>
      <c r="H5" s="4" t="s">
        <v>230</v>
      </c>
      <c r="I5" s="4" t="s">
        <v>162</v>
      </c>
      <c r="J5" s="12" t="str">
        <f t="shared" si="0"/>
        <v>00000000001000100001100000000100</v>
      </c>
      <c r="K5" s="11">
        <v>221804</v>
      </c>
      <c r="L5" s="4"/>
    </row>
    <row r="6" spans="1:12" ht="17.399999999999999" x14ac:dyDescent="0.25">
      <c r="A6" s="4" t="s">
        <v>213</v>
      </c>
      <c r="B6" s="4" t="s">
        <v>69</v>
      </c>
      <c r="C6" s="4" t="s">
        <v>249</v>
      </c>
      <c r="D6" s="4" t="s">
        <v>136</v>
      </c>
      <c r="E6" s="4" t="s">
        <v>231</v>
      </c>
      <c r="F6" s="4" t="s">
        <v>232</v>
      </c>
      <c r="G6" s="4" t="s">
        <v>239</v>
      </c>
      <c r="H6" s="4" t="s">
        <v>230</v>
      </c>
      <c r="I6" s="4" t="s">
        <v>245</v>
      </c>
      <c r="J6" s="12" t="str">
        <f t="shared" si="0"/>
        <v>00000000001000100001100000000110</v>
      </c>
      <c r="K6" s="11">
        <v>221806</v>
      </c>
      <c r="L6" s="4"/>
    </row>
    <row r="7" spans="1:12" ht="17.399999999999999" x14ac:dyDescent="0.25">
      <c r="A7" s="4" t="s">
        <v>247</v>
      </c>
      <c r="B7" s="4" t="s">
        <v>72</v>
      </c>
      <c r="C7" s="4" t="s">
        <v>250</v>
      </c>
      <c r="D7" s="4" t="s">
        <v>136</v>
      </c>
      <c r="E7" s="4" t="s">
        <v>231</v>
      </c>
      <c r="F7" s="4" t="s">
        <v>232</v>
      </c>
      <c r="G7" s="4" t="s">
        <v>239</v>
      </c>
      <c r="H7" s="4" t="s">
        <v>230</v>
      </c>
      <c r="I7" s="4" t="s">
        <v>164</v>
      </c>
      <c r="J7" s="12" t="str">
        <f t="shared" si="0"/>
        <v>00000000001000100001100000000111</v>
      </c>
      <c r="K7" s="11">
        <v>221807</v>
      </c>
      <c r="L7" s="4"/>
    </row>
    <row r="8" spans="1:12" ht="17.399999999999999" x14ac:dyDescent="0.25">
      <c r="A8" s="4" t="s">
        <v>218</v>
      </c>
      <c r="B8" s="4" t="s">
        <v>74</v>
      </c>
      <c r="C8" s="4" t="s">
        <v>254</v>
      </c>
      <c r="D8" s="4" t="s">
        <v>136</v>
      </c>
      <c r="E8" s="4" t="s">
        <v>231</v>
      </c>
      <c r="F8" s="4" t="s">
        <v>232</v>
      </c>
      <c r="G8" s="4" t="s">
        <v>239</v>
      </c>
      <c r="H8" s="4" t="s">
        <v>230</v>
      </c>
      <c r="I8" s="4" t="s">
        <v>165</v>
      </c>
      <c r="J8" s="12" t="str">
        <f t="shared" si="0"/>
        <v>00000000001000100001100000001000</v>
      </c>
      <c r="K8" s="11">
        <v>221808</v>
      </c>
      <c r="L8" s="4"/>
    </row>
    <row r="9" spans="1:12" ht="17.399999999999999" x14ac:dyDescent="0.25">
      <c r="A9" s="4" t="s">
        <v>129</v>
      </c>
      <c r="B9" s="4" t="s">
        <v>28</v>
      </c>
      <c r="C9" s="4" t="s">
        <v>255</v>
      </c>
      <c r="D9" s="4" t="s">
        <v>136</v>
      </c>
      <c r="E9" s="4" t="s">
        <v>231</v>
      </c>
      <c r="F9" s="4" t="s">
        <v>232</v>
      </c>
      <c r="G9" s="4" t="s">
        <v>239</v>
      </c>
      <c r="H9" s="4" t="s">
        <v>230</v>
      </c>
      <c r="I9" s="4">
        <v>100000</v>
      </c>
      <c r="J9" s="12" t="str">
        <f t="shared" si="0"/>
        <v>00000000001000100001100000100000</v>
      </c>
      <c r="K9" s="11">
        <v>221822</v>
      </c>
      <c r="L9" s="4"/>
    </row>
    <row r="10" spans="1:12" ht="17.399999999999999" x14ac:dyDescent="0.25">
      <c r="A10" s="4" t="s">
        <v>130</v>
      </c>
      <c r="B10" s="4" t="s">
        <v>31</v>
      </c>
      <c r="C10" s="4" t="s">
        <v>256</v>
      </c>
      <c r="D10" s="4" t="s">
        <v>136</v>
      </c>
      <c r="E10" s="4" t="s">
        <v>231</v>
      </c>
      <c r="F10" s="4" t="s">
        <v>232</v>
      </c>
      <c r="G10" s="4" t="s">
        <v>239</v>
      </c>
      <c r="H10" s="4" t="s">
        <v>230</v>
      </c>
      <c r="I10" s="4">
        <v>100010</v>
      </c>
      <c r="J10" s="12" t="str">
        <f t="shared" si="0"/>
        <v>00000000001000100001100000100010</v>
      </c>
      <c r="K10" s="11">
        <v>221824</v>
      </c>
      <c r="L10" s="4"/>
    </row>
    <row r="11" spans="1:12" ht="17.399999999999999" x14ac:dyDescent="0.25">
      <c r="A11" s="4" t="s">
        <v>126</v>
      </c>
      <c r="B11" s="4" t="s">
        <v>35</v>
      </c>
      <c r="C11" s="4" t="s">
        <v>257</v>
      </c>
      <c r="D11" s="4" t="s">
        <v>136</v>
      </c>
      <c r="E11" s="4" t="s">
        <v>231</v>
      </c>
      <c r="F11" s="4" t="s">
        <v>232</v>
      </c>
      <c r="G11" s="4" t="s">
        <v>239</v>
      </c>
      <c r="H11" s="4" t="s">
        <v>230</v>
      </c>
      <c r="I11" s="4">
        <v>100100</v>
      </c>
      <c r="J11" s="12" t="str">
        <f t="shared" si="0"/>
        <v>00000000001000100001100000100100</v>
      </c>
      <c r="K11" s="11">
        <v>221825</v>
      </c>
      <c r="L11" s="4"/>
    </row>
    <row r="12" spans="1:12" ht="17.399999999999999" x14ac:dyDescent="0.25">
      <c r="A12" s="4" t="s">
        <v>127</v>
      </c>
      <c r="B12" s="4" t="s">
        <v>39</v>
      </c>
      <c r="C12" s="4" t="s">
        <v>258</v>
      </c>
      <c r="D12" s="4" t="s">
        <v>136</v>
      </c>
      <c r="E12" s="4" t="s">
        <v>231</v>
      </c>
      <c r="F12" s="4" t="s">
        <v>232</v>
      </c>
      <c r="G12" s="4" t="s">
        <v>239</v>
      </c>
      <c r="H12" s="4" t="s">
        <v>230</v>
      </c>
      <c r="I12" s="4">
        <v>100101</v>
      </c>
      <c r="J12" s="12" t="str">
        <f t="shared" si="0"/>
        <v>00000000001000100001100000100101</v>
      </c>
      <c r="K12" s="11">
        <v>221826</v>
      </c>
      <c r="L12" s="4"/>
    </row>
    <row r="13" spans="1:12" ht="17.399999999999999" x14ac:dyDescent="0.25">
      <c r="A13" s="4" t="s">
        <v>128</v>
      </c>
      <c r="B13" s="4" t="s">
        <v>43</v>
      </c>
      <c r="C13" s="4" t="s">
        <v>259</v>
      </c>
      <c r="D13" s="4" t="s">
        <v>136</v>
      </c>
      <c r="E13" s="4" t="s">
        <v>231</v>
      </c>
      <c r="F13" s="4" t="s">
        <v>232</v>
      </c>
      <c r="G13" s="4" t="s">
        <v>239</v>
      </c>
      <c r="H13" s="4" t="s">
        <v>230</v>
      </c>
      <c r="I13" s="4">
        <v>100110</v>
      </c>
      <c r="J13" s="12" t="str">
        <f t="shared" si="0"/>
        <v>00000000001000100001100000100110</v>
      </c>
      <c r="K13" s="11">
        <v>221827</v>
      </c>
      <c r="L13" s="4"/>
    </row>
    <row r="14" spans="1:12" ht="17.399999999999999" x14ac:dyDescent="0.25">
      <c r="A14" s="4" t="s">
        <v>132</v>
      </c>
      <c r="B14" s="4" t="s">
        <v>47</v>
      </c>
      <c r="C14" s="4" t="s">
        <v>260</v>
      </c>
      <c r="D14" s="4" t="s">
        <v>136</v>
      </c>
      <c r="E14" s="4" t="s">
        <v>231</v>
      </c>
      <c r="F14" s="4" t="s">
        <v>232</v>
      </c>
      <c r="G14" s="4" t="s">
        <v>239</v>
      </c>
      <c r="H14" s="4" t="s">
        <v>230</v>
      </c>
      <c r="I14" s="4">
        <v>100111</v>
      </c>
      <c r="J14" s="12" t="str">
        <f t="shared" si="0"/>
        <v>00000000001000100001100000100111</v>
      </c>
      <c r="K14" s="11" t="s">
        <v>263</v>
      </c>
      <c r="L14" s="4"/>
    </row>
    <row r="15" spans="1:12" ht="17.399999999999999" x14ac:dyDescent="0.25">
      <c r="A15" s="4" t="s">
        <v>133</v>
      </c>
      <c r="B15" s="4" t="s">
        <v>49</v>
      </c>
      <c r="C15" s="4" t="s">
        <v>261</v>
      </c>
      <c r="D15" s="4" t="s">
        <v>136</v>
      </c>
      <c r="E15" s="4" t="s">
        <v>231</v>
      </c>
      <c r="F15" s="4" t="s">
        <v>232</v>
      </c>
      <c r="G15" s="4" t="s">
        <v>239</v>
      </c>
      <c r="H15" s="4" t="s">
        <v>230</v>
      </c>
      <c r="I15" s="4">
        <v>101010</v>
      </c>
      <c r="J15" s="12" t="str">
        <f t="shared" si="0"/>
        <v>00000000001000100001100000101010</v>
      </c>
      <c r="K15" s="11" t="s">
        <v>264</v>
      </c>
      <c r="L15" s="4"/>
    </row>
    <row r="16" spans="1:12" ht="17.399999999999999" x14ac:dyDescent="0.25">
      <c r="A16" s="4" t="s">
        <v>134</v>
      </c>
      <c r="B16" s="4" t="s">
        <v>53</v>
      </c>
      <c r="C16" s="4" t="s">
        <v>262</v>
      </c>
      <c r="D16" s="4" t="s">
        <v>136</v>
      </c>
      <c r="E16" s="4" t="s">
        <v>231</v>
      </c>
      <c r="F16" s="4" t="s">
        <v>232</v>
      </c>
      <c r="G16" s="4" t="s">
        <v>239</v>
      </c>
      <c r="H16" s="4" t="s">
        <v>230</v>
      </c>
      <c r="I16" s="4">
        <v>101011</v>
      </c>
      <c r="J16" s="12" t="str">
        <f t="shared" si="0"/>
        <v>00000000001000100001100000101011</v>
      </c>
      <c r="K16" s="11">
        <v>221808</v>
      </c>
      <c r="L16" s="4"/>
    </row>
    <row r="17" spans="1:11" s="17" customFormat="1" ht="17.399999999999999" x14ac:dyDescent="0.3">
      <c r="A17" s="16"/>
      <c r="B17" s="16" t="s">
        <v>77</v>
      </c>
      <c r="C17" s="17" t="s">
        <v>283</v>
      </c>
      <c r="D17" s="16" t="s">
        <v>2</v>
      </c>
      <c r="E17" s="16" t="s">
        <v>0</v>
      </c>
      <c r="F17" s="16" t="s">
        <v>4</v>
      </c>
      <c r="G17" s="80" t="s">
        <v>286</v>
      </c>
      <c r="H17" s="80"/>
      <c r="I17" s="80"/>
      <c r="J17" s="19" t="s">
        <v>178</v>
      </c>
      <c r="K17" s="18" t="s">
        <v>284</v>
      </c>
    </row>
    <row r="18" spans="1:11" ht="17.399999999999999" x14ac:dyDescent="0.25">
      <c r="A18" s="4" t="s">
        <v>219</v>
      </c>
      <c r="B18" s="4" t="s">
        <v>79</v>
      </c>
      <c r="C18" s="4" t="s">
        <v>233</v>
      </c>
      <c r="D18" s="4" t="s">
        <v>165</v>
      </c>
      <c r="E18" s="4" t="s">
        <v>230</v>
      </c>
      <c r="F18" s="4" t="s">
        <v>231</v>
      </c>
      <c r="G18" s="78" t="s">
        <v>240</v>
      </c>
      <c r="H18" s="78"/>
      <c r="I18" s="78"/>
      <c r="J18" s="13" t="str">
        <f t="shared" ref="J18:J28" si="1">D18&amp;E18&amp;F18&amp;G18</f>
        <v>00100000000000010000000000000111</v>
      </c>
      <c r="K18" s="14">
        <v>20010007</v>
      </c>
    </row>
    <row r="19" spans="1:11" ht="17.399999999999999" x14ac:dyDescent="0.25">
      <c r="A19" s="4" t="s">
        <v>220</v>
      </c>
      <c r="B19" s="4" t="s">
        <v>83</v>
      </c>
      <c r="C19" s="4" t="s">
        <v>234</v>
      </c>
      <c r="D19" s="4" t="s">
        <v>170</v>
      </c>
      <c r="E19" s="4" t="s">
        <v>231</v>
      </c>
      <c r="F19" s="4" t="s">
        <v>232</v>
      </c>
      <c r="G19" s="78" t="s">
        <v>241</v>
      </c>
      <c r="H19" s="78"/>
      <c r="I19" s="78"/>
      <c r="J19" s="13" t="str">
        <f t="shared" si="1"/>
        <v>00110000001000100000000000000101</v>
      </c>
      <c r="K19" s="14">
        <v>30220005</v>
      </c>
    </row>
    <row r="20" spans="1:11" ht="17.399999999999999" x14ac:dyDescent="0.25">
      <c r="A20" s="4" t="s">
        <v>127</v>
      </c>
      <c r="B20" s="4" t="s">
        <v>86</v>
      </c>
      <c r="C20" s="4" t="s">
        <v>235</v>
      </c>
      <c r="D20" s="4" t="s">
        <v>171</v>
      </c>
      <c r="E20" s="4" t="s">
        <v>231</v>
      </c>
      <c r="F20" s="4" t="s">
        <v>238</v>
      </c>
      <c r="G20" s="78" t="s">
        <v>242</v>
      </c>
      <c r="H20" s="78"/>
      <c r="I20" s="78"/>
      <c r="J20" s="13" t="str">
        <f t="shared" si="1"/>
        <v>00110100001000110000000000000010</v>
      </c>
      <c r="K20" s="15" t="s">
        <v>274</v>
      </c>
    </row>
    <row r="21" spans="1:11" ht="17.399999999999999" x14ac:dyDescent="0.25">
      <c r="A21" s="4" t="s">
        <v>128</v>
      </c>
      <c r="B21" s="4" t="s">
        <v>88</v>
      </c>
      <c r="C21" s="4" t="s">
        <v>236</v>
      </c>
      <c r="D21" s="4" t="s">
        <v>172</v>
      </c>
      <c r="E21" s="4" t="s">
        <v>239</v>
      </c>
      <c r="F21" s="4" t="s">
        <v>228</v>
      </c>
      <c r="G21" s="78" t="s">
        <v>243</v>
      </c>
      <c r="H21" s="78"/>
      <c r="I21" s="78"/>
      <c r="J21" s="13" t="str">
        <f t="shared" si="1"/>
        <v>00111000011001000000000000001111</v>
      </c>
      <c r="K21" s="15" t="s">
        <v>275</v>
      </c>
    </row>
    <row r="22" spans="1:11" ht="17.399999999999999" x14ac:dyDescent="0.25">
      <c r="A22" s="4" t="s">
        <v>166</v>
      </c>
      <c r="B22" s="4" t="s">
        <v>206</v>
      </c>
      <c r="C22" s="4" t="s">
        <v>237</v>
      </c>
      <c r="D22" s="4" t="s">
        <v>173</v>
      </c>
      <c r="E22" s="4" t="s">
        <v>231</v>
      </c>
      <c r="F22" s="4" t="s">
        <v>229</v>
      </c>
      <c r="G22" s="78" t="s">
        <v>244</v>
      </c>
      <c r="H22" s="78"/>
      <c r="I22" s="78"/>
      <c r="J22" s="13" t="str">
        <f t="shared" si="1"/>
        <v>00111100001001010000000000001010</v>
      </c>
      <c r="K22" s="15" t="s">
        <v>276</v>
      </c>
    </row>
    <row r="23" spans="1:11" ht="17.399999999999999" x14ac:dyDescent="0.25">
      <c r="A23" s="4" t="s">
        <v>222</v>
      </c>
      <c r="B23" s="4" t="s">
        <v>92</v>
      </c>
      <c r="C23" s="4" t="s">
        <v>334</v>
      </c>
      <c r="D23" s="4" t="s">
        <v>137</v>
      </c>
      <c r="E23" s="4" t="s">
        <v>230</v>
      </c>
      <c r="F23" s="4" t="s">
        <v>231</v>
      </c>
      <c r="G23" s="78" t="s">
        <v>265</v>
      </c>
      <c r="H23" s="78"/>
      <c r="I23" s="78"/>
      <c r="J23" s="13" t="str">
        <f t="shared" si="1"/>
        <v>10001100000000010000000000000000</v>
      </c>
      <c r="K23" s="15" t="s">
        <v>277</v>
      </c>
    </row>
    <row r="24" spans="1:11" ht="17.399999999999999" x14ac:dyDescent="0.25">
      <c r="A24" s="4" t="s">
        <v>221</v>
      </c>
      <c r="B24" s="4" t="s">
        <v>95</v>
      </c>
      <c r="C24" s="4" t="s">
        <v>266</v>
      </c>
      <c r="D24" s="4">
        <v>101011</v>
      </c>
      <c r="E24" s="4" t="s">
        <v>230</v>
      </c>
      <c r="F24" s="4" t="s">
        <v>231</v>
      </c>
      <c r="G24" s="78" t="s">
        <v>265</v>
      </c>
      <c r="H24" s="78"/>
      <c r="I24" s="78"/>
      <c r="J24" s="13" t="str">
        <f t="shared" si="1"/>
        <v>10101100000000010000000000000000</v>
      </c>
      <c r="K24" s="15" t="s">
        <v>278</v>
      </c>
    </row>
    <row r="25" spans="1:11" ht="17.399999999999999" x14ac:dyDescent="0.25">
      <c r="A25" s="4" t="s">
        <v>223</v>
      </c>
      <c r="B25" s="4" t="s">
        <v>97</v>
      </c>
      <c r="C25" s="4" t="s">
        <v>267</v>
      </c>
      <c r="D25" s="4" t="s">
        <v>162</v>
      </c>
      <c r="E25" s="4" t="s">
        <v>230</v>
      </c>
      <c r="F25" s="4" t="s">
        <v>231</v>
      </c>
      <c r="G25" s="78" t="s">
        <v>265</v>
      </c>
      <c r="H25" s="78"/>
      <c r="I25" s="78"/>
      <c r="J25" s="13" t="str">
        <f t="shared" si="1"/>
        <v>00010000000000010000000000000000</v>
      </c>
      <c r="K25" s="15" t="s">
        <v>335</v>
      </c>
    </row>
    <row r="26" spans="1:11" ht="17.399999999999999" x14ac:dyDescent="0.25">
      <c r="A26" s="4" t="s">
        <v>224</v>
      </c>
      <c r="B26" s="4" t="s">
        <v>101</v>
      </c>
      <c r="C26" s="4" t="s">
        <v>268</v>
      </c>
      <c r="D26" s="4" t="s">
        <v>167</v>
      </c>
      <c r="E26" s="4" t="s">
        <v>230</v>
      </c>
      <c r="F26" s="4" t="s">
        <v>231</v>
      </c>
      <c r="G26" s="78" t="s">
        <v>265</v>
      </c>
      <c r="H26" s="78"/>
      <c r="I26" s="78"/>
      <c r="J26" s="13" t="str">
        <f t="shared" si="1"/>
        <v>00010100000000010000000000000000</v>
      </c>
      <c r="K26" s="15" t="s">
        <v>336</v>
      </c>
    </row>
    <row r="27" spans="1:11" ht="17.399999999999999" x14ac:dyDescent="0.25">
      <c r="A27" s="4" t="s">
        <v>225</v>
      </c>
      <c r="B27" s="4" t="s">
        <v>104</v>
      </c>
      <c r="C27" s="4" t="s">
        <v>271</v>
      </c>
      <c r="D27" s="4" t="s">
        <v>168</v>
      </c>
      <c r="E27" s="4" t="s">
        <v>230</v>
      </c>
      <c r="F27" s="4" t="s">
        <v>230</v>
      </c>
      <c r="G27" s="78" t="s">
        <v>269</v>
      </c>
      <c r="H27" s="78"/>
      <c r="I27" s="78"/>
      <c r="J27" s="13" t="str">
        <f t="shared" si="1"/>
        <v>00101000000000000000000000100000</v>
      </c>
      <c r="K27" s="15" t="s">
        <v>279</v>
      </c>
    </row>
    <row r="28" spans="1:11" ht="17.399999999999999" x14ac:dyDescent="0.25">
      <c r="A28" s="4" t="s">
        <v>226</v>
      </c>
      <c r="B28" s="4" t="s">
        <v>108</v>
      </c>
      <c r="C28" s="4" t="s">
        <v>270</v>
      </c>
      <c r="D28" s="4" t="s">
        <v>169</v>
      </c>
      <c r="E28" s="4" t="s">
        <v>230</v>
      </c>
      <c r="F28" s="4" t="s">
        <v>230</v>
      </c>
      <c r="G28" s="78" t="s">
        <v>269</v>
      </c>
      <c r="H28" s="78"/>
      <c r="I28" s="78"/>
      <c r="J28" s="13" t="str">
        <f t="shared" si="1"/>
        <v>00101100000000000000000000100000</v>
      </c>
      <c r="K28" s="15" t="s">
        <v>280</v>
      </c>
    </row>
    <row r="29" spans="1:11" s="17" customFormat="1" ht="17.399999999999999" x14ac:dyDescent="0.3">
      <c r="A29" s="16"/>
      <c r="B29" s="16" t="s">
        <v>110</v>
      </c>
      <c r="C29" s="16" t="s">
        <v>283</v>
      </c>
      <c r="D29" s="16" t="s">
        <v>3</v>
      </c>
      <c r="E29" s="79" t="s">
        <v>78</v>
      </c>
      <c r="F29" s="79"/>
      <c r="G29" s="79"/>
      <c r="H29" s="79"/>
      <c r="I29" s="79"/>
      <c r="J29" s="19" t="s">
        <v>178</v>
      </c>
      <c r="K29" s="18" t="s">
        <v>284</v>
      </c>
    </row>
    <row r="30" spans="1:11" ht="17.399999999999999" x14ac:dyDescent="0.25">
      <c r="A30" s="4" t="s">
        <v>218</v>
      </c>
      <c r="B30" s="4" t="s">
        <v>112</v>
      </c>
      <c r="C30" t="s">
        <v>272</v>
      </c>
      <c r="D30" s="4" t="s">
        <v>160</v>
      </c>
      <c r="E30" s="78" t="s">
        <v>287</v>
      </c>
      <c r="F30" s="78"/>
      <c r="G30" s="78"/>
      <c r="H30" s="78"/>
      <c r="I30" s="78"/>
      <c r="J30" s="13" t="str">
        <f t="shared" ref="J30:J31" si="2">D30&amp;E30&amp;F30&amp;G30</f>
        <v>00001000000000000000000000000000</v>
      </c>
      <c r="K30" s="10">
        <v>8000000</v>
      </c>
    </row>
    <row r="31" spans="1:11" ht="17.399999999999999" x14ac:dyDescent="0.25">
      <c r="A31" s="4" t="s">
        <v>227</v>
      </c>
      <c r="B31" s="4" t="s">
        <v>115</v>
      </c>
      <c r="C31" t="s">
        <v>273</v>
      </c>
      <c r="D31" s="4" t="s">
        <v>161</v>
      </c>
      <c r="E31" s="78" t="s">
        <v>287</v>
      </c>
      <c r="F31" s="78"/>
      <c r="G31" s="78"/>
      <c r="H31" s="78"/>
      <c r="I31" s="78"/>
      <c r="J31" s="13" t="str">
        <f t="shared" si="2"/>
        <v>00001100000000000000000000000000</v>
      </c>
      <c r="K31" s="10" t="s">
        <v>288</v>
      </c>
    </row>
  </sheetData>
  <mergeCells count="15">
    <mergeCell ref="E30:I30"/>
    <mergeCell ref="E29:I29"/>
    <mergeCell ref="E31:I31"/>
    <mergeCell ref="G17:I17"/>
    <mergeCell ref="G19:I19"/>
    <mergeCell ref="G18:I18"/>
    <mergeCell ref="G20:I20"/>
    <mergeCell ref="G21:I21"/>
    <mergeCell ref="G22:I22"/>
    <mergeCell ref="G23:I23"/>
    <mergeCell ref="G24:I24"/>
    <mergeCell ref="G25:I25"/>
    <mergeCell ref="G26:I26"/>
    <mergeCell ref="G27:I27"/>
    <mergeCell ref="G28:I28"/>
  </mergeCells>
  <phoneticPr fontId="2" type="noConversion"/>
  <hyperlinks>
    <hyperlink ref="D27" r:id="rId1" display="https://www.baidu.com/s?wd=001010&amp;tn=24004469_oem_dg&amp;rsv_dl=gh_pl_sl_csd" xr:uid="{AF106D90-0D5F-497C-8C9B-DB447A42FD19}"/>
    <hyperlink ref="I8" r:id="rId2" display="https://www.baidu.com/s?wd=001000&amp;tn=24004469_oem_dg&amp;rsv_dl=gh_pl_sl_csd" xr:uid="{6D0BB1EB-85C3-4A93-833D-BF5E441039CD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BDD4-542A-4F0A-BBC1-BA8992723D28}">
  <dimension ref="A1:B25"/>
  <sheetViews>
    <sheetView workbookViewId="0">
      <selection activeCell="D11" sqref="D11"/>
    </sheetView>
  </sheetViews>
  <sheetFormatPr defaultRowHeight="13.8" x14ac:dyDescent="0.25"/>
  <cols>
    <col min="1" max="1" width="23.6640625" customWidth="1"/>
    <col min="2" max="2" width="19.44140625" customWidth="1"/>
    <col min="3" max="3" width="13.109375" bestFit="1" customWidth="1"/>
  </cols>
  <sheetData>
    <row r="1" spans="1:2" ht="17.399999999999999" x14ac:dyDescent="0.3">
      <c r="A1" s="21" t="s">
        <v>296</v>
      </c>
      <c r="B1" s="4" t="s">
        <v>333</v>
      </c>
    </row>
    <row r="2" spans="1:2" ht="17.399999999999999" x14ac:dyDescent="0.3">
      <c r="A2" s="22" t="s">
        <v>326</v>
      </c>
      <c r="B2" s="4" t="s">
        <v>316</v>
      </c>
    </row>
    <row r="3" spans="1:2" ht="17.399999999999999" x14ac:dyDescent="0.3">
      <c r="A3" s="21" t="s">
        <v>297</v>
      </c>
      <c r="B3" s="4" t="s">
        <v>317</v>
      </c>
    </row>
    <row r="4" spans="1:2" ht="17.399999999999999" x14ac:dyDescent="0.3">
      <c r="A4" s="22" t="s">
        <v>328</v>
      </c>
      <c r="B4" s="4" t="s">
        <v>319</v>
      </c>
    </row>
    <row r="5" spans="1:2" ht="17.399999999999999" x14ac:dyDescent="0.3">
      <c r="A5" s="21" t="s">
        <v>426</v>
      </c>
      <c r="B5" s="4" t="s">
        <v>306</v>
      </c>
    </row>
    <row r="6" spans="1:2" ht="17.399999999999999" x14ac:dyDescent="0.3">
      <c r="A6" s="22" t="s">
        <v>327</v>
      </c>
      <c r="B6" s="4" t="s">
        <v>320</v>
      </c>
    </row>
    <row r="7" spans="1:2" ht="17.399999999999999" x14ac:dyDescent="0.3">
      <c r="A7" s="21" t="s">
        <v>298</v>
      </c>
      <c r="B7" s="4" t="s">
        <v>307</v>
      </c>
    </row>
    <row r="8" spans="1:2" ht="17.399999999999999" x14ac:dyDescent="0.3">
      <c r="A8" s="22" t="s">
        <v>329</v>
      </c>
      <c r="B8" s="4" t="s">
        <v>321</v>
      </c>
    </row>
    <row r="9" spans="1:2" ht="17.399999999999999" x14ac:dyDescent="0.3">
      <c r="A9" s="21" t="s">
        <v>299</v>
      </c>
      <c r="B9" s="4" t="s">
        <v>308</v>
      </c>
    </row>
    <row r="10" spans="1:2" ht="17.399999999999999" x14ac:dyDescent="0.3">
      <c r="A10" s="22" t="s">
        <v>330</v>
      </c>
      <c r="B10" s="4" t="s">
        <v>318</v>
      </c>
    </row>
    <row r="11" spans="1:2" ht="17.399999999999999" x14ac:dyDescent="0.3">
      <c r="A11" s="22" t="s">
        <v>300</v>
      </c>
      <c r="B11" s="4" t="s">
        <v>309</v>
      </c>
    </row>
    <row r="12" spans="1:2" ht="17.399999999999999" x14ac:dyDescent="0.3">
      <c r="A12" s="22" t="s">
        <v>301</v>
      </c>
      <c r="B12" s="4" t="s">
        <v>314</v>
      </c>
    </row>
    <row r="13" spans="1:2" ht="17.399999999999999" x14ac:dyDescent="0.3">
      <c r="A13" s="22" t="s">
        <v>324</v>
      </c>
      <c r="B13" s="4" t="s">
        <v>322</v>
      </c>
    </row>
    <row r="14" spans="1:2" ht="17.399999999999999" x14ac:dyDescent="0.3">
      <c r="A14" s="22" t="s">
        <v>325</v>
      </c>
      <c r="B14" s="4" t="s">
        <v>323</v>
      </c>
    </row>
    <row r="15" spans="1:2" ht="17.399999999999999" x14ac:dyDescent="0.3">
      <c r="A15" s="21" t="s">
        <v>302</v>
      </c>
      <c r="B15" s="4" t="s">
        <v>315</v>
      </c>
    </row>
    <row r="16" spans="1:2" ht="17.399999999999999" x14ac:dyDescent="0.3">
      <c r="A16" s="21" t="s">
        <v>303</v>
      </c>
      <c r="B16" s="4" t="s">
        <v>310</v>
      </c>
    </row>
    <row r="17" spans="1:2" ht="17.399999999999999" x14ac:dyDescent="0.3">
      <c r="A17" s="21" t="s">
        <v>331</v>
      </c>
      <c r="B17" s="4" t="s">
        <v>338</v>
      </c>
    </row>
    <row r="18" spans="1:2" ht="17.399999999999999" x14ac:dyDescent="0.3">
      <c r="A18" s="21" t="s">
        <v>332</v>
      </c>
      <c r="B18" s="4" t="s">
        <v>337</v>
      </c>
    </row>
    <row r="19" spans="1:2" ht="17.399999999999999" x14ac:dyDescent="0.3">
      <c r="A19" s="21" t="s">
        <v>304</v>
      </c>
      <c r="B19" s="4" t="s">
        <v>311</v>
      </c>
    </row>
    <row r="20" spans="1:2" ht="17.399999999999999" x14ac:dyDescent="0.3">
      <c r="A20" s="21" t="s">
        <v>339</v>
      </c>
      <c r="B20" s="4" t="s">
        <v>340</v>
      </c>
    </row>
    <row r="21" spans="1:2" ht="17.399999999999999" x14ac:dyDescent="0.3">
      <c r="A21" s="21" t="s">
        <v>305</v>
      </c>
      <c r="B21" s="4" t="s">
        <v>312</v>
      </c>
    </row>
    <row r="22" spans="1:2" ht="17.399999999999999" x14ac:dyDescent="0.3">
      <c r="A22" s="21" t="s">
        <v>301</v>
      </c>
      <c r="B22" s="4" t="s">
        <v>314</v>
      </c>
    </row>
    <row r="23" spans="1:2" ht="17.399999999999999" x14ac:dyDescent="0.3">
      <c r="A23" s="21" t="s">
        <v>313</v>
      </c>
      <c r="B23" s="4" t="s">
        <v>341</v>
      </c>
    </row>
    <row r="24" spans="1:2" ht="17.399999999999999" x14ac:dyDescent="0.3">
      <c r="A24" s="21" t="s">
        <v>391</v>
      </c>
      <c r="B24" s="4">
        <v>8000000</v>
      </c>
    </row>
    <row r="25" spans="1:2" ht="17.399999999999999" x14ac:dyDescent="0.25">
      <c r="B25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6875-F2D0-49E7-8D00-4D3E14F93E4E}">
  <dimension ref="A1:Z23"/>
  <sheetViews>
    <sheetView zoomScale="115" zoomScaleNormal="115" workbookViewId="0">
      <selection activeCell="H10" sqref="H10"/>
    </sheetView>
  </sheetViews>
  <sheetFormatPr defaultColWidth="9" defaultRowHeight="13.8" x14ac:dyDescent="0.25"/>
  <cols>
    <col min="1" max="1" width="10.33203125" customWidth="1"/>
    <col min="2" max="2" width="4.88671875" style="24" customWidth="1"/>
    <col min="3" max="3" width="10.77734375" style="24" customWidth="1"/>
    <col min="4" max="4" width="7.21875" style="12" customWidth="1"/>
    <col min="5" max="5" width="8.88671875" style="12" customWidth="1"/>
    <col min="6" max="7" width="10.109375" style="12" customWidth="1"/>
    <col min="8" max="8" width="8.88671875" style="12" customWidth="1"/>
    <col min="9" max="9" width="9.88671875" style="12" customWidth="1"/>
    <col min="10" max="10" width="8.44140625" style="12" customWidth="1"/>
    <col min="11" max="11" width="5.44140625" style="12" customWidth="1"/>
    <col min="12" max="12" width="5.77734375" style="12" customWidth="1"/>
    <col min="13" max="13" width="6.21875" style="12" customWidth="1"/>
    <col min="14" max="14" width="6.6640625" style="12" customWidth="1"/>
    <col min="15" max="15" width="6.21875" style="12" customWidth="1"/>
    <col min="16" max="20" width="6" style="12" customWidth="1"/>
    <col min="21" max="21" width="3.33203125" style="12" customWidth="1"/>
    <col min="22" max="22" width="9" style="12"/>
    <col min="23" max="23" width="26.88671875" style="24" customWidth="1"/>
    <col min="24" max="24" width="11.5546875" style="46" customWidth="1"/>
    <col min="25" max="25" width="9.6640625" customWidth="1"/>
    <col min="26" max="26" width="9.6640625" hidden="1" customWidth="1"/>
  </cols>
  <sheetData>
    <row r="1" spans="1:26" ht="10.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</row>
    <row r="2" spans="1:26" ht="16.2" x14ac:dyDescent="0.4">
      <c r="A2" s="25" t="s">
        <v>342</v>
      </c>
      <c r="B2" s="25" t="s">
        <v>343</v>
      </c>
      <c r="C2" s="25" t="s">
        <v>344</v>
      </c>
      <c r="D2" s="26" t="s">
        <v>345</v>
      </c>
      <c r="E2" s="26" t="s">
        <v>346</v>
      </c>
      <c r="F2" s="26" t="s">
        <v>347</v>
      </c>
      <c r="G2" s="26" t="s">
        <v>198</v>
      </c>
      <c r="H2" s="26" t="s">
        <v>348</v>
      </c>
      <c r="I2" s="26" t="s">
        <v>349</v>
      </c>
      <c r="J2" s="26" t="s">
        <v>350</v>
      </c>
      <c r="K2" s="26" t="s">
        <v>351</v>
      </c>
      <c r="L2" s="26" t="s">
        <v>352</v>
      </c>
      <c r="M2" s="26" t="s">
        <v>353</v>
      </c>
      <c r="N2" s="26" t="s">
        <v>354</v>
      </c>
      <c r="O2" s="26" t="s">
        <v>355</v>
      </c>
      <c r="P2" s="26" t="s">
        <v>356</v>
      </c>
      <c r="Q2" s="26" t="s">
        <v>357</v>
      </c>
      <c r="R2" s="26" t="s">
        <v>200</v>
      </c>
      <c r="S2" s="26" t="s">
        <v>195</v>
      </c>
      <c r="T2" s="26" t="s">
        <v>201</v>
      </c>
      <c r="U2" s="27" t="s">
        <v>358</v>
      </c>
      <c r="V2" s="27" t="s">
        <v>359</v>
      </c>
      <c r="W2" s="28" t="s">
        <v>360</v>
      </c>
      <c r="X2" s="27" t="s">
        <v>361</v>
      </c>
      <c r="Y2" s="28" t="s">
        <v>362</v>
      </c>
    </row>
    <row r="3" spans="1:26" ht="16.8" x14ac:dyDescent="0.4">
      <c r="A3" s="29" t="s">
        <v>363</v>
      </c>
      <c r="B3" s="29">
        <v>0</v>
      </c>
      <c r="C3" s="29" t="str">
        <f>TEXT(DEC2BIN(B3),"00000")</f>
        <v>00000</v>
      </c>
      <c r="D3" s="30" t="s">
        <v>364</v>
      </c>
      <c r="E3" s="30" t="s">
        <v>364</v>
      </c>
      <c r="F3" s="30" t="s">
        <v>364</v>
      </c>
      <c r="G3" s="30" t="s">
        <v>153</v>
      </c>
      <c r="H3" s="30" t="s">
        <v>365</v>
      </c>
      <c r="I3" s="30" t="s">
        <v>364</v>
      </c>
      <c r="J3" s="30" t="s">
        <v>364</v>
      </c>
      <c r="K3" s="30" t="s">
        <v>366</v>
      </c>
      <c r="L3" s="30" t="s">
        <v>366</v>
      </c>
      <c r="M3" s="30" t="s">
        <v>364</v>
      </c>
      <c r="N3" s="30" t="s">
        <v>364</v>
      </c>
      <c r="O3" s="30" t="s">
        <v>366</v>
      </c>
      <c r="P3" s="30" t="s">
        <v>364</v>
      </c>
      <c r="Q3" s="30" t="s">
        <v>364</v>
      </c>
      <c r="R3" s="30" t="s">
        <v>153</v>
      </c>
      <c r="S3" s="30" t="s">
        <v>153</v>
      </c>
      <c r="T3" s="30" t="s">
        <v>153</v>
      </c>
      <c r="U3" s="30" t="s">
        <v>364</v>
      </c>
      <c r="V3" s="30" t="s">
        <v>231</v>
      </c>
      <c r="W3" s="31" t="str">
        <f>D3&amp;E3&amp;F3&amp;G3&amp;H3&amp;I3&amp;J3&amp;K3&amp;L3&amp;M3&amp;N3&amp;O3&amp;P3&amp;Q3&amp;R3&amp;S3&amp;T3&amp;U3&amp;V3</f>
        <v>000001001100100000000001</v>
      </c>
      <c r="X3" s="32">
        <f>BIN2DEC(LEFT(W3,LEN(W3)-16))*256*256+BIN2DEC(MID(W3,LEN(W3)-15,8))*256+BIN2DEC(MID(W3,LEN(W3)-7,8))</f>
        <v>313345</v>
      </c>
      <c r="Y3" s="33" t="str">
        <f>DEC2HEX(X3)</f>
        <v>4C801</v>
      </c>
      <c r="Z3">
        <f>HEX2DEC(Y3)</f>
        <v>313345</v>
      </c>
    </row>
    <row r="4" spans="1:26" ht="16.8" x14ac:dyDescent="0.4">
      <c r="A4" s="34" t="s">
        <v>367</v>
      </c>
      <c r="B4" s="34">
        <v>1</v>
      </c>
      <c r="C4" s="34" t="str">
        <f t="shared" ref="C4:C19" si="0">TEXT(DEC2BIN(B4),"00000")</f>
        <v>00001</v>
      </c>
      <c r="D4" s="30" t="s">
        <v>364</v>
      </c>
      <c r="E4" s="30" t="s">
        <v>364</v>
      </c>
      <c r="F4" s="30" t="s">
        <v>364</v>
      </c>
      <c r="G4" s="30" t="s">
        <v>153</v>
      </c>
      <c r="H4" s="30" t="s">
        <v>368</v>
      </c>
      <c r="I4" s="30" t="s">
        <v>364</v>
      </c>
      <c r="J4" s="30" t="s">
        <v>364</v>
      </c>
      <c r="K4" s="30" t="s">
        <v>364</v>
      </c>
      <c r="L4" s="30" t="s">
        <v>364</v>
      </c>
      <c r="M4" s="30" t="s">
        <v>364</v>
      </c>
      <c r="N4" s="30" t="s">
        <v>364</v>
      </c>
      <c r="O4" s="30" t="s">
        <v>364</v>
      </c>
      <c r="P4" s="30" t="s">
        <v>364</v>
      </c>
      <c r="Q4" s="30" t="s">
        <v>364</v>
      </c>
      <c r="R4" s="30" t="s">
        <v>153</v>
      </c>
      <c r="S4" s="30" t="s">
        <v>153</v>
      </c>
      <c r="T4" s="30" t="s">
        <v>153</v>
      </c>
      <c r="U4" s="30" t="s">
        <v>366</v>
      </c>
      <c r="V4" s="30" t="s">
        <v>230</v>
      </c>
      <c r="W4" s="31" t="str">
        <f t="shared" ref="W4:W19" si="1">D4&amp;E4&amp;F4&amp;G4&amp;H4&amp;I4&amp;J4&amp;K4&amp;L4&amp;M4&amp;N4&amp;O4&amp;P4&amp;Q4&amp;R4&amp;S4&amp;T4&amp;U4&amp;V4</f>
        <v>000011000000000000100000</v>
      </c>
      <c r="X4" s="35">
        <f t="shared" ref="X4:X19" si="2">BIN2DEC(LEFT(W4,LEN(W4)-16))*256*256+BIN2DEC(MID(W4,LEN(W4)-15,8))*256+BIN2DEC(MID(W4,LEN(W4)-7,8))</f>
        <v>786464</v>
      </c>
      <c r="Y4" s="36" t="str">
        <f t="shared" ref="Y4:Y19" si="3">DEC2HEX(X4)</f>
        <v>C0020</v>
      </c>
      <c r="Z4">
        <f t="shared" ref="Z4:Z16" si="4">HEX2DEC(Y4)</f>
        <v>786464</v>
      </c>
    </row>
    <row r="5" spans="1:26" ht="16.8" x14ac:dyDescent="0.4">
      <c r="A5" s="37" t="s">
        <v>369</v>
      </c>
      <c r="B5" s="37">
        <v>2</v>
      </c>
      <c r="C5" s="29" t="str">
        <f t="shared" si="0"/>
        <v>00010</v>
      </c>
      <c r="D5" s="30" t="s">
        <v>364</v>
      </c>
      <c r="E5" s="30" t="s">
        <v>364</v>
      </c>
      <c r="F5" s="30" t="s">
        <v>366</v>
      </c>
      <c r="G5" s="30" t="s">
        <v>153</v>
      </c>
      <c r="H5" s="30" t="s">
        <v>370</v>
      </c>
      <c r="I5" s="30" t="s">
        <v>364</v>
      </c>
      <c r="J5" s="30" t="s">
        <v>364</v>
      </c>
      <c r="K5" s="30" t="s">
        <v>364</v>
      </c>
      <c r="L5" s="30" t="s">
        <v>364</v>
      </c>
      <c r="M5" s="30" t="s">
        <v>364</v>
      </c>
      <c r="N5" s="30" t="s">
        <v>364</v>
      </c>
      <c r="O5" s="30" t="s">
        <v>364</v>
      </c>
      <c r="P5" s="30" t="s">
        <v>364</v>
      </c>
      <c r="Q5" s="30" t="s">
        <v>364</v>
      </c>
      <c r="R5" s="30" t="s">
        <v>153</v>
      </c>
      <c r="S5" s="30" t="s">
        <v>153</v>
      </c>
      <c r="T5" s="30" t="s">
        <v>153</v>
      </c>
      <c r="U5" s="30" t="s">
        <v>364</v>
      </c>
      <c r="V5" s="30" t="s">
        <v>239</v>
      </c>
      <c r="W5" s="31" t="str">
        <f t="shared" si="1"/>
        <v>001010000000000000000011</v>
      </c>
      <c r="X5" s="38">
        <f t="shared" si="2"/>
        <v>2621443</v>
      </c>
      <c r="Y5" s="39" t="str">
        <f t="shared" si="3"/>
        <v>280003</v>
      </c>
      <c r="Z5">
        <f t="shared" si="4"/>
        <v>2621443</v>
      </c>
    </row>
    <row r="6" spans="1:26" ht="16.8" x14ac:dyDescent="0.4">
      <c r="A6" s="34" t="s">
        <v>371</v>
      </c>
      <c r="B6" s="34">
        <v>3</v>
      </c>
      <c r="C6" s="29" t="str">
        <f t="shared" si="0"/>
        <v>00011</v>
      </c>
      <c r="D6" s="30" t="s">
        <v>154</v>
      </c>
      <c r="E6" s="30" t="s">
        <v>364</v>
      </c>
      <c r="F6" s="30" t="s">
        <v>364</v>
      </c>
      <c r="G6" s="30" t="s">
        <v>153</v>
      </c>
      <c r="H6" s="30" t="s">
        <v>372</v>
      </c>
      <c r="I6" s="30" t="s">
        <v>364</v>
      </c>
      <c r="J6" s="30" t="s">
        <v>364</v>
      </c>
      <c r="K6" s="30" t="s">
        <v>364</v>
      </c>
      <c r="L6" s="30" t="s">
        <v>364</v>
      </c>
      <c r="M6" s="30" t="s">
        <v>364</v>
      </c>
      <c r="N6" s="30" t="s">
        <v>364</v>
      </c>
      <c r="O6" s="30" t="s">
        <v>154</v>
      </c>
      <c r="P6" s="30" t="s">
        <v>364</v>
      </c>
      <c r="Q6" s="30" t="s">
        <v>364</v>
      </c>
      <c r="R6" s="30" t="s">
        <v>153</v>
      </c>
      <c r="S6" s="30" t="s">
        <v>153</v>
      </c>
      <c r="T6" s="30" t="s">
        <v>153</v>
      </c>
      <c r="U6" s="30" t="s">
        <v>364</v>
      </c>
      <c r="V6" s="30" t="s">
        <v>228</v>
      </c>
      <c r="W6" s="31" t="str">
        <f t="shared" si="1"/>
        <v>100000000000100000000100</v>
      </c>
      <c r="X6" s="35">
        <f t="shared" si="2"/>
        <v>8390660</v>
      </c>
      <c r="Y6" s="36" t="str">
        <f t="shared" si="3"/>
        <v>800804</v>
      </c>
      <c r="Z6">
        <f t="shared" si="4"/>
        <v>8390660</v>
      </c>
    </row>
    <row r="7" spans="1:26" ht="16.8" x14ac:dyDescent="0.4">
      <c r="A7" s="37" t="s">
        <v>373</v>
      </c>
      <c r="B7" s="37">
        <v>4</v>
      </c>
      <c r="C7" s="29" t="str">
        <f t="shared" si="0"/>
        <v>00100</v>
      </c>
      <c r="D7" s="30" t="s">
        <v>364</v>
      </c>
      <c r="E7" s="30" t="s">
        <v>364</v>
      </c>
      <c r="F7" s="30" t="s">
        <v>364</v>
      </c>
      <c r="G7" s="30" t="s">
        <v>153</v>
      </c>
      <c r="H7" s="30" t="s">
        <v>372</v>
      </c>
      <c r="I7" s="30" t="s">
        <v>154</v>
      </c>
      <c r="J7" s="30" t="s">
        <v>364</v>
      </c>
      <c r="K7" s="30" t="s">
        <v>364</v>
      </c>
      <c r="L7" s="30" t="s">
        <v>364</v>
      </c>
      <c r="M7" s="30" t="s">
        <v>154</v>
      </c>
      <c r="N7" s="30" t="s">
        <v>153</v>
      </c>
      <c r="O7" s="30" t="s">
        <v>364</v>
      </c>
      <c r="P7" s="30" t="s">
        <v>364</v>
      </c>
      <c r="Q7" s="30" t="s">
        <v>364</v>
      </c>
      <c r="R7" s="30" t="s">
        <v>153</v>
      </c>
      <c r="S7" s="30" t="s">
        <v>153</v>
      </c>
      <c r="T7" s="30" t="s">
        <v>153</v>
      </c>
      <c r="U7" s="30" t="s">
        <v>364</v>
      </c>
      <c r="V7" s="30" t="s">
        <v>230</v>
      </c>
      <c r="W7" s="31" t="str">
        <f t="shared" si="1"/>
        <v>000000100010000000000000</v>
      </c>
      <c r="X7" s="38">
        <f t="shared" si="2"/>
        <v>139264</v>
      </c>
      <c r="Y7" s="39" t="str">
        <f t="shared" si="3"/>
        <v>22000</v>
      </c>
      <c r="Z7">
        <f t="shared" si="4"/>
        <v>139264</v>
      </c>
    </row>
    <row r="8" spans="1:26" ht="16.8" x14ac:dyDescent="0.4">
      <c r="A8" s="34" t="s">
        <v>374</v>
      </c>
      <c r="B8" s="34">
        <v>5</v>
      </c>
      <c r="C8" s="29" t="str">
        <f t="shared" si="0"/>
        <v>00101</v>
      </c>
      <c r="D8" s="30" t="s">
        <v>364</v>
      </c>
      <c r="E8" s="30" t="s">
        <v>364</v>
      </c>
      <c r="F8" s="30" t="s">
        <v>154</v>
      </c>
      <c r="G8" s="30" t="s">
        <v>153</v>
      </c>
      <c r="H8" s="30" t="s">
        <v>157</v>
      </c>
      <c r="I8" s="30" t="s">
        <v>364</v>
      </c>
      <c r="J8" s="30" t="s">
        <v>364</v>
      </c>
      <c r="K8" s="30" t="s">
        <v>364</v>
      </c>
      <c r="L8" s="30" t="s">
        <v>364</v>
      </c>
      <c r="M8" s="30" t="s">
        <v>364</v>
      </c>
      <c r="N8" s="30" t="s">
        <v>364</v>
      </c>
      <c r="O8" s="30" t="s">
        <v>364</v>
      </c>
      <c r="P8" s="30" t="s">
        <v>364</v>
      </c>
      <c r="Q8" s="30" t="s">
        <v>364</v>
      </c>
      <c r="R8" s="30" t="s">
        <v>153</v>
      </c>
      <c r="S8" s="30" t="s">
        <v>153</v>
      </c>
      <c r="T8" s="30" t="s">
        <v>153</v>
      </c>
      <c r="U8" s="30" t="s">
        <v>364</v>
      </c>
      <c r="V8" s="30" t="s">
        <v>375</v>
      </c>
      <c r="W8" s="31" t="str">
        <f t="shared" si="1"/>
        <v>001010000000000000000110</v>
      </c>
      <c r="X8" s="35">
        <f t="shared" si="2"/>
        <v>2621446</v>
      </c>
      <c r="Y8" s="36" t="str">
        <f t="shared" si="3"/>
        <v>280006</v>
      </c>
      <c r="Z8">
        <f t="shared" si="4"/>
        <v>2621446</v>
      </c>
    </row>
    <row r="9" spans="1:26" ht="16.8" x14ac:dyDescent="0.4">
      <c r="A9" s="37" t="s">
        <v>376</v>
      </c>
      <c r="B9" s="37">
        <v>6</v>
      </c>
      <c r="C9" s="29" t="str">
        <f t="shared" si="0"/>
        <v>00110</v>
      </c>
      <c r="D9" s="30" t="s">
        <v>366</v>
      </c>
      <c r="E9" s="30" t="s">
        <v>364</v>
      </c>
      <c r="F9" s="30" t="s">
        <v>364</v>
      </c>
      <c r="G9" s="30" t="s">
        <v>153</v>
      </c>
      <c r="H9" s="30" t="s">
        <v>372</v>
      </c>
      <c r="I9" s="30" t="s">
        <v>364</v>
      </c>
      <c r="J9" s="30" t="s">
        <v>364</v>
      </c>
      <c r="K9" s="30" t="s">
        <v>364</v>
      </c>
      <c r="L9" s="30" t="s">
        <v>364</v>
      </c>
      <c r="M9" s="30" t="s">
        <v>364</v>
      </c>
      <c r="N9" s="30" t="s">
        <v>366</v>
      </c>
      <c r="O9" s="30" t="s">
        <v>364</v>
      </c>
      <c r="P9" s="30" t="s">
        <v>364</v>
      </c>
      <c r="Q9" s="30" t="s">
        <v>364</v>
      </c>
      <c r="R9" s="30" t="s">
        <v>153</v>
      </c>
      <c r="S9" s="30" t="s">
        <v>153</v>
      </c>
      <c r="T9" s="30" t="s">
        <v>153</v>
      </c>
      <c r="U9" s="30" t="s">
        <v>364</v>
      </c>
      <c r="V9" s="30" t="s">
        <v>230</v>
      </c>
      <c r="W9" s="31" t="str">
        <f t="shared" si="1"/>
        <v>100000000001000000000000</v>
      </c>
      <c r="X9" s="38">
        <f t="shared" si="2"/>
        <v>8392704</v>
      </c>
      <c r="Y9" s="39" t="str">
        <f t="shared" si="3"/>
        <v>801000</v>
      </c>
      <c r="Z9">
        <f t="shared" si="4"/>
        <v>8392704</v>
      </c>
    </row>
    <row r="10" spans="1:26" ht="16.8" x14ac:dyDescent="0.4">
      <c r="A10" s="34" t="s">
        <v>377</v>
      </c>
      <c r="B10" s="34">
        <v>7</v>
      </c>
      <c r="C10" s="29" t="str">
        <f t="shared" si="0"/>
        <v>00111</v>
      </c>
      <c r="D10" s="30" t="s">
        <v>364</v>
      </c>
      <c r="E10" s="30" t="s">
        <v>364</v>
      </c>
      <c r="F10" s="30" t="s">
        <v>154</v>
      </c>
      <c r="G10" s="30" t="s">
        <v>153</v>
      </c>
      <c r="H10" s="30" t="s">
        <v>372</v>
      </c>
      <c r="I10" s="30" t="s">
        <v>364</v>
      </c>
      <c r="J10" s="30" t="s">
        <v>364</v>
      </c>
      <c r="K10" s="30" t="s">
        <v>364</v>
      </c>
      <c r="L10" s="30" t="s">
        <v>364</v>
      </c>
      <c r="M10" s="30" t="s">
        <v>364</v>
      </c>
      <c r="N10" s="30" t="s">
        <v>364</v>
      </c>
      <c r="O10" s="30" t="s">
        <v>364</v>
      </c>
      <c r="P10" s="30" t="s">
        <v>364</v>
      </c>
      <c r="Q10" s="30" t="s">
        <v>364</v>
      </c>
      <c r="R10" s="30" t="s">
        <v>153</v>
      </c>
      <c r="S10" s="30" t="s">
        <v>153</v>
      </c>
      <c r="T10" s="30" t="s">
        <v>153</v>
      </c>
      <c r="U10" s="30" t="s">
        <v>364</v>
      </c>
      <c r="V10" s="30" t="s">
        <v>378</v>
      </c>
      <c r="W10" s="31" t="str">
        <f t="shared" si="1"/>
        <v>001000000000000000001000</v>
      </c>
      <c r="X10" s="35">
        <f t="shared" si="2"/>
        <v>2097160</v>
      </c>
      <c r="Y10" s="36" t="str">
        <f t="shared" si="3"/>
        <v>200008</v>
      </c>
      <c r="Z10">
        <f t="shared" si="4"/>
        <v>2097160</v>
      </c>
    </row>
    <row r="11" spans="1:26" ht="16.8" x14ac:dyDescent="0.4">
      <c r="A11" s="37" t="s">
        <v>379</v>
      </c>
      <c r="B11" s="37">
        <v>8</v>
      </c>
      <c r="C11" s="29" t="str">
        <f t="shared" si="0"/>
        <v>01000</v>
      </c>
      <c r="D11" s="30" t="s">
        <v>364</v>
      </c>
      <c r="E11" s="30" t="s">
        <v>364</v>
      </c>
      <c r="F11" s="30" t="s">
        <v>364</v>
      </c>
      <c r="G11" s="30" t="s">
        <v>153</v>
      </c>
      <c r="H11" s="30" t="s">
        <v>372</v>
      </c>
      <c r="I11" s="30" t="s">
        <v>364</v>
      </c>
      <c r="J11" s="30" t="s">
        <v>154</v>
      </c>
      <c r="K11" s="30" t="s">
        <v>364</v>
      </c>
      <c r="L11" s="30" t="s">
        <v>364</v>
      </c>
      <c r="M11" s="30" t="s">
        <v>154</v>
      </c>
      <c r="N11" s="30" t="s">
        <v>364</v>
      </c>
      <c r="O11" s="30" t="s">
        <v>364</v>
      </c>
      <c r="P11" s="30" t="s">
        <v>364</v>
      </c>
      <c r="Q11" s="30" t="s">
        <v>364</v>
      </c>
      <c r="R11" s="30" t="s">
        <v>153</v>
      </c>
      <c r="S11" s="30" t="s">
        <v>153</v>
      </c>
      <c r="T11" s="30" t="s">
        <v>153</v>
      </c>
      <c r="U11" s="30" t="s">
        <v>364</v>
      </c>
      <c r="V11" s="30" t="s">
        <v>230</v>
      </c>
      <c r="W11" s="31" t="str">
        <f t="shared" si="1"/>
        <v>000000010010000000000000</v>
      </c>
      <c r="X11" s="38">
        <f t="shared" si="2"/>
        <v>73728</v>
      </c>
      <c r="Y11" s="39" t="str">
        <f t="shared" si="3"/>
        <v>12000</v>
      </c>
      <c r="Z11">
        <f t="shared" si="4"/>
        <v>73728</v>
      </c>
    </row>
    <row r="12" spans="1:26" ht="16.8" x14ac:dyDescent="0.4">
      <c r="A12" s="34" t="s">
        <v>380</v>
      </c>
      <c r="B12" s="34">
        <v>9</v>
      </c>
      <c r="C12" s="29" t="str">
        <f t="shared" si="0"/>
        <v>01001</v>
      </c>
      <c r="D12" s="30" t="s">
        <v>364</v>
      </c>
      <c r="E12" s="30" t="s">
        <v>154</v>
      </c>
      <c r="F12" s="30" t="s">
        <v>154</v>
      </c>
      <c r="G12" s="30" t="s">
        <v>153</v>
      </c>
      <c r="H12" s="30" t="s">
        <v>381</v>
      </c>
      <c r="I12" s="30" t="s">
        <v>364</v>
      </c>
      <c r="J12" s="30" t="s">
        <v>364</v>
      </c>
      <c r="K12" s="30" t="s">
        <v>364</v>
      </c>
      <c r="L12" s="30" t="s">
        <v>364</v>
      </c>
      <c r="M12" s="30" t="s">
        <v>364</v>
      </c>
      <c r="N12" s="30" t="s">
        <v>364</v>
      </c>
      <c r="O12" s="30" t="s">
        <v>364</v>
      </c>
      <c r="P12" s="30" t="s">
        <v>154</v>
      </c>
      <c r="Q12" s="30" t="s">
        <v>364</v>
      </c>
      <c r="R12" s="30" t="s">
        <v>153</v>
      </c>
      <c r="S12" s="30" t="s">
        <v>153</v>
      </c>
      <c r="T12" s="30" t="s">
        <v>153</v>
      </c>
      <c r="U12" s="30" t="s">
        <v>364</v>
      </c>
      <c r="V12" s="30" t="s">
        <v>230</v>
      </c>
      <c r="W12" s="31" t="str">
        <f t="shared" si="1"/>
        <v>011000000000010000000000</v>
      </c>
      <c r="X12" s="35">
        <f t="shared" si="2"/>
        <v>6292480</v>
      </c>
      <c r="Y12" s="36" t="str">
        <f t="shared" si="3"/>
        <v>600400</v>
      </c>
      <c r="Z12">
        <f t="shared" si="4"/>
        <v>6292480</v>
      </c>
    </row>
    <row r="13" spans="1:26" ht="16.8" x14ac:dyDescent="0.4">
      <c r="A13" s="37" t="s">
        <v>382</v>
      </c>
      <c r="B13" s="37">
        <v>10</v>
      </c>
      <c r="C13" s="29" t="str">
        <f t="shared" si="0"/>
        <v>01010</v>
      </c>
      <c r="D13" s="30" t="s">
        <v>364</v>
      </c>
      <c r="E13" s="30" t="s">
        <v>366</v>
      </c>
      <c r="F13" s="30" t="s">
        <v>154</v>
      </c>
      <c r="G13" s="30" t="s">
        <v>153</v>
      </c>
      <c r="H13" s="30" t="s">
        <v>381</v>
      </c>
      <c r="I13" s="30" t="s">
        <v>364</v>
      </c>
      <c r="J13" s="30" t="s">
        <v>364</v>
      </c>
      <c r="K13" s="30" t="s">
        <v>364</v>
      </c>
      <c r="L13" s="30" t="s">
        <v>364</v>
      </c>
      <c r="M13" s="30" t="s">
        <v>364</v>
      </c>
      <c r="N13" s="30" t="s">
        <v>364</v>
      </c>
      <c r="O13" s="30" t="s">
        <v>364</v>
      </c>
      <c r="P13" s="30" t="s">
        <v>364</v>
      </c>
      <c r="Q13" s="30" t="s">
        <v>366</v>
      </c>
      <c r="R13" s="30" t="s">
        <v>153</v>
      </c>
      <c r="S13" s="30" t="s">
        <v>153</v>
      </c>
      <c r="T13" s="30" t="s">
        <v>153</v>
      </c>
      <c r="U13" s="30" t="s">
        <v>364</v>
      </c>
      <c r="V13" s="30" t="s">
        <v>230</v>
      </c>
      <c r="W13" s="31" t="str">
        <f t="shared" si="1"/>
        <v>011000000000001000000000</v>
      </c>
      <c r="X13" s="38">
        <f t="shared" si="2"/>
        <v>6291968</v>
      </c>
      <c r="Y13" s="39" t="str">
        <f t="shared" si="3"/>
        <v>600200</v>
      </c>
      <c r="Z13">
        <f t="shared" si="4"/>
        <v>6291968</v>
      </c>
    </row>
    <row r="14" spans="1:26" ht="16.8" x14ac:dyDescent="0.4">
      <c r="A14" s="34" t="s">
        <v>383</v>
      </c>
      <c r="B14" s="34">
        <v>11</v>
      </c>
      <c r="C14" s="29" t="str">
        <f t="shared" si="0"/>
        <v>01011</v>
      </c>
      <c r="D14" s="30" t="s">
        <v>364</v>
      </c>
      <c r="E14" s="30" t="s">
        <v>364</v>
      </c>
      <c r="F14" s="30" t="s">
        <v>366</v>
      </c>
      <c r="G14" s="30" t="s">
        <v>153</v>
      </c>
      <c r="H14" s="30" t="s">
        <v>157</v>
      </c>
      <c r="I14" s="30" t="s">
        <v>364</v>
      </c>
      <c r="J14" s="30" t="s">
        <v>364</v>
      </c>
      <c r="K14" s="30" t="s">
        <v>364</v>
      </c>
      <c r="L14" s="30" t="s">
        <v>364</v>
      </c>
      <c r="M14" s="30" t="s">
        <v>364</v>
      </c>
      <c r="N14" s="30" t="s">
        <v>364</v>
      </c>
      <c r="O14" s="30" t="s">
        <v>364</v>
      </c>
      <c r="P14" s="30" t="s">
        <v>364</v>
      </c>
      <c r="Q14" s="30" t="s">
        <v>364</v>
      </c>
      <c r="R14" s="30" t="s">
        <v>153</v>
      </c>
      <c r="S14" s="30" t="s">
        <v>153</v>
      </c>
      <c r="T14" s="30" t="s">
        <v>153</v>
      </c>
      <c r="U14" s="30" t="s">
        <v>364</v>
      </c>
      <c r="V14" s="30" t="s">
        <v>384</v>
      </c>
      <c r="W14" s="31" t="str">
        <f t="shared" si="1"/>
        <v>001010000000000000001100</v>
      </c>
      <c r="X14" s="35">
        <f t="shared" si="2"/>
        <v>2621452</v>
      </c>
      <c r="Y14" s="36" t="str">
        <f t="shared" si="3"/>
        <v>28000C</v>
      </c>
      <c r="Z14">
        <f t="shared" si="4"/>
        <v>2621452</v>
      </c>
    </row>
    <row r="15" spans="1:26" ht="16.8" x14ac:dyDescent="0.4">
      <c r="A15" s="37" t="s">
        <v>385</v>
      </c>
      <c r="B15" s="37">
        <v>12</v>
      </c>
      <c r="C15" s="29" t="str">
        <f t="shared" si="0"/>
        <v>01100</v>
      </c>
      <c r="D15" s="30" t="s">
        <v>364</v>
      </c>
      <c r="E15" s="30" t="s">
        <v>364</v>
      </c>
      <c r="F15" s="30" t="s">
        <v>364</v>
      </c>
      <c r="G15" s="30" t="s">
        <v>153</v>
      </c>
      <c r="H15" s="30" t="s">
        <v>372</v>
      </c>
      <c r="I15" s="30" t="s">
        <v>364</v>
      </c>
      <c r="J15" s="30" t="s">
        <v>364</v>
      </c>
      <c r="K15" s="30" t="s">
        <v>364</v>
      </c>
      <c r="L15" s="30" t="s">
        <v>364</v>
      </c>
      <c r="M15" s="30" t="s">
        <v>366</v>
      </c>
      <c r="N15" s="30" t="s">
        <v>364</v>
      </c>
      <c r="O15" s="30" t="s">
        <v>364</v>
      </c>
      <c r="P15" s="30" t="s">
        <v>364</v>
      </c>
      <c r="Q15" s="30" t="s">
        <v>364</v>
      </c>
      <c r="R15" s="30" t="s">
        <v>153</v>
      </c>
      <c r="S15" s="30" t="s">
        <v>153</v>
      </c>
      <c r="T15" s="30" t="s">
        <v>153</v>
      </c>
      <c r="U15" s="30" t="s">
        <v>364</v>
      </c>
      <c r="V15" s="30" t="s">
        <v>230</v>
      </c>
      <c r="W15" s="31" t="str">
        <f t="shared" si="1"/>
        <v>000000000010000000000000</v>
      </c>
      <c r="X15" s="38">
        <f t="shared" si="2"/>
        <v>8192</v>
      </c>
      <c r="Y15" s="39" t="str">
        <f t="shared" si="3"/>
        <v>2000</v>
      </c>
      <c r="Z15">
        <f t="shared" si="4"/>
        <v>8192</v>
      </c>
    </row>
    <row r="16" spans="1:26" ht="16.8" x14ac:dyDescent="0.4">
      <c r="A16" s="34" t="s">
        <v>386</v>
      </c>
      <c r="B16" s="34">
        <v>13</v>
      </c>
      <c r="C16" s="29" t="str">
        <f t="shared" si="0"/>
        <v>01101</v>
      </c>
      <c r="D16" s="30" t="s">
        <v>364</v>
      </c>
      <c r="E16" s="30" t="s">
        <v>364</v>
      </c>
      <c r="F16" s="30" t="s">
        <v>154</v>
      </c>
      <c r="G16" s="30" t="s">
        <v>154</v>
      </c>
      <c r="H16" s="30" t="s">
        <v>372</v>
      </c>
      <c r="I16" s="30" t="s">
        <v>364</v>
      </c>
      <c r="J16" s="30" t="s">
        <v>364</v>
      </c>
      <c r="K16" s="30" t="s">
        <v>364</v>
      </c>
      <c r="L16" s="30" t="s">
        <v>364</v>
      </c>
      <c r="M16" s="30" t="s">
        <v>364</v>
      </c>
      <c r="N16" s="30" t="s">
        <v>364</v>
      </c>
      <c r="O16" s="30" t="s">
        <v>364</v>
      </c>
      <c r="P16" s="30" t="s">
        <v>364</v>
      </c>
      <c r="Q16" s="30" t="s">
        <v>364</v>
      </c>
      <c r="R16" s="30" t="s">
        <v>153</v>
      </c>
      <c r="S16" s="30" t="s">
        <v>153</v>
      </c>
      <c r="T16" s="30" t="s">
        <v>153</v>
      </c>
      <c r="U16" s="30" t="s">
        <v>364</v>
      </c>
      <c r="V16" s="30" t="s">
        <v>378</v>
      </c>
      <c r="W16" s="31" t="str">
        <f t="shared" si="1"/>
        <v>001100000000000000001000</v>
      </c>
      <c r="X16" s="35">
        <f t="shared" si="2"/>
        <v>3145736</v>
      </c>
      <c r="Y16" s="40" t="str">
        <f t="shared" si="3"/>
        <v>300008</v>
      </c>
      <c r="Z16">
        <f t="shared" si="4"/>
        <v>3145736</v>
      </c>
    </row>
    <row r="17" spans="1:26" s="41" customFormat="1" ht="16.8" x14ac:dyDescent="0.4">
      <c r="A17" s="34" t="s">
        <v>201</v>
      </c>
      <c r="B17" s="34">
        <v>14</v>
      </c>
      <c r="C17" s="29" t="str">
        <f t="shared" si="0"/>
        <v>01110</v>
      </c>
      <c r="D17" s="30" t="s">
        <v>364</v>
      </c>
      <c r="E17" s="30" t="s">
        <v>154</v>
      </c>
      <c r="F17" s="30" t="s">
        <v>154</v>
      </c>
      <c r="G17" s="30" t="s">
        <v>153</v>
      </c>
      <c r="H17" s="30" t="s">
        <v>381</v>
      </c>
      <c r="I17" s="30" t="s">
        <v>364</v>
      </c>
      <c r="J17" s="30" t="s">
        <v>364</v>
      </c>
      <c r="K17" s="30" t="s">
        <v>364</v>
      </c>
      <c r="L17" s="30" t="s">
        <v>364</v>
      </c>
      <c r="M17" s="30" t="s">
        <v>364</v>
      </c>
      <c r="N17" s="30" t="s">
        <v>364</v>
      </c>
      <c r="O17" s="30" t="s">
        <v>364</v>
      </c>
      <c r="P17" s="30" t="s">
        <v>153</v>
      </c>
      <c r="Q17" s="30" t="s">
        <v>364</v>
      </c>
      <c r="R17" s="30" t="s">
        <v>153</v>
      </c>
      <c r="S17" s="30" t="s">
        <v>153</v>
      </c>
      <c r="T17" s="30" t="s">
        <v>154</v>
      </c>
      <c r="U17" s="30" t="s">
        <v>364</v>
      </c>
      <c r="V17" s="30" t="s">
        <v>230</v>
      </c>
      <c r="W17" s="31" t="str">
        <f t="shared" si="1"/>
        <v>011000000000000001000000</v>
      </c>
      <c r="X17" s="35">
        <f t="shared" si="2"/>
        <v>6291520</v>
      </c>
      <c r="Y17" s="40" t="str">
        <f t="shared" si="3"/>
        <v>600040</v>
      </c>
      <c r="Z17" s="41">
        <f>SUM(Z3:Z16)</f>
        <v>43796042</v>
      </c>
    </row>
    <row r="18" spans="1:26" s="41" customFormat="1" ht="16.8" x14ac:dyDescent="0.4">
      <c r="A18" s="34" t="s">
        <v>200</v>
      </c>
      <c r="B18" s="34">
        <v>15</v>
      </c>
      <c r="C18" s="29" t="str">
        <f t="shared" si="0"/>
        <v>01111</v>
      </c>
      <c r="D18" s="30" t="s">
        <v>364</v>
      </c>
      <c r="E18" s="30" t="s">
        <v>364</v>
      </c>
      <c r="F18" s="30" t="s">
        <v>364</v>
      </c>
      <c r="G18" s="30" t="s">
        <v>153</v>
      </c>
      <c r="H18" s="30" t="s">
        <v>372</v>
      </c>
      <c r="I18" s="30" t="s">
        <v>364</v>
      </c>
      <c r="J18" s="30" t="s">
        <v>364</v>
      </c>
      <c r="K18" s="30" t="s">
        <v>364</v>
      </c>
      <c r="L18" s="30" t="s">
        <v>154</v>
      </c>
      <c r="M18" s="30" t="s">
        <v>364</v>
      </c>
      <c r="N18" s="30" t="s">
        <v>364</v>
      </c>
      <c r="O18" s="30" t="s">
        <v>364</v>
      </c>
      <c r="P18" s="30" t="s">
        <v>364</v>
      </c>
      <c r="Q18" s="30" t="s">
        <v>364</v>
      </c>
      <c r="R18" s="30" t="s">
        <v>154</v>
      </c>
      <c r="S18" s="30" t="s">
        <v>153</v>
      </c>
      <c r="T18" s="30" t="s">
        <v>153</v>
      </c>
      <c r="U18" s="30" t="s">
        <v>364</v>
      </c>
      <c r="V18" s="30" t="s">
        <v>230</v>
      </c>
      <c r="W18" s="31" t="str">
        <f t="shared" si="1"/>
        <v>000000000100000100000000</v>
      </c>
      <c r="X18" s="35">
        <f t="shared" si="2"/>
        <v>16640</v>
      </c>
      <c r="Y18" s="40" t="str">
        <f t="shared" si="3"/>
        <v>4100</v>
      </c>
    </row>
    <row r="19" spans="1:26" s="41" customFormat="1" ht="16.8" x14ac:dyDescent="0.4">
      <c r="A19" s="34" t="s">
        <v>387</v>
      </c>
      <c r="B19" s="34">
        <v>16</v>
      </c>
      <c r="C19" s="29" t="str">
        <f t="shared" si="0"/>
        <v>10000</v>
      </c>
      <c r="D19" s="30" t="s">
        <v>364</v>
      </c>
      <c r="E19" s="30" t="s">
        <v>364</v>
      </c>
      <c r="F19" s="30" t="s">
        <v>364</v>
      </c>
      <c r="G19" s="30" t="s">
        <v>153</v>
      </c>
      <c r="H19" s="30" t="s">
        <v>372</v>
      </c>
      <c r="I19" s="30" t="s">
        <v>364</v>
      </c>
      <c r="J19" s="30" t="s">
        <v>364</v>
      </c>
      <c r="K19" s="30" t="s">
        <v>364</v>
      </c>
      <c r="L19" s="30" t="s">
        <v>364</v>
      </c>
      <c r="M19" s="30" t="s">
        <v>154</v>
      </c>
      <c r="N19" s="30" t="s">
        <v>364</v>
      </c>
      <c r="O19" s="30" t="s">
        <v>364</v>
      </c>
      <c r="P19" s="30" t="s">
        <v>364</v>
      </c>
      <c r="Q19" s="30" t="s">
        <v>364</v>
      </c>
      <c r="R19" s="30" t="s">
        <v>153</v>
      </c>
      <c r="S19" s="30" t="s">
        <v>154</v>
      </c>
      <c r="T19" s="30" t="s">
        <v>153</v>
      </c>
      <c r="U19" s="30" t="s">
        <v>364</v>
      </c>
      <c r="V19" s="30" t="s">
        <v>388</v>
      </c>
      <c r="W19" s="31" t="str">
        <f t="shared" si="1"/>
        <v>000000000010000010001111</v>
      </c>
      <c r="X19" s="35">
        <f t="shared" si="2"/>
        <v>8335</v>
      </c>
      <c r="Y19" s="40" t="str">
        <f t="shared" si="3"/>
        <v>208F</v>
      </c>
    </row>
    <row r="20" spans="1:26" s="41" customFormat="1" ht="18" hidden="1" thickTop="1" thickBot="1" x14ac:dyDescent="0.45">
      <c r="A20" s="34"/>
      <c r="B20" s="34"/>
      <c r="C20" s="34"/>
      <c r="D20" s="42"/>
      <c r="E20" s="43"/>
      <c r="F20" s="43"/>
      <c r="G20" s="44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  <c r="S20" s="44"/>
      <c r="T20" s="44"/>
      <c r="U20" s="43"/>
      <c r="V20" s="45"/>
      <c r="W20" s="31"/>
      <c r="X20" s="35"/>
      <c r="Y20" s="40"/>
    </row>
    <row r="21" spans="1:26" s="41" customFormat="1" ht="18" hidden="1" thickTop="1" thickBot="1" x14ac:dyDescent="0.45">
      <c r="A21" s="34"/>
      <c r="B21" s="34"/>
      <c r="C21" s="34"/>
      <c r="D21" s="42"/>
      <c r="E21" s="43"/>
      <c r="F21" s="43"/>
      <c r="G21" s="44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S21" s="44"/>
      <c r="T21" s="44"/>
      <c r="U21" s="43"/>
      <c r="V21" s="45"/>
      <c r="W21" s="31"/>
      <c r="X21" s="35"/>
      <c r="Y21" s="40"/>
    </row>
    <row r="22" spans="1:26" s="41" customFormat="1" ht="18" hidden="1" thickTop="1" thickBot="1" x14ac:dyDescent="0.45">
      <c r="A22" s="34"/>
      <c r="B22" s="34"/>
      <c r="C22" s="34"/>
      <c r="D22" s="42"/>
      <c r="E22" s="43"/>
      <c r="F22" s="43"/>
      <c r="G22" s="44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  <c r="S22" s="44"/>
      <c r="T22" s="44"/>
      <c r="U22" s="43"/>
      <c r="V22" s="45"/>
      <c r="W22" s="31"/>
      <c r="X22" s="35"/>
      <c r="Y22" s="40"/>
    </row>
    <row r="23" spans="1:26" hidden="1" x14ac:dyDescent="0.25">
      <c r="W23" s="31" t="str">
        <f>D23&amp;E23&amp;F23&amp;H23&amp;I23&amp;J23&amp;K23&amp;L23&amp;M23&amp;N23&amp;O23&amp;P23&amp;Q23&amp;R23&amp;S23&amp;T23&amp;U23&amp;V23</f>
        <v/>
      </c>
    </row>
  </sheetData>
  <protectedRanges>
    <protectedRange sqref="D2:V22" name="区域2"/>
    <protectedRange sqref="A2:A22" name="区域1"/>
  </protectedRanges>
  <mergeCells count="1">
    <mergeCell ref="A1:Y1"/>
  </mergeCells>
  <phoneticPr fontId="2" type="noConversion"/>
  <conditionalFormatting sqref="U2:V22 D2:T1048576">
    <cfRule type="containsText" dxfId="28" priority="24" operator="containsText" text="1">
      <formula>NOT(ISERROR(SEARCH("1",D2)))</formula>
    </cfRule>
  </conditionalFormatting>
  <conditionalFormatting sqref="X2">
    <cfRule type="containsText" dxfId="27" priority="25" operator="containsText" text="1">
      <formula>NOT(ISERROR(SEARCH("1",X2)))</formula>
    </cfRule>
  </conditionalFormatting>
  <conditionalFormatting sqref="Y2">
    <cfRule type="containsText" dxfId="26" priority="23" operator="containsText" text="1">
      <formula>NOT(ISERROR(SEARCH("1",Y2)))</formula>
    </cfRule>
  </conditionalFormatting>
  <conditionalFormatting sqref="W2">
    <cfRule type="containsText" dxfId="25" priority="26" operator="containsText" text="1">
      <formula>NOT(ISERROR(SEARCH("1",W2)))</formula>
    </cfRule>
  </conditionalFormatting>
  <conditionalFormatting sqref="U6">
    <cfRule type="containsText" dxfId="24" priority="8" operator="containsText" text="1">
      <formula>NOT(ISERROR(SEARCH("1",U6)))</formula>
    </cfRule>
    <cfRule type="containsText" dxfId="23" priority="12" operator="containsText" text="1">
      <formula>NOT(ISERROR(SEARCH("1",U6)))</formula>
    </cfRule>
  </conditionalFormatting>
  <conditionalFormatting sqref="V6">
    <cfRule type="containsText" dxfId="22" priority="6" operator="containsText" text="1">
      <formula>NOT(ISERROR(SEARCH("1",V6)))</formula>
    </cfRule>
    <cfRule type="containsText" dxfId="21" priority="10" operator="containsText" text="1">
      <formula>NOT(ISERROR(SEARCH("1",V6)))</formula>
    </cfRule>
  </conditionalFormatting>
  <conditionalFormatting sqref="U7">
    <cfRule type="containsText" dxfId="20" priority="7" operator="containsText" text="1">
      <formula>NOT(ISERROR(SEARCH("1",U7)))</formula>
    </cfRule>
    <cfRule type="containsText" dxfId="19" priority="11" operator="containsText" text="1">
      <formula>NOT(ISERROR(SEARCH("1",U7)))</formula>
    </cfRule>
  </conditionalFormatting>
  <conditionalFormatting sqref="V7">
    <cfRule type="containsText" dxfId="18" priority="5" operator="containsText" text="1">
      <formula>NOT(ISERROR(SEARCH("1",V7)))</formula>
    </cfRule>
    <cfRule type="containsText" dxfId="17" priority="9" operator="containsText" text="1">
      <formula>NOT(ISERROR(SEARCH("1",V7)))</formula>
    </cfRule>
  </conditionalFormatting>
  <conditionalFormatting sqref="U16 U18:U22">
    <cfRule type="containsText" dxfId="16" priority="18" operator="containsText" text="1">
      <formula>NOT(ISERROR(SEARCH("1",U16)))</formula>
    </cfRule>
  </conditionalFormatting>
  <conditionalFormatting sqref="V3:V22">
    <cfRule type="containsText" dxfId="15" priority="17" operator="containsText" text="1">
      <formula>NOT(ISERROR(SEARCH("1",V3)))</formula>
    </cfRule>
  </conditionalFormatting>
  <conditionalFormatting sqref="U3:U4">
    <cfRule type="containsText" dxfId="14" priority="22" operator="containsText" text="1">
      <formula>NOT(ISERROR(SEARCH("1",U3)))</formula>
    </cfRule>
  </conditionalFormatting>
  <conditionalFormatting sqref="U8:U9">
    <cfRule type="containsText" dxfId="13" priority="14" operator="containsText" text="1">
      <formula>NOT(ISERROR(SEARCH("1",U8)))</formula>
    </cfRule>
  </conditionalFormatting>
  <conditionalFormatting sqref="V3:V4">
    <cfRule type="containsText" dxfId="12" priority="21" operator="containsText" text="1">
      <formula>NOT(ISERROR(SEARCH("1",V3)))</formula>
    </cfRule>
  </conditionalFormatting>
  <conditionalFormatting sqref="V8:V9">
    <cfRule type="containsText" dxfId="11" priority="13" operator="containsText" text="1">
      <formula>NOT(ISERROR(SEARCH("1",V8)))</formula>
    </cfRule>
  </conditionalFormatting>
  <conditionalFormatting sqref="U5 U10:U16 U18:U22">
    <cfRule type="containsText" dxfId="10" priority="16" operator="containsText" text="1">
      <formula>NOT(ISERROR(SEARCH("1",U5)))</formula>
    </cfRule>
  </conditionalFormatting>
  <conditionalFormatting sqref="U5 U10:U15">
    <cfRule type="containsText" dxfId="9" priority="20" operator="containsText" text="1">
      <formula>NOT(ISERROR(SEARCH("1",U5)))</formula>
    </cfRule>
  </conditionalFormatting>
  <conditionalFormatting sqref="V5 V10:V15">
    <cfRule type="containsText" dxfId="8" priority="19" operator="containsText" text="1">
      <formula>NOT(ISERROR(SEARCH("1",V5)))</formula>
    </cfRule>
  </conditionalFormatting>
  <conditionalFormatting sqref="V3:V22">
    <cfRule type="containsText" dxfId="7" priority="15" operator="containsText" text="1">
      <formula>NOT(ISERROR(SEARCH("1",V3)))</formula>
    </cfRule>
  </conditionalFormatting>
  <conditionalFormatting sqref="V16">
    <cfRule type="containsText" dxfId="6" priority="4" operator="containsText" text="1">
      <formula>NOT(ISERROR(SEARCH("1",V16)))</formula>
    </cfRule>
  </conditionalFormatting>
  <conditionalFormatting sqref="D17:U17">
    <cfRule type="containsText" dxfId="5" priority="3" operator="containsText" text="1">
      <formula>NOT(ISERROR(SEARCH("1",D17)))</formula>
    </cfRule>
  </conditionalFormatting>
  <conditionalFormatting sqref="U17">
    <cfRule type="containsText" dxfId="4" priority="1" operator="containsText" text="1">
      <formula>NOT(ISERROR(SEARCH("1",U17)))</formula>
    </cfRule>
  </conditionalFormatting>
  <conditionalFormatting sqref="U17">
    <cfRule type="containsText" dxfId="3" priority="2" operator="containsText" text="1">
      <formula>NOT(ISERROR(SEARCH("1",U17)))</formula>
    </cfRule>
  </conditionalFormatting>
  <dataValidations count="8"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T22" xr:uid="{E80DBB2C-A006-4541-9DA5-827ED54EF086}"/>
    <dataValidation allowBlank="1" showInputMessage="1" showErrorMessage="1" promptTitle="微指令" prompt="根据前述字段自动生成   微操作控制信号 + 判断字段 + 下址字段" sqref="W2:W1048576" xr:uid="{EFDD533A-EDD9-48CD-9F54-9345A8FA2835}"/>
    <dataValidation allowBlank="1" showInputMessage="1" showErrorMessage="1" promptTitle="微指令十六进制编码" prompt="将这部分数据直接复制粘贴到控存中即可" sqref="Y2:Y1048576" xr:uid="{9F4F7F47-ECC1-4112-88BA-24ED6745E0C8}"/>
    <dataValidation allowBlank="1" showInputMessage="1" showErrorMessage="1" promptTitle="指令周期状态" prompt="对应状态转换图中的状态" sqref="B2:B1048576" xr:uid="{34179ABE-73D4-4803-AC37-05790D14308B}"/>
    <dataValidation allowBlank="1" showInputMessage="1" showErrorMessage="1" promptTitle="微指令地址" prompt="对应微指令在控制存储器中的地址" sqref="C2:C1048576" xr:uid="{F508A53C-C97F-4AC7-81B4-734F60C7C10D}"/>
    <dataValidation allowBlank="1" showInputMessage="1" showErrorMessage="1" promptTitle="微指令功能" prompt="对于微程序，一条指令执行可能需要多条微指令，这列需要大家合理放置微程序。" sqref="A1:A1048576" xr:uid="{4448F72B-5CF8-4E1D-8BF8-D89BF643A78E}"/>
    <dataValidation allowBlank="1" showInputMessage="1" showErrorMessage="1" promptTitle="P字段" prompt="用于进行微指令地址分支，在本实验中只有译码阶段需要进行微指令地址分支" sqref="U2:U1048576" xr:uid="{A46CD3E5-8548-4759-975F-544B1E7F2C28}"/>
    <dataValidation allowBlank="1" showInputMessage="1" showErrorMessage="1" promptTitle="下址字段" prompt="用于给出当前微指令执行完毕后下一条微指令的位置。" sqref="V2:V1048576" xr:uid="{06EE1961-76DF-448F-AB2C-4F122B6A8393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EA5A-B79C-42D1-987A-975EED12BD65}">
  <dimension ref="A1:W32"/>
  <sheetViews>
    <sheetView tabSelected="1" workbookViewId="0">
      <selection activeCell="M17" sqref="M17"/>
    </sheetView>
  </sheetViews>
  <sheetFormatPr defaultRowHeight="13.8" x14ac:dyDescent="0.25"/>
  <sheetData>
    <row r="1" spans="1:23" ht="16.2" x14ac:dyDescent="0.25">
      <c r="A1" s="82" t="s">
        <v>392</v>
      </c>
      <c r="B1" s="83"/>
      <c r="C1" s="83"/>
      <c r="D1" s="83"/>
      <c r="E1" s="83"/>
      <c r="F1" s="83"/>
      <c r="G1" s="83"/>
      <c r="H1" s="83"/>
      <c r="I1" s="83"/>
      <c r="J1" s="83"/>
      <c r="K1" s="84"/>
      <c r="L1" s="85" t="s">
        <v>393</v>
      </c>
      <c r="M1" s="86"/>
      <c r="N1" s="86"/>
      <c r="O1" s="86"/>
      <c r="P1" s="87"/>
      <c r="Q1" s="87"/>
      <c r="R1" s="47"/>
      <c r="S1" s="48" t="s">
        <v>360</v>
      </c>
      <c r="T1" s="48" t="s">
        <v>343</v>
      </c>
      <c r="U1" s="48" t="s">
        <v>394</v>
      </c>
      <c r="V1" s="47"/>
      <c r="W1" s="47"/>
    </row>
    <row r="2" spans="1:23" ht="43.8" thickBot="1" x14ac:dyDescent="0.3">
      <c r="A2" s="49" t="s">
        <v>395</v>
      </c>
      <c r="B2" s="50" t="s">
        <v>396</v>
      </c>
      <c r="C2" s="50" t="s">
        <v>397</v>
      </c>
      <c r="D2" s="50" t="s">
        <v>398</v>
      </c>
      <c r="E2" s="50" t="s">
        <v>356</v>
      </c>
      <c r="F2" s="50" t="s">
        <v>357</v>
      </c>
      <c r="G2" s="50" t="s">
        <v>201</v>
      </c>
      <c r="H2" s="50" t="s">
        <v>200</v>
      </c>
      <c r="I2" s="50" t="s">
        <v>195</v>
      </c>
      <c r="J2" s="50" t="s">
        <v>198</v>
      </c>
      <c r="K2" s="51"/>
      <c r="L2" s="52" t="s">
        <v>399</v>
      </c>
      <c r="M2" s="53" t="s">
        <v>400</v>
      </c>
      <c r="N2" s="53" t="s">
        <v>401</v>
      </c>
      <c r="O2" s="53" t="s">
        <v>402</v>
      </c>
      <c r="P2" s="53" t="s">
        <v>403</v>
      </c>
      <c r="Q2" s="54" t="s">
        <v>404</v>
      </c>
      <c r="R2" s="47"/>
      <c r="S2" s="55" t="s">
        <v>363</v>
      </c>
      <c r="T2" s="55" t="s">
        <v>405</v>
      </c>
      <c r="U2" s="55">
        <v>0</v>
      </c>
      <c r="V2" s="47"/>
      <c r="W2" s="47"/>
    </row>
    <row r="3" spans="1:23" ht="16.8" thickTop="1" x14ac:dyDescent="0.25">
      <c r="A3" s="56">
        <v>1</v>
      </c>
      <c r="B3" s="57"/>
      <c r="C3" s="57"/>
      <c r="D3" s="57"/>
      <c r="E3" s="57"/>
      <c r="F3" s="57"/>
      <c r="G3" s="57"/>
      <c r="H3" s="57"/>
      <c r="I3" s="57"/>
      <c r="J3" s="57"/>
      <c r="K3" s="58"/>
      <c r="L3" s="59">
        <v>7</v>
      </c>
      <c r="M3" s="60">
        <f>IF(ISNUMBER($L3),IF(MOD($L3,16)/16&gt;=1,1,0),"")</f>
        <v>0</v>
      </c>
      <c r="N3" s="60">
        <f>IF(ISNUMBER($L3),IF(MOD($L3,16)/8&gt;=1,1,0),"")</f>
        <v>0</v>
      </c>
      <c r="O3" s="61">
        <f>IF(ISNUMBER($L3),IF(MOD($L3,8)/4&gt;=1,1,0),"")</f>
        <v>1</v>
      </c>
      <c r="P3" s="61">
        <f>IF(ISNUMBER($L3),IF(MOD($L3,4)/2&gt;=1,1,0),"")</f>
        <v>1</v>
      </c>
      <c r="Q3" s="61">
        <f>IF(ISNUMBER($L3),MOD($L3,2),"")</f>
        <v>1</v>
      </c>
      <c r="R3" s="47"/>
      <c r="S3" s="62" t="s">
        <v>367</v>
      </c>
      <c r="T3" s="62" t="s">
        <v>406</v>
      </c>
      <c r="U3" s="62">
        <v>1</v>
      </c>
      <c r="V3" s="47"/>
      <c r="W3" s="47"/>
    </row>
    <row r="4" spans="1:23" ht="16.2" x14ac:dyDescent="0.25">
      <c r="A4" s="63"/>
      <c r="B4" s="64">
        <v>1</v>
      </c>
      <c r="C4" s="64"/>
      <c r="D4" s="64"/>
      <c r="E4" s="64"/>
      <c r="F4" s="64"/>
      <c r="G4" s="64"/>
      <c r="H4" s="64"/>
      <c r="I4" s="64"/>
      <c r="J4" s="64"/>
      <c r="K4" s="65"/>
      <c r="L4" s="66">
        <v>11</v>
      </c>
      <c r="M4" s="60">
        <f t="shared" ref="M4:M18" si="0">IF(ISNUMBER($L4),IF(MOD($L4,16)/16&gt;=1,1,0),"")</f>
        <v>0</v>
      </c>
      <c r="N4" s="60">
        <f t="shared" ref="N4:N18" si="1">IF(ISNUMBER($L4),IF(MOD($L4,16)/8&gt;=1,1,0),"")</f>
        <v>1</v>
      </c>
      <c r="O4" s="61">
        <f t="shared" ref="O4:O18" si="2">IF(ISNUMBER($L4),IF(MOD($L4,8)/4&gt;=1,1,0),"")</f>
        <v>0</v>
      </c>
      <c r="P4" s="61">
        <f t="shared" ref="P4:P18" si="3">IF(ISNUMBER($L4),IF(MOD($L4,4)/2&gt;=1,1,0),"")</f>
        <v>1</v>
      </c>
      <c r="Q4" s="61">
        <f t="shared" ref="Q4:Q18" si="4">IF(ISNUMBER($L4),MOD($L4,2),"")</f>
        <v>1</v>
      </c>
      <c r="R4" s="47"/>
      <c r="S4" s="55" t="s">
        <v>369</v>
      </c>
      <c r="T4" s="55" t="s">
        <v>407</v>
      </c>
      <c r="U4" s="55">
        <v>2</v>
      </c>
      <c r="V4" s="47"/>
      <c r="W4" s="47"/>
    </row>
    <row r="5" spans="1:23" ht="16.2" x14ac:dyDescent="0.25">
      <c r="A5" s="67"/>
      <c r="B5" s="64">
        <v>1</v>
      </c>
      <c r="C5" s="68">
        <v>1</v>
      </c>
      <c r="D5" s="68"/>
      <c r="E5" s="68"/>
      <c r="F5" s="68"/>
      <c r="G5" s="68"/>
      <c r="H5" s="68"/>
      <c r="I5" s="68"/>
      <c r="J5" s="68"/>
      <c r="K5" s="69"/>
      <c r="L5" s="70">
        <v>2</v>
      </c>
      <c r="M5" s="60">
        <f t="shared" si="0"/>
        <v>0</v>
      </c>
      <c r="N5" s="60">
        <f t="shared" si="1"/>
        <v>0</v>
      </c>
      <c r="O5" s="61">
        <f t="shared" si="2"/>
        <v>0</v>
      </c>
      <c r="P5" s="61">
        <f t="shared" si="3"/>
        <v>1</v>
      </c>
      <c r="Q5" s="61">
        <f t="shared" si="4"/>
        <v>0</v>
      </c>
      <c r="R5" s="47"/>
      <c r="S5" s="62" t="s">
        <v>371</v>
      </c>
      <c r="T5" s="62" t="s">
        <v>408</v>
      </c>
      <c r="U5" s="62">
        <v>3</v>
      </c>
      <c r="V5" s="47"/>
      <c r="W5" s="47"/>
    </row>
    <row r="6" spans="1:23" ht="16.2" x14ac:dyDescent="0.25">
      <c r="A6" s="63"/>
      <c r="B6" s="64">
        <v>1</v>
      </c>
      <c r="C6" s="64"/>
      <c r="D6" s="64">
        <v>1</v>
      </c>
      <c r="E6" s="64"/>
      <c r="F6" s="64"/>
      <c r="G6" s="64"/>
      <c r="H6" s="64"/>
      <c r="I6" s="64"/>
      <c r="J6" s="64"/>
      <c r="K6" s="65"/>
      <c r="L6" s="66">
        <v>5</v>
      </c>
      <c r="M6" s="60">
        <f t="shared" si="0"/>
        <v>0</v>
      </c>
      <c r="N6" s="60">
        <f t="shared" si="1"/>
        <v>0</v>
      </c>
      <c r="O6" s="61">
        <f t="shared" si="2"/>
        <v>1</v>
      </c>
      <c r="P6" s="61">
        <f t="shared" si="3"/>
        <v>0</v>
      </c>
      <c r="Q6" s="61">
        <f t="shared" si="4"/>
        <v>1</v>
      </c>
      <c r="R6" s="47"/>
      <c r="S6" s="55" t="s">
        <v>373</v>
      </c>
      <c r="T6" s="55" t="s">
        <v>409</v>
      </c>
      <c r="U6" s="55">
        <v>4</v>
      </c>
      <c r="V6" s="47"/>
      <c r="W6" s="47"/>
    </row>
    <row r="7" spans="1:23" ht="16.2" x14ac:dyDescent="0.25">
      <c r="A7" s="67"/>
      <c r="B7" s="64">
        <v>1</v>
      </c>
      <c r="C7" s="68"/>
      <c r="D7" s="68"/>
      <c r="E7" s="68">
        <v>1</v>
      </c>
      <c r="F7" s="68"/>
      <c r="G7" s="68"/>
      <c r="H7" s="68"/>
      <c r="I7" s="68"/>
      <c r="J7" s="68"/>
      <c r="K7" s="69"/>
      <c r="L7" s="70">
        <v>9</v>
      </c>
      <c r="M7" s="60">
        <f t="shared" si="0"/>
        <v>0</v>
      </c>
      <c r="N7" s="60">
        <f t="shared" si="1"/>
        <v>1</v>
      </c>
      <c r="O7" s="61">
        <f t="shared" si="2"/>
        <v>0</v>
      </c>
      <c r="P7" s="61">
        <f t="shared" si="3"/>
        <v>0</v>
      </c>
      <c r="Q7" s="61">
        <f t="shared" si="4"/>
        <v>1</v>
      </c>
      <c r="R7" s="47"/>
      <c r="S7" s="62" t="s">
        <v>374</v>
      </c>
      <c r="T7" s="62" t="s">
        <v>410</v>
      </c>
      <c r="U7" s="62">
        <v>5</v>
      </c>
      <c r="V7" s="47"/>
      <c r="W7" s="47"/>
    </row>
    <row r="8" spans="1:23" ht="16.2" x14ac:dyDescent="0.25">
      <c r="A8" s="63"/>
      <c r="B8" s="64">
        <v>1</v>
      </c>
      <c r="C8" s="64"/>
      <c r="D8" s="64"/>
      <c r="E8" s="64"/>
      <c r="F8" s="64">
        <v>1</v>
      </c>
      <c r="G8" s="64"/>
      <c r="H8" s="64"/>
      <c r="I8" s="64"/>
      <c r="J8" s="64"/>
      <c r="K8" s="65"/>
      <c r="L8" s="66">
        <v>10</v>
      </c>
      <c r="M8" s="60">
        <f t="shared" si="0"/>
        <v>0</v>
      </c>
      <c r="N8" s="60">
        <f t="shared" si="1"/>
        <v>1</v>
      </c>
      <c r="O8" s="61">
        <f t="shared" si="2"/>
        <v>0</v>
      </c>
      <c r="P8" s="61">
        <f t="shared" si="3"/>
        <v>1</v>
      </c>
      <c r="Q8" s="61">
        <f t="shared" si="4"/>
        <v>0</v>
      </c>
      <c r="R8" s="47"/>
      <c r="S8" s="55" t="s">
        <v>376</v>
      </c>
      <c r="T8" s="55" t="s">
        <v>411</v>
      </c>
      <c r="U8" s="55">
        <v>6</v>
      </c>
      <c r="V8" s="47"/>
      <c r="W8" s="47"/>
    </row>
    <row r="9" spans="1:23" ht="16.2" x14ac:dyDescent="0.25">
      <c r="A9" s="67">
        <v>1</v>
      </c>
      <c r="B9" s="64"/>
      <c r="C9" s="68"/>
      <c r="D9" s="68"/>
      <c r="E9" s="68"/>
      <c r="F9" s="68"/>
      <c r="G9" s="68"/>
      <c r="H9" s="68"/>
      <c r="I9" s="68"/>
      <c r="J9" s="68">
        <v>1</v>
      </c>
      <c r="K9" s="69"/>
      <c r="L9" s="70">
        <v>13</v>
      </c>
      <c r="M9" s="60">
        <f t="shared" si="0"/>
        <v>0</v>
      </c>
      <c r="N9" s="60">
        <f t="shared" si="1"/>
        <v>1</v>
      </c>
      <c r="O9" s="61">
        <f t="shared" si="2"/>
        <v>1</v>
      </c>
      <c r="P9" s="61">
        <f t="shared" si="3"/>
        <v>0</v>
      </c>
      <c r="Q9" s="61">
        <f t="shared" si="4"/>
        <v>1</v>
      </c>
      <c r="R9" s="47"/>
      <c r="S9" s="62" t="s">
        <v>412</v>
      </c>
      <c r="T9" s="62" t="s">
        <v>413</v>
      </c>
      <c r="U9" s="62">
        <v>7</v>
      </c>
      <c r="V9" s="47"/>
      <c r="W9" s="47"/>
    </row>
    <row r="10" spans="1:23" ht="16.2" x14ac:dyDescent="0.25">
      <c r="A10" s="63">
        <v>1</v>
      </c>
      <c r="B10" s="64"/>
      <c r="C10" s="64"/>
      <c r="D10" s="64"/>
      <c r="E10" s="64"/>
      <c r="F10" s="64"/>
      <c r="G10" s="64">
        <v>1</v>
      </c>
      <c r="H10" s="64"/>
      <c r="I10" s="64"/>
      <c r="J10" s="64"/>
      <c r="K10" s="65"/>
      <c r="L10" s="66">
        <v>14</v>
      </c>
      <c r="M10" s="60">
        <f t="shared" si="0"/>
        <v>0</v>
      </c>
      <c r="N10" s="60">
        <f t="shared" si="1"/>
        <v>1</v>
      </c>
      <c r="O10" s="61">
        <f t="shared" si="2"/>
        <v>1</v>
      </c>
      <c r="P10" s="61">
        <f t="shared" si="3"/>
        <v>1</v>
      </c>
      <c r="Q10" s="61">
        <f t="shared" si="4"/>
        <v>0</v>
      </c>
      <c r="R10" s="47"/>
      <c r="S10" s="55" t="s">
        <v>412</v>
      </c>
      <c r="T10" s="55" t="s">
        <v>414</v>
      </c>
      <c r="U10" s="55">
        <v>8</v>
      </c>
      <c r="V10" s="47"/>
      <c r="W10" s="47"/>
    </row>
    <row r="11" spans="1:23" ht="16.2" x14ac:dyDescent="0.25">
      <c r="A11" s="67"/>
      <c r="B11" s="68"/>
      <c r="C11" s="68"/>
      <c r="D11" s="68"/>
      <c r="E11" s="68"/>
      <c r="F11" s="68"/>
      <c r="G11" s="68"/>
      <c r="H11" s="68">
        <v>1</v>
      </c>
      <c r="I11" s="68"/>
      <c r="J11" s="68"/>
      <c r="K11" s="69"/>
      <c r="L11" s="70">
        <v>15</v>
      </c>
      <c r="M11" s="60">
        <f t="shared" si="0"/>
        <v>0</v>
      </c>
      <c r="N11" s="60">
        <f t="shared" si="1"/>
        <v>1</v>
      </c>
      <c r="O11" s="61">
        <f t="shared" si="2"/>
        <v>1</v>
      </c>
      <c r="P11" s="61">
        <f t="shared" si="3"/>
        <v>1</v>
      </c>
      <c r="Q11" s="61">
        <f t="shared" si="4"/>
        <v>1</v>
      </c>
      <c r="R11" s="47"/>
      <c r="S11" s="62" t="s">
        <v>380</v>
      </c>
      <c r="T11" s="62" t="s">
        <v>415</v>
      </c>
      <c r="U11" s="62">
        <v>9</v>
      </c>
      <c r="V11" s="47"/>
      <c r="W11" s="47"/>
    </row>
    <row r="12" spans="1:23" ht="16.2" x14ac:dyDescent="0.25">
      <c r="A12" s="63"/>
      <c r="B12" s="64"/>
      <c r="C12" s="64"/>
      <c r="D12" s="64"/>
      <c r="E12" s="64"/>
      <c r="F12" s="64"/>
      <c r="G12" s="64"/>
      <c r="H12" s="64"/>
      <c r="I12" s="64">
        <v>1</v>
      </c>
      <c r="J12" s="64"/>
      <c r="K12" s="65"/>
      <c r="L12" s="66">
        <v>16</v>
      </c>
      <c r="M12" s="60">
        <f>IF(ISNUMBER($L12),IF(MOD($L12,32)/16&gt;=1,1,0),"")</f>
        <v>1</v>
      </c>
      <c r="N12" s="60">
        <f t="shared" si="1"/>
        <v>0</v>
      </c>
      <c r="O12" s="61">
        <f t="shared" si="2"/>
        <v>0</v>
      </c>
      <c r="P12" s="61">
        <f t="shared" si="3"/>
        <v>0</v>
      </c>
      <c r="Q12" s="61">
        <f t="shared" si="4"/>
        <v>0</v>
      </c>
      <c r="R12" s="47"/>
      <c r="S12" s="55" t="s">
        <v>382</v>
      </c>
      <c r="T12" s="55" t="s">
        <v>416</v>
      </c>
      <c r="U12" s="55">
        <v>10</v>
      </c>
      <c r="V12" s="47"/>
      <c r="W12" s="47"/>
    </row>
    <row r="13" spans="1:23" ht="16.2" x14ac:dyDescent="0.25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9"/>
      <c r="L13" s="70"/>
      <c r="M13" s="60" t="str">
        <f t="shared" si="0"/>
        <v/>
      </c>
      <c r="N13" s="60" t="str">
        <f t="shared" si="1"/>
        <v/>
      </c>
      <c r="O13" s="61" t="str">
        <f t="shared" si="2"/>
        <v/>
      </c>
      <c r="P13" s="61" t="str">
        <f t="shared" si="3"/>
        <v/>
      </c>
      <c r="Q13" s="61" t="str">
        <f t="shared" si="4"/>
        <v/>
      </c>
      <c r="R13" s="47"/>
      <c r="S13" s="62" t="s">
        <v>417</v>
      </c>
      <c r="T13" s="62" t="s">
        <v>418</v>
      </c>
      <c r="U13" s="62">
        <v>11</v>
      </c>
      <c r="V13" s="47"/>
      <c r="W13" s="47"/>
    </row>
    <row r="14" spans="1:23" ht="16.2" x14ac:dyDescent="0.25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5"/>
      <c r="L14" s="66"/>
      <c r="M14" s="60" t="str">
        <f t="shared" si="0"/>
        <v/>
      </c>
      <c r="N14" s="60" t="str">
        <f t="shared" si="1"/>
        <v/>
      </c>
      <c r="O14" s="61" t="str">
        <f t="shared" si="2"/>
        <v/>
      </c>
      <c r="P14" s="61" t="str">
        <f t="shared" si="3"/>
        <v/>
      </c>
      <c r="Q14" s="61" t="str">
        <f t="shared" si="4"/>
        <v/>
      </c>
      <c r="R14" s="47"/>
      <c r="S14" s="55" t="s">
        <v>419</v>
      </c>
      <c r="T14" s="55" t="s">
        <v>420</v>
      </c>
      <c r="U14" s="55">
        <v>12</v>
      </c>
      <c r="V14" s="47"/>
      <c r="W14" s="47"/>
    </row>
    <row r="15" spans="1:23" ht="16.2" x14ac:dyDescent="0.25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9"/>
      <c r="L15" s="70"/>
      <c r="M15" s="60" t="str">
        <f t="shared" si="0"/>
        <v/>
      </c>
      <c r="N15" s="60" t="str">
        <f t="shared" si="1"/>
        <v/>
      </c>
      <c r="O15" s="61" t="str">
        <f t="shared" si="2"/>
        <v/>
      </c>
      <c r="P15" s="61" t="str">
        <f t="shared" si="3"/>
        <v/>
      </c>
      <c r="Q15" s="61" t="str">
        <f t="shared" si="4"/>
        <v/>
      </c>
      <c r="R15" s="47"/>
      <c r="S15" s="62" t="s">
        <v>198</v>
      </c>
      <c r="T15" s="62" t="s">
        <v>421</v>
      </c>
      <c r="U15" s="62">
        <v>13</v>
      </c>
      <c r="V15" s="47"/>
      <c r="W15" s="47"/>
    </row>
    <row r="16" spans="1:23" ht="16.2" x14ac:dyDescent="0.25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5"/>
      <c r="L16" s="66"/>
      <c r="M16" s="60" t="str">
        <f t="shared" si="0"/>
        <v/>
      </c>
      <c r="N16" s="60" t="str">
        <f t="shared" si="1"/>
        <v/>
      </c>
      <c r="O16" s="61" t="str">
        <f t="shared" si="2"/>
        <v/>
      </c>
      <c r="P16" s="61" t="str">
        <f t="shared" si="3"/>
        <v/>
      </c>
      <c r="Q16" s="61" t="str">
        <f t="shared" si="4"/>
        <v/>
      </c>
      <c r="R16" s="47"/>
      <c r="S16" s="62" t="s">
        <v>201</v>
      </c>
      <c r="T16" s="71" t="s">
        <v>422</v>
      </c>
      <c r="U16" s="71">
        <v>14</v>
      </c>
      <c r="V16" s="47"/>
      <c r="W16" s="47"/>
    </row>
    <row r="17" spans="1:23" ht="16.2" x14ac:dyDescent="0.25">
      <c r="A17" s="67"/>
      <c r="B17" s="68"/>
      <c r="C17" s="68"/>
      <c r="D17" s="68"/>
      <c r="E17" s="68"/>
      <c r="F17" s="68"/>
      <c r="G17" s="68"/>
      <c r="H17" s="68"/>
      <c r="I17" s="68"/>
      <c r="J17" s="68"/>
      <c r="K17" s="69"/>
      <c r="L17" s="70"/>
      <c r="M17" s="60" t="str">
        <f t="shared" si="0"/>
        <v/>
      </c>
      <c r="N17" s="60" t="str">
        <f t="shared" si="1"/>
        <v/>
      </c>
      <c r="O17" s="61" t="str">
        <f t="shared" si="2"/>
        <v/>
      </c>
      <c r="P17" s="61" t="str">
        <f t="shared" si="3"/>
        <v/>
      </c>
      <c r="Q17" s="61" t="str">
        <f t="shared" si="4"/>
        <v/>
      </c>
      <c r="R17" s="47"/>
      <c r="S17" s="62" t="s">
        <v>423</v>
      </c>
      <c r="T17" s="71" t="s">
        <v>424</v>
      </c>
      <c r="U17" s="71">
        <v>15</v>
      </c>
      <c r="V17" s="47"/>
      <c r="W17" s="47"/>
    </row>
    <row r="18" spans="1:23" ht="16.2" x14ac:dyDescent="0.25">
      <c r="A18" s="63"/>
      <c r="B18" s="64"/>
      <c r="C18" s="64"/>
      <c r="D18" s="64"/>
      <c r="E18" s="64"/>
      <c r="F18" s="64"/>
      <c r="G18" s="64"/>
      <c r="H18" s="64"/>
      <c r="I18" s="64"/>
      <c r="J18" s="64"/>
      <c r="K18" s="65"/>
      <c r="L18" s="66"/>
      <c r="M18" s="60" t="str">
        <f t="shared" si="0"/>
        <v/>
      </c>
      <c r="N18" s="60" t="str">
        <f t="shared" si="1"/>
        <v/>
      </c>
      <c r="O18" s="61" t="str">
        <f t="shared" si="2"/>
        <v/>
      </c>
      <c r="P18" s="61" t="str">
        <f t="shared" si="3"/>
        <v/>
      </c>
      <c r="Q18" s="61" t="str">
        <f t="shared" si="4"/>
        <v/>
      </c>
      <c r="R18" s="47"/>
      <c r="S18" s="62" t="s">
        <v>195</v>
      </c>
      <c r="T18" s="71" t="s">
        <v>425</v>
      </c>
      <c r="U18" s="71">
        <v>16</v>
      </c>
      <c r="V18" s="47"/>
      <c r="W18" s="47"/>
    </row>
    <row r="19" spans="1:23" ht="16.2" hidden="1" x14ac:dyDescent="0.25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9"/>
      <c r="L19" s="72"/>
      <c r="M19" s="61"/>
      <c r="N19" s="61"/>
      <c r="O19" s="61"/>
      <c r="P19" s="61"/>
      <c r="Q19" s="61"/>
      <c r="R19" s="47"/>
      <c r="S19" s="47"/>
      <c r="T19" s="47"/>
      <c r="U19" s="47"/>
      <c r="V19" s="47"/>
      <c r="W19" s="47"/>
    </row>
    <row r="20" spans="1:23" ht="16.2" hidden="1" x14ac:dyDescent="0.25">
      <c r="A20" s="63"/>
      <c r="B20" s="64"/>
      <c r="C20" s="64"/>
      <c r="D20" s="64"/>
      <c r="E20" s="64"/>
      <c r="F20" s="64"/>
      <c r="G20" s="64"/>
      <c r="H20" s="64"/>
      <c r="I20" s="64"/>
      <c r="J20" s="64"/>
      <c r="K20" s="65"/>
      <c r="L20" s="73"/>
      <c r="M20" s="74"/>
      <c r="N20" s="74"/>
      <c r="O20" s="74"/>
      <c r="P20" s="74"/>
      <c r="Q20" s="74"/>
      <c r="R20" s="47"/>
      <c r="S20" s="47"/>
      <c r="T20" s="47"/>
      <c r="U20" s="47"/>
      <c r="V20" s="47"/>
      <c r="W20" s="47"/>
    </row>
    <row r="21" spans="1:23" ht="16.2" hidden="1" x14ac:dyDescent="0.25">
      <c r="A21" s="67"/>
      <c r="B21" s="68"/>
      <c r="C21" s="68"/>
      <c r="D21" s="68"/>
      <c r="E21" s="68"/>
      <c r="F21" s="68"/>
      <c r="G21" s="68"/>
      <c r="H21" s="68"/>
      <c r="I21" s="68"/>
      <c r="J21" s="68"/>
      <c r="K21" s="69"/>
      <c r="L21" s="72"/>
      <c r="M21" s="61"/>
      <c r="N21" s="61"/>
      <c r="O21" s="61"/>
      <c r="P21" s="61"/>
      <c r="Q21" s="61"/>
      <c r="R21" s="47"/>
      <c r="S21" s="47"/>
      <c r="T21" s="47"/>
      <c r="U21" s="47"/>
      <c r="V21" s="47"/>
      <c r="W21" s="47"/>
    </row>
    <row r="22" spans="1:23" ht="16.2" hidden="1" x14ac:dyDescent="0.25">
      <c r="A22" s="63"/>
      <c r="B22" s="64"/>
      <c r="C22" s="64"/>
      <c r="D22" s="64"/>
      <c r="E22" s="64"/>
      <c r="F22" s="64"/>
      <c r="G22" s="64"/>
      <c r="H22" s="64"/>
      <c r="I22" s="64"/>
      <c r="J22" s="64"/>
      <c r="K22" s="65"/>
      <c r="L22" s="73"/>
      <c r="M22" s="74"/>
      <c r="N22" s="74"/>
      <c r="O22" s="74"/>
      <c r="P22" s="74"/>
      <c r="Q22" s="74"/>
      <c r="R22" s="47"/>
      <c r="S22" s="47"/>
      <c r="T22" s="47"/>
      <c r="U22" s="47"/>
      <c r="V22" s="47"/>
      <c r="W22" s="47"/>
    </row>
    <row r="23" spans="1:23" ht="16.2" hidden="1" x14ac:dyDescent="0.25">
      <c r="A23" s="67"/>
      <c r="B23" s="68"/>
      <c r="C23" s="68"/>
      <c r="D23" s="68"/>
      <c r="E23" s="68"/>
      <c r="F23" s="68"/>
      <c r="G23" s="68"/>
      <c r="H23" s="68"/>
      <c r="I23" s="68"/>
      <c r="J23" s="68"/>
      <c r="K23" s="69"/>
      <c r="L23" s="72"/>
      <c r="M23" s="61"/>
      <c r="N23" s="61"/>
      <c r="O23" s="61"/>
      <c r="P23" s="61"/>
      <c r="Q23" s="61"/>
      <c r="R23" s="47"/>
      <c r="S23" s="47"/>
      <c r="T23" s="47"/>
      <c r="U23" s="47"/>
      <c r="V23" s="47"/>
      <c r="W23" s="47"/>
    </row>
    <row r="24" spans="1:23" ht="16.2" hidden="1" x14ac:dyDescent="0.25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5"/>
      <c r="L24" s="73"/>
      <c r="M24" s="74"/>
      <c r="N24" s="74"/>
      <c r="O24" s="74"/>
      <c r="P24" s="74"/>
      <c r="Q24" s="74"/>
      <c r="R24" s="47"/>
      <c r="S24" s="47"/>
      <c r="T24" s="47"/>
      <c r="U24" s="47"/>
      <c r="V24" s="47"/>
      <c r="W24" s="47"/>
    </row>
    <row r="25" spans="1:23" ht="16.2" hidden="1" x14ac:dyDescent="0.25">
      <c r="A25" s="67"/>
      <c r="B25" s="68"/>
      <c r="C25" s="68"/>
      <c r="D25" s="68"/>
      <c r="E25" s="68"/>
      <c r="F25" s="68"/>
      <c r="G25" s="68"/>
      <c r="H25" s="68"/>
      <c r="I25" s="68"/>
      <c r="J25" s="68"/>
      <c r="K25" s="69"/>
      <c r="L25" s="72"/>
      <c r="M25" s="61"/>
      <c r="N25" s="61"/>
      <c r="O25" s="61"/>
      <c r="P25" s="61"/>
      <c r="Q25" s="61"/>
      <c r="R25" s="47"/>
      <c r="S25" s="47"/>
      <c r="T25" s="47"/>
      <c r="U25" s="47"/>
      <c r="V25" s="47"/>
      <c r="W25" s="47"/>
    </row>
    <row r="26" spans="1:23" ht="16.2" hidden="1" x14ac:dyDescent="0.25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5"/>
      <c r="L26" s="73"/>
      <c r="M26" s="74"/>
      <c r="N26" s="74"/>
      <c r="O26" s="74"/>
      <c r="P26" s="74"/>
      <c r="Q26" s="74"/>
      <c r="R26" s="47"/>
      <c r="S26" s="47"/>
      <c r="T26" s="47"/>
      <c r="U26" s="47"/>
      <c r="V26" s="47"/>
      <c r="W26" s="47"/>
    </row>
    <row r="27" spans="1:23" ht="16.2" hidden="1" x14ac:dyDescent="0.25">
      <c r="A27" s="67"/>
      <c r="B27" s="68"/>
      <c r="C27" s="68"/>
      <c r="D27" s="68"/>
      <c r="E27" s="68"/>
      <c r="F27" s="68"/>
      <c r="G27" s="68"/>
      <c r="H27" s="68"/>
      <c r="I27" s="68"/>
      <c r="J27" s="68"/>
      <c r="K27" s="69"/>
      <c r="L27" s="72"/>
      <c r="M27" s="61"/>
      <c r="N27" s="61"/>
      <c r="O27" s="61"/>
      <c r="P27" s="61"/>
      <c r="Q27" s="61"/>
      <c r="R27" s="47"/>
      <c r="S27" s="47"/>
      <c r="T27" s="47"/>
      <c r="U27" s="47"/>
      <c r="V27" s="47"/>
      <c r="W27" s="47"/>
    </row>
    <row r="28" spans="1:23" ht="16.2" hidden="1" x14ac:dyDescent="0.25">
      <c r="A28" s="63"/>
      <c r="B28" s="64"/>
      <c r="C28" s="64"/>
      <c r="D28" s="64"/>
      <c r="E28" s="64"/>
      <c r="F28" s="64"/>
      <c r="G28" s="64"/>
      <c r="H28" s="64"/>
      <c r="I28" s="64"/>
      <c r="J28" s="64"/>
      <c r="K28" s="65"/>
      <c r="L28" s="73"/>
      <c r="M28" s="74"/>
      <c r="N28" s="74"/>
      <c r="O28" s="74"/>
      <c r="P28" s="74"/>
      <c r="Q28" s="74"/>
      <c r="R28" s="47"/>
      <c r="S28" s="47"/>
      <c r="T28" s="47"/>
      <c r="U28" s="47"/>
      <c r="V28" s="47"/>
      <c r="W28" s="47"/>
    </row>
    <row r="29" spans="1:23" ht="16.2" hidden="1" x14ac:dyDescent="0.25">
      <c r="A29" s="67"/>
      <c r="B29" s="68"/>
      <c r="C29" s="68"/>
      <c r="D29" s="68"/>
      <c r="E29" s="68"/>
      <c r="F29" s="68"/>
      <c r="G29" s="68"/>
      <c r="H29" s="68"/>
      <c r="I29" s="68"/>
      <c r="J29" s="68"/>
      <c r="K29" s="69"/>
      <c r="L29" s="72"/>
      <c r="M29" s="61"/>
      <c r="N29" s="61"/>
      <c r="O29" s="61"/>
      <c r="P29" s="61"/>
      <c r="Q29" s="61"/>
      <c r="R29" s="47"/>
      <c r="S29" s="47"/>
      <c r="T29" s="47"/>
      <c r="U29" s="47"/>
      <c r="V29" s="47"/>
      <c r="W29" s="47"/>
    </row>
    <row r="30" spans="1:23" ht="16.2" x14ac:dyDescent="0.25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23"/>
      <c r="M30" s="23"/>
      <c r="N30" s="23"/>
      <c r="O30" s="23"/>
      <c r="P30" s="23"/>
      <c r="Q30" s="23"/>
      <c r="R30" s="47"/>
      <c r="S30" s="47"/>
      <c r="T30" s="47"/>
      <c r="U30" s="47"/>
      <c r="V30" s="47"/>
      <c r="W30" s="47"/>
    </row>
    <row r="31" spans="1:23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47"/>
      <c r="S31" s="47"/>
      <c r="T31" s="47"/>
      <c r="U31" s="47"/>
      <c r="V31" s="47"/>
      <c r="W31" s="47"/>
    </row>
    <row r="32" spans="1:23" x14ac:dyDescent="0.2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47"/>
      <c r="S32" s="47"/>
      <c r="T32" s="47"/>
      <c r="U32" s="47"/>
      <c r="V32" s="47"/>
      <c r="W32" s="47"/>
    </row>
  </sheetData>
  <protectedRanges>
    <protectedRange sqref="A1:L32" name="区域2"/>
  </protectedRanges>
  <mergeCells count="3">
    <mergeCell ref="A1:K1"/>
    <mergeCell ref="L1:Q1"/>
    <mergeCell ref="A30:K30"/>
  </mergeCells>
  <phoneticPr fontId="2" type="noConversion"/>
  <conditionalFormatting sqref="A3:K29">
    <cfRule type="cellIs" dxfId="2" priority="1" operator="equal">
      <formula>1</formula>
    </cfRule>
    <cfRule type="notContainsBlanks" dxfId="1" priority="2">
      <formula>LEN(TRIM(A3))&gt;0</formula>
    </cfRule>
  </conditionalFormatting>
  <conditionalFormatting sqref="M30:Q32">
    <cfRule type="containsText" dxfId="0" priority="3" operator="containsText" text="1">
      <formula>NOT(ISERROR(SEARCH("1",M30)))</formula>
    </cfRule>
  </conditionalFormatting>
  <dataValidations count="7"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K29" xr:uid="{077BFD79-0B40-4421-AA3E-9CB9A6F978F5}"/>
    <dataValidation allowBlank="1" showInputMessage="1" showErrorMessage="1" promptTitle="次态10进制" prompt="次态10进制，方便大家输入，输入十进制后会自动计算二进制N3N2N1N0" sqref="L1:L32" xr:uid="{D3636618-8D56-4FF5-99ED-A03E21397323}"/>
    <dataValidation allowBlank="1" showInputMessage="1" showErrorMessage="1" promptTitle="入口地址二进制信息" prompt="入口地址二进制信息，由前列10进制自动计算，不可修改" sqref="M2:Q18" xr:uid="{C97D2AF4-3422-4DF6-A368-608068C5E491}"/>
    <dataValidation allowBlank="1" showInputMessage="1" showErrorMessage="1" promptTitle="指令周期" prompt="多周期MIPS中不同的指令执行需要的时钟周期数不同" sqref="S2:S18" xr:uid="{B87DE7FD-A6C0-4A10-BDB6-10C8F3DE6EC5}"/>
    <dataValidation allowBlank="1" showInputMessage="1" showErrorMessage="1" promptTitle="指令周期状态" prompt="对应状态转换图中的状态" sqref="T2:T15" xr:uid="{B0C47C3E-304B-415F-922D-8464B5740BB9}"/>
    <dataValidation allowBlank="1" showInputMessage="1" showErrorMessage="1" promptTitle="次态输出" prompt="次态二进制表示，由前列10进制自动计算，不可修改" sqref="M19:Q32" xr:uid="{2772ABFA-6CD5-4DB5-B55B-68D4D386FC4D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0:A32 B31:K32" xr:uid="{34706280-E90C-4695-BEF7-208DCFE503E6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7718-5405-4407-A809-D423FB13F8CD}">
  <dimension ref="A1"/>
  <sheetViews>
    <sheetView topLeftCell="A4" workbookViewId="0"/>
  </sheetViews>
  <sheetFormatPr defaultRowHeight="13.8" x14ac:dyDescent="0.2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指令格式</vt:lpstr>
      <vt:lpstr>操作</vt:lpstr>
      <vt:lpstr>ALU</vt:lpstr>
      <vt:lpstr>信号处理</vt:lpstr>
      <vt:lpstr>测试</vt:lpstr>
      <vt:lpstr>sort</vt:lpstr>
      <vt:lpstr>微指令状态</vt:lpstr>
      <vt:lpstr>入口地址表</vt:lpstr>
      <vt:lpstr>状态转移图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不良</dc:creator>
  <cp:lastModifiedBy>不良</cp:lastModifiedBy>
  <dcterms:created xsi:type="dcterms:W3CDTF">2015-06-05T18:19:34Z</dcterms:created>
  <dcterms:modified xsi:type="dcterms:W3CDTF">2020-01-13T02:20:57Z</dcterms:modified>
</cp:coreProperties>
</file>